
<file path=[Content_Types].xml><?xml version="1.0" encoding="utf-8"?>
<Types xmlns="http://schemas.openxmlformats.org/package/2006/content-type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426"/>
  <workbookPr showInkAnnotation="0" autoCompressPictures="0"/>
  <mc:AlternateContent xmlns:mc="http://schemas.openxmlformats.org/markup-compatibility/2006">
    <mc:Choice Requires="x15">
      <x15ac:absPath xmlns:x15ac="http://schemas.microsoft.com/office/spreadsheetml/2010/11/ac" url="G:\Geology\Editorial\July-2021\G48591-jOgg\1-Data Repo\"/>
    </mc:Choice>
  </mc:AlternateContent>
  <xr:revisionPtr revIDLastSave="0" documentId="13_ncr:1_{3A591DB7-7719-4A9D-89F8-1E680638C0B4}" xr6:coauthVersionLast="45" xr6:coauthVersionMax="45" xr10:uidLastSave="{00000000-0000-0000-0000-000000000000}"/>
  <bookViews>
    <workbookView xWindow="-120" yWindow="-120" windowWidth="20730" windowHeight="10215" tabRatio="500" firstSheet="5" xr2:uid="{00000000-000D-0000-FFFF-FFFF00000000}"/>
  </bookViews>
  <sheets>
    <sheet name="Contents" sheetId="11" r:id="rId1"/>
    <sheet name="G48591" sheetId="14" r:id="rId2"/>
    <sheet name="TableDR1-Fig1 ref" sheetId="13" r:id="rId3"/>
    <sheet name="TableDR2-Magstrat" sheetId="10" r:id="rId4"/>
    <sheet name="TableDR3-DemagData" sheetId="3" r:id="rId5"/>
    <sheet name="TableDR4-Thermal IRM" sheetId="9" r:id="rId6"/>
    <sheet name="Table DR5_base Aptian_ages" sheetId="12" r:id="rId7"/>
  </sheets>
  <calcPr calcId="191029" concurrentCalc="0"/>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D12" i="12" l="1"/>
  <c r="B15" i="12"/>
  <c r="B23" i="12"/>
  <c r="B22" i="12"/>
  <c r="B21" i="12"/>
  <c r="B20" i="12"/>
  <c r="B19" i="12"/>
  <c r="B18" i="12"/>
  <c r="B14" i="12"/>
  <c r="B10" i="12"/>
  <c r="B8" i="12"/>
  <c r="B6" i="12"/>
  <c r="B4" i="12"/>
  <c r="Q42" i="10"/>
  <c r="AA146" i="10"/>
  <c r="I146" i="10"/>
  <c r="Z141" i="10"/>
  <c r="Y141" i="10"/>
  <c r="Q141" i="10"/>
  <c r="X141" i="10"/>
  <c r="Z138" i="10"/>
  <c r="Y138" i="10"/>
  <c r="X138" i="10"/>
  <c r="Z136" i="10"/>
  <c r="Y136" i="10"/>
  <c r="Q136" i="10"/>
  <c r="X136" i="10"/>
  <c r="Z135" i="10"/>
  <c r="Y135" i="10"/>
  <c r="Q135" i="10"/>
  <c r="X135" i="10"/>
  <c r="Z134" i="10"/>
  <c r="Y134" i="10"/>
  <c r="Q134" i="10"/>
  <c r="X134" i="10"/>
  <c r="Y133" i="10"/>
  <c r="AB133" i="10"/>
  <c r="Z133" i="10"/>
  <c r="X133" i="10"/>
  <c r="Y132" i="10"/>
  <c r="AB132" i="10"/>
  <c r="Z132" i="10"/>
  <c r="Q132" i="10"/>
  <c r="X132" i="10"/>
  <c r="Y130" i="10"/>
  <c r="AB130" i="10"/>
  <c r="Z130" i="10"/>
  <c r="Q130" i="10"/>
  <c r="X130" i="10"/>
  <c r="Z129" i="10"/>
  <c r="Y129" i="10"/>
  <c r="Q129" i="10"/>
  <c r="X129" i="10"/>
  <c r="Y127" i="10"/>
  <c r="AB127" i="10"/>
  <c r="Z127" i="10"/>
  <c r="X127" i="10"/>
  <c r="Z126" i="10"/>
  <c r="Y126" i="10"/>
  <c r="Q126" i="10"/>
  <c r="X126" i="10"/>
  <c r="Z125" i="10"/>
  <c r="Y125" i="10"/>
  <c r="Q125" i="10"/>
  <c r="X125" i="10"/>
  <c r="Z124" i="10"/>
  <c r="Y124" i="10"/>
  <c r="Q124" i="10"/>
  <c r="X124" i="10"/>
  <c r="Y123" i="10"/>
  <c r="AB123" i="10"/>
  <c r="Z123" i="10"/>
  <c r="X123" i="10"/>
  <c r="Y119" i="10"/>
  <c r="AB119" i="10"/>
  <c r="Z119" i="10"/>
  <c r="X119" i="10"/>
  <c r="Y118" i="10"/>
  <c r="AB118" i="10"/>
  <c r="Z118" i="10"/>
  <c r="Q118" i="10"/>
  <c r="X118" i="10"/>
  <c r="Y115" i="10"/>
  <c r="AB115" i="10"/>
  <c r="Z115" i="10"/>
  <c r="Q115" i="10"/>
  <c r="X115" i="10"/>
  <c r="Y114" i="10"/>
  <c r="AB114" i="10"/>
  <c r="Z114" i="10"/>
  <c r="Q114" i="10"/>
  <c r="X114" i="10"/>
  <c r="Y113" i="10"/>
  <c r="AB113" i="10"/>
  <c r="Z113" i="10"/>
  <c r="X113" i="10"/>
  <c r="Y112" i="10"/>
  <c r="AB112" i="10"/>
  <c r="Z112" i="10"/>
  <c r="X112" i="10"/>
  <c r="Y111" i="10"/>
  <c r="AB111" i="10"/>
  <c r="Z111" i="10"/>
  <c r="Q111" i="10"/>
  <c r="X111" i="10"/>
  <c r="Y109" i="10"/>
  <c r="AB109" i="10"/>
  <c r="Z109" i="10"/>
  <c r="X109" i="10"/>
  <c r="Y108" i="10"/>
  <c r="AB108" i="10"/>
  <c r="Z108" i="10"/>
  <c r="X108" i="10"/>
  <c r="Y107" i="10"/>
  <c r="AB107" i="10"/>
  <c r="Z107" i="10"/>
  <c r="Q107" i="10"/>
  <c r="X107" i="10"/>
  <c r="Y105" i="10"/>
  <c r="AB105" i="10"/>
  <c r="Z105" i="10"/>
  <c r="X105" i="10"/>
  <c r="Z104" i="10"/>
  <c r="Y104" i="10"/>
  <c r="Q104" i="10"/>
  <c r="X104" i="10"/>
  <c r="Y103" i="10"/>
  <c r="AB103" i="10"/>
  <c r="Z103" i="10"/>
  <c r="X103" i="10"/>
  <c r="Z102" i="10"/>
  <c r="Y102" i="10"/>
  <c r="Q102" i="10"/>
  <c r="X102" i="10"/>
  <c r="Y100" i="10"/>
  <c r="AB100" i="10"/>
  <c r="Z100" i="10"/>
  <c r="Q100" i="10"/>
  <c r="X100" i="10"/>
  <c r="Z99" i="10"/>
  <c r="Y99" i="10"/>
  <c r="Q99" i="10"/>
  <c r="X99" i="10"/>
  <c r="Z98" i="10"/>
  <c r="Y98" i="10"/>
  <c r="Q98" i="10"/>
  <c r="X98" i="10"/>
  <c r="Y97" i="10"/>
  <c r="AB97" i="10"/>
  <c r="Z97" i="10"/>
  <c r="Q97" i="10"/>
  <c r="X97" i="10"/>
  <c r="Y96" i="10"/>
  <c r="AB96" i="10"/>
  <c r="Z96" i="10"/>
  <c r="N96" i="10"/>
  <c r="X96" i="10"/>
  <c r="Y95" i="10"/>
  <c r="AB95" i="10"/>
  <c r="Z95" i="10"/>
  <c r="X95" i="10"/>
  <c r="Y94" i="10"/>
  <c r="AB94" i="10"/>
  <c r="Z94" i="10"/>
  <c r="Q94" i="10"/>
  <c r="X94" i="10"/>
  <c r="Z93" i="10"/>
  <c r="Y93" i="10"/>
  <c r="Q93" i="10"/>
  <c r="X93" i="10"/>
  <c r="Z91" i="10"/>
  <c r="Y91" i="10"/>
  <c r="Q91" i="10"/>
  <c r="X91" i="10"/>
  <c r="Z90" i="10"/>
  <c r="Y90" i="10"/>
  <c r="Q90" i="10"/>
  <c r="X90" i="10"/>
  <c r="Y88" i="10"/>
  <c r="AB88" i="10"/>
  <c r="Z88" i="10"/>
  <c r="X88" i="10"/>
  <c r="Y87" i="10"/>
  <c r="AB87" i="10"/>
  <c r="Z87" i="10"/>
  <c r="X87" i="10"/>
  <c r="Y86" i="10"/>
  <c r="AB86" i="10"/>
  <c r="Z86" i="10"/>
  <c r="X86" i="10"/>
  <c r="Z85" i="10"/>
  <c r="Y85" i="10"/>
  <c r="Q85" i="10"/>
  <c r="X85" i="10"/>
  <c r="Y84" i="10"/>
  <c r="AB84" i="10"/>
  <c r="Z84" i="10"/>
  <c r="Q84" i="10"/>
  <c r="X84" i="10"/>
  <c r="Y83" i="10"/>
  <c r="AB83" i="10"/>
  <c r="Z83" i="10"/>
  <c r="X83" i="10"/>
  <c r="Z81" i="10"/>
  <c r="Y81" i="10"/>
  <c r="Q81" i="10"/>
  <c r="X81" i="10"/>
  <c r="Y80" i="10"/>
  <c r="AB80" i="10"/>
  <c r="Z80" i="10"/>
  <c r="X80" i="10"/>
  <c r="Y76" i="10"/>
  <c r="AB76" i="10"/>
  <c r="Z76" i="10"/>
  <c r="X76" i="10"/>
  <c r="Y75" i="10"/>
  <c r="AB75" i="10"/>
  <c r="Z75" i="10"/>
  <c r="X75" i="10"/>
  <c r="Z74" i="10"/>
  <c r="Y74" i="10"/>
  <c r="Q74" i="10"/>
  <c r="X74" i="10"/>
  <c r="Y72" i="10"/>
  <c r="AB72" i="10"/>
  <c r="Z72" i="10"/>
  <c r="Q72" i="10"/>
  <c r="X72" i="10"/>
  <c r="Z71" i="10"/>
  <c r="Y71" i="10"/>
  <c r="Q71" i="10"/>
  <c r="X71" i="10"/>
  <c r="Y70" i="10"/>
  <c r="AB70" i="10"/>
  <c r="Z70" i="10"/>
  <c r="Q70" i="10"/>
  <c r="X70" i="10"/>
  <c r="AH69" i="10"/>
  <c r="AG69" i="10"/>
  <c r="Y67" i="10"/>
  <c r="AB67" i="10"/>
  <c r="Z67" i="10"/>
  <c r="X67" i="10"/>
  <c r="Z66" i="10"/>
  <c r="Y66" i="10"/>
  <c r="Q66" i="10"/>
  <c r="X66" i="10"/>
  <c r="Y65" i="10"/>
  <c r="AB65" i="10"/>
  <c r="Z65" i="10"/>
  <c r="X65" i="10"/>
  <c r="Y64" i="10"/>
  <c r="AB64" i="10"/>
  <c r="Z64" i="10"/>
  <c r="X64" i="10"/>
  <c r="Y61" i="10"/>
  <c r="AB61" i="10"/>
  <c r="Z61" i="10"/>
  <c r="Q61" i="10"/>
  <c r="X61" i="10"/>
  <c r="Y60" i="10"/>
  <c r="AB60" i="10"/>
  <c r="Z60" i="10"/>
  <c r="X60" i="10"/>
  <c r="Y59" i="10"/>
  <c r="AB59" i="10"/>
  <c r="Z59" i="10"/>
  <c r="X59" i="10"/>
  <c r="Y58" i="10"/>
  <c r="AB58" i="10"/>
  <c r="Z58" i="10"/>
  <c r="N58" i="10"/>
  <c r="X58" i="10"/>
  <c r="Y56" i="10"/>
  <c r="AB56" i="10"/>
  <c r="Z56" i="10"/>
  <c r="X56" i="10"/>
  <c r="Y55" i="10"/>
  <c r="AB55" i="10"/>
  <c r="Z55" i="10"/>
  <c r="X55" i="10"/>
  <c r="Y54" i="10"/>
  <c r="AB54" i="10"/>
  <c r="Z54" i="10"/>
  <c r="X54" i="10"/>
  <c r="Y53" i="10"/>
  <c r="AB53" i="10"/>
  <c r="Z53" i="10"/>
  <c r="X53" i="10"/>
  <c r="Y52" i="10"/>
  <c r="AB52" i="10"/>
  <c r="Z52" i="10"/>
  <c r="X52" i="10"/>
  <c r="Y51" i="10"/>
  <c r="AB51" i="10"/>
  <c r="Z51" i="10"/>
  <c r="X51" i="10"/>
  <c r="Y50" i="10"/>
  <c r="AB50" i="10"/>
  <c r="Z50" i="10"/>
  <c r="X50" i="10"/>
  <c r="Y49" i="10"/>
  <c r="AB49" i="10"/>
  <c r="Z49" i="10"/>
  <c r="Q49" i="10"/>
  <c r="X49" i="10"/>
  <c r="Y48" i="10"/>
  <c r="AB48" i="10"/>
  <c r="Z48" i="10"/>
  <c r="X48" i="10"/>
  <c r="Y47" i="10"/>
  <c r="AB47" i="10"/>
  <c r="Z47" i="10"/>
  <c r="X47" i="10"/>
  <c r="Y46" i="10"/>
  <c r="AB46" i="10"/>
  <c r="Z46" i="10"/>
  <c r="X46" i="10"/>
  <c r="Z45" i="10"/>
  <c r="Y45" i="10"/>
  <c r="Q45" i="10"/>
  <c r="X45" i="10"/>
  <c r="Y44" i="10"/>
  <c r="AB44" i="10"/>
  <c r="Z44" i="10"/>
  <c r="X44" i="10"/>
  <c r="Z43" i="10"/>
  <c r="Y43" i="10"/>
  <c r="Q43" i="10"/>
  <c r="X43" i="10"/>
  <c r="Y42" i="10"/>
  <c r="AB42" i="10"/>
  <c r="Z42" i="10"/>
  <c r="X42" i="10"/>
  <c r="Z40" i="10"/>
  <c r="Y40" i="10"/>
  <c r="Q40" i="10"/>
  <c r="X40" i="10"/>
  <c r="Y39" i="10"/>
  <c r="AB39" i="10"/>
  <c r="Z39" i="10"/>
  <c r="Q39" i="10"/>
  <c r="X39" i="10"/>
  <c r="Y38" i="10"/>
  <c r="AB38" i="10"/>
  <c r="Z38" i="10"/>
  <c r="X38" i="10"/>
  <c r="Y37" i="10"/>
  <c r="AB37" i="10"/>
  <c r="Z37" i="10"/>
  <c r="X37" i="10"/>
  <c r="Z36" i="10"/>
  <c r="Y36" i="10"/>
  <c r="Q36" i="10"/>
  <c r="X36" i="10"/>
  <c r="Y35" i="10"/>
  <c r="AB35" i="10"/>
  <c r="Z35" i="10"/>
  <c r="Q35" i="10"/>
  <c r="X35" i="10"/>
  <c r="E137" i="10"/>
  <c r="E126" i="10"/>
  <c r="E100" i="10"/>
  <c r="E75" i="10"/>
  <c r="E6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mwh</author>
    <author>Yang Wendy Zhang</author>
  </authors>
  <commentList>
    <comment ref="R32" authorId="0" shapeId="0" xr:uid="{00000000-0006-0000-0200-000001000000}">
      <text>
        <r>
          <rPr>
            <b/>
            <sz val="8"/>
            <color indexed="81"/>
            <rFont val="Tahoma"/>
            <family val="2"/>
          </rPr>
          <t>mwh:</t>
        </r>
        <r>
          <rPr>
            <sz val="8"/>
            <color indexed="81"/>
            <rFont val="Tahoma"/>
            <family val="2"/>
          </rPr>
          <t xml:space="preserve">
nb= no brunhes 
Yes=looks OK
no=poor final direc
</t>
        </r>
      </text>
    </comment>
    <comment ref="X32" authorId="1" shapeId="0" xr:uid="{00000000-0006-0000-0200-000002000000}">
      <text>
        <r>
          <rPr>
            <b/>
            <sz val="9"/>
            <color indexed="81"/>
            <rFont val="Arial"/>
            <family val="2"/>
          </rPr>
          <t>Yang Wendy Zhang:</t>
        </r>
        <r>
          <rPr>
            <sz val="9"/>
            <color indexed="81"/>
            <rFont val="Arial"/>
            <family val="2"/>
          </rPr>
          <t xml:space="preserve">
For 'not working Brun', the re-oriented dec is also applied here.</t>
        </r>
      </text>
    </comment>
    <comment ref="P34" authorId="1" shapeId="0" xr:uid="{00000000-0006-0000-0200-000003000000}">
      <text>
        <r>
          <rPr>
            <b/>
            <sz val="9"/>
            <color indexed="81"/>
            <rFont val="Arial"/>
            <family val="2"/>
          </rPr>
          <t>Yang Wendy Zhang:</t>
        </r>
        <r>
          <rPr>
            <sz val="9"/>
            <color indexed="81"/>
            <rFont val="Arial"/>
            <family val="2"/>
          </rPr>
          <t xml:space="preserve">
MAD: maximum angular deviation. Calculated using PaleoMagX program.
A95: calclulated using LINEFIND 
</t>
        </r>
      </text>
    </comment>
    <comment ref="Q34" authorId="1" shapeId="0" xr:uid="{00000000-0006-0000-0200-000004000000}">
      <text>
        <r>
          <rPr>
            <b/>
            <sz val="9"/>
            <color indexed="81"/>
            <rFont val="Calibri"/>
            <family val="2"/>
          </rPr>
          <t>Yang Wendy Zhang:</t>
        </r>
        <r>
          <rPr>
            <sz val="9"/>
            <color indexed="81"/>
            <rFont val="Calibri"/>
            <family val="2"/>
          </rPr>
          <t xml:space="preserve">
re-oriented using the Brunhes component</t>
        </r>
      </text>
    </comment>
    <comment ref="P35" authorId="1" shapeId="0" xr:uid="{00000000-0006-0000-0200-000005000000}">
      <text>
        <r>
          <rPr>
            <b/>
            <sz val="9"/>
            <color indexed="81"/>
            <rFont val="Arial"/>
            <family val="2"/>
          </rPr>
          <t>Yang Wendy Zhang:</t>
        </r>
        <r>
          <rPr>
            <sz val="9"/>
            <color indexed="81"/>
            <rFont val="Arial"/>
            <family val="2"/>
          </rPr>
          <t xml:space="preserve">
MAD</t>
        </r>
      </text>
    </comment>
    <comment ref="P37" authorId="1" shapeId="0" xr:uid="{00000000-0006-0000-0200-000006000000}">
      <text>
        <r>
          <rPr>
            <b/>
            <sz val="9"/>
            <color indexed="81"/>
            <rFont val="Arial"/>
            <family val="2"/>
          </rPr>
          <t>Yang Wendy Zhang:</t>
        </r>
        <r>
          <rPr>
            <sz val="9"/>
            <color indexed="81"/>
            <rFont val="Arial"/>
            <family val="2"/>
          </rPr>
          <t xml:space="preserve">
MAD</t>
        </r>
      </text>
    </comment>
    <comment ref="P38" authorId="1" shapeId="0" xr:uid="{00000000-0006-0000-0200-000007000000}">
      <text>
        <r>
          <rPr>
            <b/>
            <sz val="9"/>
            <color indexed="81"/>
            <rFont val="Arial"/>
            <family val="2"/>
          </rPr>
          <t>Yang Wendy Zhang:</t>
        </r>
        <r>
          <rPr>
            <sz val="9"/>
            <color indexed="81"/>
            <rFont val="Arial"/>
            <family val="2"/>
          </rPr>
          <t xml:space="preserve">
MAD</t>
        </r>
      </text>
    </comment>
    <comment ref="P46" authorId="1" shapeId="0" xr:uid="{00000000-0006-0000-0200-000008000000}">
      <text>
        <r>
          <rPr>
            <b/>
            <sz val="9"/>
            <color indexed="81"/>
            <rFont val="Arial"/>
            <family val="2"/>
          </rPr>
          <t>Yang Wendy Zhang:
MAD</t>
        </r>
      </text>
    </comment>
    <comment ref="P48" authorId="1" shapeId="0" xr:uid="{00000000-0006-0000-0200-000009000000}">
      <text>
        <r>
          <rPr>
            <b/>
            <sz val="9"/>
            <color indexed="81"/>
            <rFont val="Arial"/>
            <family val="2"/>
          </rPr>
          <t>Yang Wendy Zhang:</t>
        </r>
        <r>
          <rPr>
            <sz val="9"/>
            <color indexed="81"/>
            <rFont val="Arial"/>
            <family val="2"/>
          </rPr>
          <t xml:space="preserve">
MAD</t>
        </r>
      </text>
    </comment>
    <comment ref="P50" authorId="1" shapeId="0" xr:uid="{00000000-0006-0000-0200-00000A000000}">
      <text>
        <r>
          <rPr>
            <b/>
            <sz val="9"/>
            <color indexed="81"/>
            <rFont val="Arial"/>
            <family val="2"/>
          </rPr>
          <t>Yang Wendy Zhang:</t>
        </r>
        <r>
          <rPr>
            <sz val="9"/>
            <color indexed="81"/>
            <rFont val="Arial"/>
            <family val="2"/>
          </rPr>
          <t xml:space="preserve">
MAD</t>
        </r>
      </text>
    </comment>
    <comment ref="P51" authorId="1" shapeId="0" xr:uid="{00000000-0006-0000-0200-00000B000000}">
      <text>
        <r>
          <rPr>
            <b/>
            <sz val="9"/>
            <color indexed="81"/>
            <rFont val="Arial"/>
            <family val="2"/>
          </rPr>
          <t>Yang Wendy Zhang:</t>
        </r>
        <r>
          <rPr>
            <sz val="9"/>
            <color indexed="81"/>
            <rFont val="Arial"/>
            <family val="2"/>
          </rPr>
          <t xml:space="preserve">
MAD</t>
        </r>
      </text>
    </comment>
    <comment ref="P53" authorId="1" shapeId="0" xr:uid="{00000000-0006-0000-0200-00000C000000}">
      <text>
        <r>
          <rPr>
            <b/>
            <sz val="9"/>
            <color indexed="81"/>
            <rFont val="Arial"/>
            <family val="2"/>
          </rPr>
          <t>Yang Wendy Zhang:</t>
        </r>
        <r>
          <rPr>
            <sz val="9"/>
            <color indexed="81"/>
            <rFont val="Arial"/>
            <family val="2"/>
          </rPr>
          <t xml:space="preserve">
MAD</t>
        </r>
      </text>
    </comment>
    <comment ref="P54" authorId="1" shapeId="0" xr:uid="{00000000-0006-0000-0200-00000D000000}">
      <text>
        <r>
          <rPr>
            <b/>
            <sz val="9"/>
            <color indexed="81"/>
            <rFont val="Arial"/>
            <family val="2"/>
          </rPr>
          <t>Yang Wendy Zhang:</t>
        </r>
        <r>
          <rPr>
            <sz val="9"/>
            <color indexed="81"/>
            <rFont val="Arial"/>
            <family val="2"/>
          </rPr>
          <t xml:space="preserve">
MAD</t>
        </r>
      </text>
    </comment>
    <comment ref="P56" authorId="1" shapeId="0" xr:uid="{00000000-0006-0000-0200-00000E000000}">
      <text>
        <r>
          <rPr>
            <b/>
            <sz val="9"/>
            <color indexed="81"/>
            <rFont val="Arial"/>
            <family val="2"/>
          </rPr>
          <t>Yang Wendy Zhang:</t>
        </r>
        <r>
          <rPr>
            <sz val="9"/>
            <color indexed="81"/>
            <rFont val="Arial"/>
            <family val="2"/>
          </rPr>
          <t xml:space="preserve">
MAD</t>
        </r>
      </text>
    </comment>
    <comment ref="P59" authorId="1" shapeId="0" xr:uid="{00000000-0006-0000-0200-00000F000000}">
      <text>
        <r>
          <rPr>
            <b/>
            <sz val="9"/>
            <color indexed="81"/>
            <rFont val="Arial"/>
            <family val="2"/>
          </rPr>
          <t>Yang Wendy Zhang:</t>
        </r>
        <r>
          <rPr>
            <sz val="9"/>
            <color indexed="81"/>
            <rFont val="Arial"/>
            <family val="2"/>
          </rPr>
          <t xml:space="preserve">
MAD</t>
        </r>
      </text>
    </comment>
    <comment ref="P60" authorId="1" shapeId="0" xr:uid="{00000000-0006-0000-0200-000010000000}">
      <text>
        <r>
          <rPr>
            <b/>
            <sz val="9"/>
            <color indexed="81"/>
            <rFont val="Arial"/>
            <family val="2"/>
          </rPr>
          <t>Yang Wendy Zhang:</t>
        </r>
        <r>
          <rPr>
            <sz val="9"/>
            <color indexed="81"/>
            <rFont val="Arial"/>
            <family val="2"/>
          </rPr>
          <t xml:space="preserve">
MAD</t>
        </r>
      </text>
    </comment>
    <comment ref="P63" authorId="1" shapeId="0" xr:uid="{00000000-0006-0000-0200-000011000000}">
      <text>
        <r>
          <rPr>
            <b/>
            <sz val="9"/>
            <color indexed="81"/>
            <rFont val="Arial"/>
            <family val="2"/>
          </rPr>
          <t>Yang Wendy Zhang:</t>
        </r>
        <r>
          <rPr>
            <sz val="9"/>
            <color indexed="81"/>
            <rFont val="Arial"/>
            <family val="2"/>
          </rPr>
          <t xml:space="preserve">
single data point</t>
        </r>
      </text>
    </comment>
    <comment ref="P64" authorId="1" shapeId="0" xr:uid="{00000000-0006-0000-0200-000012000000}">
      <text>
        <r>
          <rPr>
            <b/>
            <sz val="9"/>
            <color indexed="81"/>
            <rFont val="Arial"/>
            <family val="2"/>
          </rPr>
          <t>Yang Wendy Zhang:
MAD</t>
        </r>
      </text>
    </comment>
    <comment ref="P65" authorId="1" shapeId="0" xr:uid="{00000000-0006-0000-0200-000013000000}">
      <text>
        <r>
          <rPr>
            <b/>
            <sz val="9"/>
            <color indexed="81"/>
            <rFont val="Arial"/>
            <family val="2"/>
          </rPr>
          <t>Yang Wendy Zhang:</t>
        </r>
        <r>
          <rPr>
            <sz val="9"/>
            <color indexed="81"/>
            <rFont val="Arial"/>
            <family val="2"/>
          </rPr>
          <t xml:space="preserve">
MAD</t>
        </r>
      </text>
    </comment>
    <comment ref="P67" authorId="1" shapeId="0" xr:uid="{00000000-0006-0000-0200-000014000000}">
      <text>
        <r>
          <rPr>
            <b/>
            <sz val="9"/>
            <color indexed="81"/>
            <rFont val="Arial"/>
            <family val="2"/>
          </rPr>
          <t>Yang Wendy Zhang:</t>
        </r>
        <r>
          <rPr>
            <sz val="9"/>
            <color indexed="81"/>
            <rFont val="Arial"/>
            <family val="2"/>
          </rPr>
          <t xml:space="preserve">
MAD</t>
        </r>
      </text>
    </comment>
    <comment ref="P75" authorId="1" shapeId="0" xr:uid="{00000000-0006-0000-0200-000015000000}">
      <text>
        <r>
          <rPr>
            <b/>
            <sz val="9"/>
            <color indexed="81"/>
            <rFont val="Arial"/>
            <family val="2"/>
          </rPr>
          <t>Yang Wendy Zhang:</t>
        </r>
        <r>
          <rPr>
            <sz val="9"/>
            <color indexed="81"/>
            <rFont val="Arial"/>
            <family val="2"/>
          </rPr>
          <t xml:space="preserve">
MAD</t>
        </r>
      </text>
    </comment>
    <comment ref="P76" authorId="1" shapeId="0" xr:uid="{00000000-0006-0000-0200-000016000000}">
      <text>
        <r>
          <rPr>
            <b/>
            <sz val="9"/>
            <color indexed="81"/>
            <rFont val="Arial"/>
            <family val="2"/>
          </rPr>
          <t>Yang Wendy Zhang:</t>
        </r>
        <r>
          <rPr>
            <sz val="9"/>
            <color indexed="81"/>
            <rFont val="Arial"/>
            <family val="2"/>
          </rPr>
          <t xml:space="preserve">
MAD</t>
        </r>
      </text>
    </comment>
    <comment ref="P78" authorId="1" shapeId="0" xr:uid="{00000000-0006-0000-0200-000017000000}">
      <text>
        <r>
          <rPr>
            <b/>
            <sz val="9"/>
            <color indexed="81"/>
            <rFont val="Arial"/>
            <family val="2"/>
          </rPr>
          <t>Yang Wendy Zhang:</t>
        </r>
        <r>
          <rPr>
            <sz val="9"/>
            <color indexed="81"/>
            <rFont val="Arial"/>
            <family val="2"/>
          </rPr>
          <t xml:space="preserve">
MAD</t>
        </r>
      </text>
    </comment>
    <comment ref="P80" authorId="1" shapeId="0" xr:uid="{00000000-0006-0000-0200-000018000000}">
      <text>
        <r>
          <rPr>
            <b/>
            <sz val="9"/>
            <color indexed="81"/>
            <rFont val="Arial"/>
            <family val="2"/>
          </rPr>
          <t>Yang Wendy Zhang:</t>
        </r>
        <r>
          <rPr>
            <sz val="9"/>
            <color indexed="81"/>
            <rFont val="Arial"/>
            <family val="2"/>
          </rPr>
          <t xml:space="preserve">
MAD</t>
        </r>
      </text>
    </comment>
    <comment ref="P83" authorId="1" shapeId="0" xr:uid="{00000000-0006-0000-0200-000019000000}">
      <text>
        <r>
          <rPr>
            <b/>
            <sz val="9"/>
            <color indexed="81"/>
            <rFont val="Arial"/>
            <family val="2"/>
          </rPr>
          <t>Yang Wendy Zhang:</t>
        </r>
        <r>
          <rPr>
            <sz val="9"/>
            <color indexed="81"/>
            <rFont val="Arial"/>
            <family val="2"/>
          </rPr>
          <t xml:space="preserve">
MAD</t>
        </r>
      </text>
    </comment>
    <comment ref="P90" authorId="1" shapeId="0" xr:uid="{00000000-0006-0000-0200-00001A000000}">
      <text>
        <r>
          <rPr>
            <b/>
            <sz val="9"/>
            <color indexed="81"/>
            <rFont val="Arial"/>
            <family val="2"/>
          </rPr>
          <t>Yang Wendy Zhang:</t>
        </r>
        <r>
          <rPr>
            <sz val="9"/>
            <color indexed="81"/>
            <rFont val="Arial"/>
            <family val="2"/>
          </rPr>
          <t xml:space="preserve">
MAD</t>
        </r>
      </text>
    </comment>
    <comment ref="P92" authorId="1" shapeId="0" xr:uid="{00000000-0006-0000-0200-00001B000000}">
      <text>
        <r>
          <rPr>
            <b/>
            <sz val="9"/>
            <color indexed="81"/>
            <rFont val="Arial"/>
            <family val="2"/>
          </rPr>
          <t>Yang Wendy Zhang:</t>
        </r>
        <r>
          <rPr>
            <sz val="9"/>
            <color indexed="81"/>
            <rFont val="Arial"/>
            <family val="2"/>
          </rPr>
          <t xml:space="preserve">
MAD</t>
        </r>
      </text>
    </comment>
    <comment ref="P94" authorId="1" shapeId="0" xr:uid="{00000000-0006-0000-0200-00001C000000}">
      <text>
        <r>
          <rPr>
            <b/>
            <sz val="9"/>
            <color indexed="81"/>
            <rFont val="Arial"/>
            <family val="2"/>
          </rPr>
          <t>Yang Wendy Zhang:</t>
        </r>
        <r>
          <rPr>
            <sz val="9"/>
            <color indexed="81"/>
            <rFont val="Arial"/>
            <family val="2"/>
          </rPr>
          <t xml:space="preserve">
MAD</t>
        </r>
      </text>
    </comment>
    <comment ref="P95" authorId="1" shapeId="0" xr:uid="{00000000-0006-0000-0200-00001D000000}">
      <text>
        <r>
          <rPr>
            <b/>
            <sz val="9"/>
            <color indexed="81"/>
            <rFont val="Arial"/>
            <family val="2"/>
          </rPr>
          <t>Yang Wendy Zhang:</t>
        </r>
        <r>
          <rPr>
            <sz val="9"/>
            <color indexed="81"/>
            <rFont val="Arial"/>
            <family val="2"/>
          </rPr>
          <t xml:space="preserve">
MAD</t>
        </r>
      </text>
    </comment>
    <comment ref="P105" authorId="1" shapeId="0" xr:uid="{00000000-0006-0000-0200-00001E000000}">
      <text>
        <r>
          <rPr>
            <b/>
            <sz val="9"/>
            <color indexed="81"/>
            <rFont val="Arial"/>
            <family val="2"/>
          </rPr>
          <t>single point</t>
        </r>
      </text>
    </comment>
    <comment ref="P108" authorId="1" shapeId="0" xr:uid="{00000000-0006-0000-0200-00001F000000}">
      <text>
        <r>
          <rPr>
            <b/>
            <sz val="9"/>
            <color indexed="81"/>
            <rFont val="Arial"/>
            <family val="2"/>
          </rPr>
          <t>Yang Wendy Zhang:</t>
        </r>
        <r>
          <rPr>
            <sz val="9"/>
            <color indexed="81"/>
            <rFont val="Arial"/>
            <family val="2"/>
          </rPr>
          <t xml:space="preserve">
MAD</t>
        </r>
      </text>
    </comment>
    <comment ref="P109" authorId="1" shapeId="0" xr:uid="{00000000-0006-0000-0200-000020000000}">
      <text>
        <r>
          <rPr>
            <b/>
            <sz val="9"/>
            <color indexed="81"/>
            <rFont val="Arial"/>
            <family val="2"/>
          </rPr>
          <t>Yang Wendy Zhang:</t>
        </r>
        <r>
          <rPr>
            <sz val="9"/>
            <color indexed="81"/>
            <rFont val="Arial"/>
            <family val="2"/>
          </rPr>
          <t xml:space="preserve">
MAD</t>
        </r>
      </text>
    </comment>
    <comment ref="P111" authorId="1" shapeId="0" xr:uid="{00000000-0006-0000-0200-000021000000}">
      <text>
        <r>
          <rPr>
            <b/>
            <sz val="9"/>
            <color indexed="81"/>
            <rFont val="Arial"/>
            <family val="2"/>
          </rPr>
          <t>Yang Wendy Zhang:</t>
        </r>
        <r>
          <rPr>
            <sz val="9"/>
            <color indexed="81"/>
            <rFont val="Arial"/>
            <family val="2"/>
          </rPr>
          <t xml:space="preserve">
MAD</t>
        </r>
      </text>
    </comment>
    <comment ref="P112" authorId="1" shapeId="0" xr:uid="{00000000-0006-0000-0200-000022000000}">
      <text>
        <r>
          <rPr>
            <b/>
            <sz val="9"/>
            <color indexed="81"/>
            <rFont val="Arial"/>
            <family val="2"/>
          </rPr>
          <t>Yang Wendy Zhang:</t>
        </r>
        <r>
          <rPr>
            <sz val="9"/>
            <color indexed="81"/>
            <rFont val="Arial"/>
            <family val="2"/>
          </rPr>
          <t xml:space="preserve">
MAD</t>
        </r>
      </text>
    </comment>
    <comment ref="P113" authorId="1" shapeId="0" xr:uid="{00000000-0006-0000-0200-000023000000}">
      <text>
        <r>
          <rPr>
            <b/>
            <sz val="9"/>
            <color indexed="81"/>
            <rFont val="Arial"/>
            <family val="2"/>
          </rPr>
          <t>Yang Wendy Zhang:</t>
        </r>
        <r>
          <rPr>
            <sz val="9"/>
            <color indexed="81"/>
            <rFont val="Arial"/>
            <family val="2"/>
          </rPr>
          <t xml:space="preserve">
MAD</t>
        </r>
      </text>
    </comment>
    <comment ref="P119" authorId="1" shapeId="0" xr:uid="{00000000-0006-0000-0200-000024000000}">
      <text>
        <r>
          <rPr>
            <b/>
            <sz val="9"/>
            <color indexed="81"/>
            <rFont val="Arial"/>
            <family val="2"/>
          </rPr>
          <t>Yang Wendy Zhang:</t>
        </r>
        <r>
          <rPr>
            <sz val="9"/>
            <color indexed="81"/>
            <rFont val="Arial"/>
            <family val="2"/>
          </rPr>
          <t xml:space="preserve">
MAD</t>
        </r>
      </text>
    </comment>
    <comment ref="P123" authorId="1" shapeId="0" xr:uid="{00000000-0006-0000-0200-000025000000}">
      <text>
        <r>
          <rPr>
            <b/>
            <sz val="9"/>
            <color indexed="81"/>
            <rFont val="Arial"/>
            <family val="2"/>
          </rPr>
          <t>Yang Wendy Zhang:
single datapoint</t>
        </r>
      </text>
    </comment>
    <comment ref="P125" authorId="1" shapeId="0" xr:uid="{00000000-0006-0000-0200-000026000000}">
      <text>
        <r>
          <rPr>
            <b/>
            <sz val="9"/>
            <color indexed="81"/>
            <rFont val="Arial"/>
            <family val="2"/>
          </rPr>
          <t>Yang Wendy Zhang:</t>
        </r>
        <r>
          <rPr>
            <sz val="9"/>
            <color indexed="81"/>
            <rFont val="Arial"/>
            <family val="2"/>
          </rPr>
          <t xml:space="preserve">
single datapoint</t>
        </r>
      </text>
    </comment>
    <comment ref="P136" authorId="1" shapeId="0" xr:uid="{00000000-0006-0000-0200-000027000000}">
      <text>
        <r>
          <rPr>
            <b/>
            <sz val="9"/>
            <color indexed="81"/>
            <rFont val="Arial"/>
            <family val="2"/>
          </rPr>
          <t>Yang Wendy Zhang:
MAD</t>
        </r>
      </text>
    </comment>
  </commentList>
</comments>
</file>

<file path=xl/sharedStrings.xml><?xml version="1.0" encoding="utf-8"?>
<sst xmlns="http://schemas.openxmlformats.org/spreadsheetml/2006/main" count="4751" uniqueCount="636">
  <si>
    <t>Meters</t>
  </si>
  <si>
    <t>Where cross-bedding or other tilted laminations were observed; then the cores were either drilled "toward the down-dip" or "toward the up-dip"; however, not all of these were recorded in the following notes</t>
  </si>
  <si>
    <t>Otherwise, the "top" scribe line was usually at "top" of core-segment as seen in box =&gt; "direction" is toward storage "down" = direction of PF.</t>
  </si>
  <si>
    <t>Therefore, NRMs should have 3 clusters -- PF, "up-dip" and "down-dip"; plus random rotations due to handling before marking</t>
  </si>
  <si>
    <t>Minicore "declination"</t>
  </si>
  <si>
    <t>Lithification</t>
  </si>
  <si>
    <t>Coarse sand, homogeneous</t>
  </si>
  <si>
    <t>Fine-grained sand layer between coarse-grained (it is the fininig-up top).  Has wispy dark clay.  Coarse-grained sand begins about 5cm higher</t>
  </si>
  <si>
    <t>Looks like siltstone; dark gray.  Fining-upward to the "organic-rich silt with some coal"</t>
  </si>
  <si>
    <t>Very dark silt, organic-rich</t>
  </si>
  <si>
    <t>Silt to fine-grained sand, anastomosing</t>
  </si>
  <si>
    <t>Very dark silt with fine-grained sand stringers (or lighter-gray stringers)</t>
  </si>
  <si>
    <t>Medium-grained sand</t>
  </si>
  <si>
    <t>Medium-grained sand; half-way up sand interval.</t>
  </si>
  <si>
    <t>Dark silt.  Narrow borehole core = drilling problem?</t>
  </si>
  <si>
    <t>Dark brown-gray silt, bioturbated</t>
  </si>
  <si>
    <t>Sandy-silt, bioturbated.  Just above tidal-laminated</t>
  </si>
  <si>
    <t>Sandy-silt, bioturbated.  Between tidal-laminated intervals</t>
  </si>
  <si>
    <t>Dark fine-grained sand to silt; homogeneous.  Between tidal-marsh facies?</t>
  </si>
  <si>
    <t>Sandy silt; semi-bioturbated</t>
  </si>
  <si>
    <t>Pre-uplift in earliest Paleocene; there had been a great thickness of Upper Cretaceous; but that was ALL eroded during earliest Paleocene</t>
  </si>
  <si>
    <t>Sandstone composition trend</t>
  </si>
  <si>
    <t>Borehole suite</t>
  </si>
  <si>
    <t>LOGS -- great detail (Gamma has nearly 1cm spacing in DH1 below the upper 50m!).</t>
  </si>
  <si>
    <t>Jur-Cret boundary being narrowed, because Palynology is giving different results from Ammonites (done by M. Rogov); but cores broke into about 2-cm slices upon drying =&gt; not the easiest for Pmag sampling.  Homogeneous-looking dark clay facies.</t>
  </si>
  <si>
    <t>Facies notes</t>
  </si>
  <si>
    <t xml:space="preserve">Caroline (Aptian) is no longer tidal-influenced delta, but interpreted as wave-storm (hummocky in outcrop) shelf with some tidal influence.  </t>
  </si>
  <si>
    <t>In our drilled samples, it still looked mainly tidal-type fine-sand (crossbedded) flasers in clay-rich silt.</t>
  </si>
  <si>
    <t>Dark silt with fine-grained sand stringers; which would seem to be tidal-shelf.  But with some thick (ca. 25-30cm) intervals of coarse- to medium-grained sands, homogenous (storm beds?) - Not Sampled</t>
  </si>
  <si>
    <t>Very dark silt, below Coal.  Siderite (Snorre says is common when near coals)</t>
  </si>
  <si>
    <t>Silt, medium-dark</t>
  </si>
  <si>
    <t>Dark silt</t>
  </si>
  <si>
    <t>Sandy-silt, tidal?</t>
  </si>
  <si>
    <t>Coarse-grained sand</t>
  </si>
  <si>
    <t>Dark-REDDISH brown-gray, very-fine silt, homogeneous</t>
  </si>
  <si>
    <t>Dark silt; tidal structures</t>
  </si>
  <si>
    <t>Medium-grained sand; tidal structures</t>
  </si>
  <si>
    <t>Dark silt -- Top of fining-upward thick sand unit (which has sample 187.1 also)</t>
  </si>
  <si>
    <t>Medium-grained sand; upper-middle of thick sand unit</t>
  </si>
  <si>
    <t>Brownish-gray sandy-silt (with stringers)</t>
  </si>
  <si>
    <t>Brownish-gray silt -- top of fining-up 60-cm-thick sand</t>
  </si>
  <si>
    <t>Dark silt; just below the base of fining-up sand (which had 189.1 at top)</t>
  </si>
  <si>
    <t>Dark silt, bioturbated</t>
  </si>
  <si>
    <t>Silt; bioturbated to tidal</t>
  </si>
  <si>
    <t>Silt, slightly brownish-tint to the gray; bioturbated</t>
  </si>
  <si>
    <t>Sandy-silt, tidal</t>
  </si>
  <si>
    <t>Silt-sand, with brownish-tinge to the gray.  Top of fining-upward bed.</t>
  </si>
  <si>
    <t>Silty-sand, bioturbated</t>
  </si>
  <si>
    <t>Silty-sand, bioturbated?</t>
  </si>
  <si>
    <t>Sandy-silt, bioturbated?</t>
  </si>
  <si>
    <t>Silt and fine-grained sand; bioturbated?</t>
  </si>
  <si>
    <t>Fine-grained sand</t>
  </si>
  <si>
    <t>Silt, just above the top of a thick sand-quartzite (see Reject of 209.05)</t>
  </si>
  <si>
    <t>2nd-pass. Very dark silt. Skipped 155 sand, as too hard to drill with the failing drill-press bit</t>
  </si>
  <si>
    <t>2nd-pass. Grey sandy-silt, with some current lamination</t>
  </si>
  <si>
    <t>2nd-pass. Medium-grained sand</t>
  </si>
  <si>
    <t>2nd-pass. Very dark silt; just below Thick coarse-grained sand unit (160-162) which was skipped for this 2nd pass, because it is probably a single fining-upward event.</t>
  </si>
  <si>
    <t>2nd-pass. Medium-grained sand, light gray with silt wisps (looks tidal influenced)</t>
  </si>
  <si>
    <t>2nd-pass. Coarse-grained sand, light gray with silt wisps (looks tidal influenced)</t>
  </si>
  <si>
    <t>2nd-pass. Fine-grained sand with anastomosing dark-silt seams. Skipped thick sand of 167-168 on this 2nd pass, because it may be a single event.</t>
  </si>
  <si>
    <t>Silt, semi-bioturbated</t>
  </si>
  <si>
    <t>Medium-grained sand layer (131.35-131.95 is especially sandy)</t>
  </si>
  <si>
    <t>Fine-grained sand and dark silt; looks tidal-influenced</t>
  </si>
  <si>
    <t>Darker "tidal-influenced", below homogeneous sand layer of 133.1-133.3</t>
  </si>
  <si>
    <t>2nd-pass. Very dark silt. Interval of ca. 156.1-157.2m = organic-rich silt with some coal horizons.</t>
  </si>
  <si>
    <t>REDDISH-Brown silt.  Friable CLAY is above; and friable silt is below =&gt; not as solidly cemented interval.</t>
  </si>
  <si>
    <t>Dark gray silt with light gray fine-grained sand stringers</t>
  </si>
  <si>
    <t>Dark gray silt with very thin light laminations. Broken into three parts along lamination with one outer part missing. A swing of slightly coarser and compressed body was found embedded in the broken plane</t>
  </si>
  <si>
    <t>Dark gray silt with slightly tilted (same as 142.15) lighter laminations. Homogenous</t>
  </si>
  <si>
    <t>Very light gray coarse-grained sandstone; one side exposes black thin rims</t>
  </si>
  <si>
    <t>Very light coarse-grained sandstone with ~45º tilted (top to bottom) dark laminations</t>
  </si>
  <si>
    <t>Dark gray silt with slightly tilted (mini-core top to bottome) light laminations. Quite homogenous; lower corner is coarser grained sands/conglomerate. Broken along horizontal plane</t>
  </si>
  <si>
    <t>coarse-grained sandstone with tilted dark materials that seemed to be tidally influenced</t>
  </si>
  <si>
    <r>
      <t xml:space="preserve">Snorre Olausen advised that the observed cross-bedding in just the borehole might be complicated due to trough, tidal and wave effects.  The </t>
    </r>
    <r>
      <rPr>
        <sz val="10"/>
        <color rgb="FFFF0000"/>
        <rFont val="Arial"/>
        <family val="2"/>
      </rPr>
      <t>deltas were prograding to Southeast</t>
    </r>
    <r>
      <rPr>
        <sz val="10"/>
        <color theme="1"/>
        <rFont val="Arial"/>
        <family val="2"/>
      </rPr>
      <t xml:space="preserve"> (see thesis)</t>
    </r>
  </si>
  <si>
    <r>
      <t xml:space="preserve">All facies are very </t>
    </r>
    <r>
      <rPr>
        <sz val="10"/>
        <color rgb="FFFF0000"/>
        <rFont val="Arial"/>
        <family val="2"/>
      </rPr>
      <t>well lithified</t>
    </r>
    <r>
      <rPr>
        <sz val="10"/>
        <color theme="1"/>
        <rFont val="Arial"/>
        <family val="2"/>
      </rPr>
      <t>; indeed</t>
    </r>
    <r>
      <rPr>
        <sz val="10"/>
        <color rgb="FFFF0000"/>
        <rFont val="Arial"/>
        <family val="2"/>
      </rPr>
      <t>, lowest</t>
    </r>
    <r>
      <rPr>
        <sz val="10"/>
        <color theme="1"/>
        <rFont val="Arial"/>
        <family val="2"/>
      </rPr>
      <t xml:space="preserve"> sandstone was nearly</t>
    </r>
    <r>
      <rPr>
        <sz val="10"/>
        <color rgb="FFFF0000"/>
        <rFont val="Arial"/>
        <family val="2"/>
      </rPr>
      <t xml:space="preserve"> quartzite</t>
    </r>
    <r>
      <rPr>
        <sz val="10"/>
        <color theme="1"/>
        <rFont val="Arial"/>
        <family val="2"/>
      </rPr>
      <t xml:space="preserve"> (and lowest sand minicoring broke another piece from drill bit; therefore abandoned.</t>
    </r>
  </si>
  <si>
    <r>
      <t xml:space="preserve">Snorre Olausen advised that most original Smectite was transformed to Illite due to depth of burial and thermal gradient. Therefore, even </t>
    </r>
    <r>
      <rPr>
        <sz val="10"/>
        <color rgb="FFFF0000"/>
        <rFont val="Arial"/>
        <family val="2"/>
      </rPr>
      <t>clayey silt is well-cemented</t>
    </r>
    <r>
      <rPr>
        <sz val="10"/>
        <color theme="1"/>
        <rFont val="Arial"/>
        <family val="2"/>
      </rPr>
      <t>.</t>
    </r>
  </si>
  <si>
    <r>
      <rPr>
        <sz val="10"/>
        <color rgb="FFFF0000"/>
        <rFont val="Arial"/>
        <family val="2"/>
      </rPr>
      <t>Mid-Paleocene</t>
    </r>
    <r>
      <rPr>
        <sz val="10"/>
        <color theme="1"/>
        <rFont val="Arial"/>
        <family val="2"/>
      </rPr>
      <t xml:space="preserve"> (ca. 60 Ma) is oldest date at base of return of sediments.  At that time, it was an</t>
    </r>
    <r>
      <rPr>
        <sz val="10"/>
        <color rgb="FFFF0000"/>
        <rFont val="Arial"/>
        <family val="2"/>
      </rPr>
      <t xml:space="preserve"> eroded peneplain with low hills</t>
    </r>
  </si>
  <si>
    <r>
      <t xml:space="preserve">Hills had forested peat; and this peat mire "crept down" the slopes to accumulate organic-rich deposits (now </t>
    </r>
    <r>
      <rPr>
        <sz val="10"/>
        <color rgb="FFFF0000"/>
        <rFont val="Arial"/>
        <family val="2"/>
      </rPr>
      <t>coal) in depressions</t>
    </r>
    <r>
      <rPr>
        <sz val="10"/>
        <color theme="1"/>
        <rFont val="Arial"/>
        <family val="2"/>
      </rPr>
      <t>; until landscape was flattened</t>
    </r>
  </si>
  <si>
    <r>
      <t>Eocene was now flat, with a beach nearby.  P</t>
    </r>
    <r>
      <rPr>
        <sz val="10"/>
        <color rgb="FFFF0000"/>
        <rFont val="Arial"/>
        <family val="2"/>
      </rPr>
      <t>eat mires</t>
    </r>
    <r>
      <rPr>
        <sz val="10"/>
        <color theme="1"/>
        <rFont val="Arial"/>
        <family val="2"/>
      </rPr>
      <t>, some raised, are the main coal horizons being mined.</t>
    </r>
  </si>
  <si>
    <r>
      <t xml:space="preserve">The Sandstone character changes from </t>
    </r>
    <r>
      <rPr>
        <sz val="10"/>
        <color rgb="FFFF0000"/>
        <rFont val="Arial"/>
        <family val="2"/>
      </rPr>
      <t>more quartz to more volcaniclastic-bearing at the time of the bentonite</t>
    </r>
    <r>
      <rPr>
        <sz val="10"/>
        <color theme="1"/>
        <rFont val="Arial"/>
        <family val="2"/>
      </rPr>
      <t xml:space="preserve"> in other boreholes.</t>
    </r>
  </si>
  <si>
    <t>Mag. Susc. (SI unit)</t>
  </si>
  <si>
    <t>Medium-coarse-grained sand</t>
  </si>
  <si>
    <t xml:space="preserve"> Coarse-grained sands</t>
  </si>
  <si>
    <t>Coarse-grained sands</t>
  </si>
  <si>
    <t>Tidal-type reworked sands</t>
  </si>
  <si>
    <t xml:space="preserve"> Fine-grained sand</t>
  </si>
  <si>
    <t>Dark silt with fine-grained sand stringers</t>
  </si>
  <si>
    <t>Brown-tinged grey silt</t>
  </si>
  <si>
    <t>Silty-sand</t>
  </si>
  <si>
    <r>
      <rPr>
        <b/>
        <sz val="10"/>
        <color rgb="FFFF0000"/>
        <rFont val="Arial"/>
        <family val="2"/>
      </rPr>
      <t>PAIR</t>
    </r>
    <r>
      <rPr>
        <sz val="10"/>
        <color theme="1"/>
        <rFont val="Arial"/>
        <family val="2"/>
      </rPr>
      <t xml:space="preserve"> -- Tidal-looking sand and silt</t>
    </r>
  </si>
  <si>
    <r>
      <rPr>
        <b/>
        <sz val="10"/>
        <color rgb="FFFF0000"/>
        <rFont val="Arial"/>
        <family val="2"/>
      </rPr>
      <t>PAIR</t>
    </r>
    <r>
      <rPr>
        <sz val="10"/>
        <color theme="1"/>
        <rFont val="Arial"/>
        <family val="2"/>
      </rPr>
      <t xml:space="preserve"> -- Dark silt with fine-grained sand stringers</t>
    </r>
  </si>
  <si>
    <r>
      <rPr>
        <b/>
        <sz val="10"/>
        <color rgb="FFFF0000"/>
        <rFont val="Arial"/>
        <family val="2"/>
      </rPr>
      <t>PAIR</t>
    </r>
    <r>
      <rPr>
        <sz val="10"/>
        <color theme="1"/>
        <rFont val="Arial"/>
        <family val="2"/>
      </rPr>
      <t xml:space="preserve"> -- Silty-sand, bioturbated</t>
    </r>
  </si>
  <si>
    <r>
      <rPr>
        <b/>
        <sz val="10"/>
        <color rgb="FFFF0000"/>
        <rFont val="Arial"/>
        <family val="2"/>
      </rPr>
      <t>PAIR</t>
    </r>
    <r>
      <rPr>
        <sz val="10"/>
        <color theme="1"/>
        <rFont val="Arial"/>
        <family val="2"/>
      </rPr>
      <t xml:space="preserve"> -- Brown-tinged grey silt</t>
    </r>
  </si>
  <si>
    <r>
      <rPr>
        <b/>
        <sz val="10"/>
        <color rgb="FFFF0000"/>
        <rFont val="Arial"/>
        <family val="2"/>
      </rPr>
      <t>PAIR</t>
    </r>
    <r>
      <rPr>
        <sz val="10"/>
        <color theme="1"/>
        <rFont val="Arial"/>
        <family val="2"/>
      </rPr>
      <t xml:space="preserve"> -- Coarse-grained sands</t>
    </r>
  </si>
  <si>
    <r>
      <rPr>
        <b/>
        <sz val="10"/>
        <color rgb="FFFF0000"/>
        <rFont val="Arial"/>
        <family val="2"/>
      </rPr>
      <t>PAIR</t>
    </r>
    <r>
      <rPr>
        <sz val="10"/>
        <color theme="1"/>
        <rFont val="Arial"/>
        <family val="2"/>
      </rPr>
      <t xml:space="preserve"> -- Tidal-type reworked sands; no cross-bedding, only anastomosing.  Is fining-upward to the "157.4" type siltstone</t>
    </r>
  </si>
  <si>
    <r>
      <rPr>
        <b/>
        <sz val="10"/>
        <color rgb="FFFF0000"/>
        <rFont val="Arial"/>
        <family val="2"/>
      </rPr>
      <t>PAIR</t>
    </r>
    <r>
      <rPr>
        <sz val="10"/>
        <color theme="1"/>
        <rFont val="Arial"/>
        <family val="2"/>
      </rPr>
      <t xml:space="preserve"> -- Fine-grained sand, bioturbated, with anastomosing.  Op of the fining-upward sand of sample 153.25 interval</t>
    </r>
  </si>
  <si>
    <t>R?</t>
  </si>
  <si>
    <t>R</t>
  </si>
  <si>
    <t>N</t>
  </si>
  <si>
    <t>Tidal-looking sand and silt; Dark</t>
  </si>
  <si>
    <t>N?</t>
  </si>
  <si>
    <t>A "storage overprint"? -- (north)East/horizontal vector, which could be removed by 10/15 mT or ca. 125/150C</t>
  </si>
  <si>
    <t>Paleomag</t>
  </si>
  <si>
    <t>INT</t>
  </si>
  <si>
    <t>no sample</t>
  </si>
  <si>
    <t>RPP</t>
  </si>
  <si>
    <t>NP</t>
  </si>
  <si>
    <t>NPP</t>
  </si>
  <si>
    <t>RP</t>
  </si>
  <si>
    <t>Geogr._Decl.</t>
  </si>
  <si>
    <t>Geogr._Incl.</t>
  </si>
  <si>
    <t>Demag_Type -Level</t>
  </si>
  <si>
    <t>Sample_Name (m)</t>
  </si>
  <si>
    <t>Moment (emu)</t>
  </si>
  <si>
    <r>
      <t>Borehole</t>
    </r>
    <r>
      <rPr>
        <sz val="10"/>
        <color rgb="FFFF0000"/>
        <rFont val="Arial"/>
        <family val="2"/>
      </rPr>
      <t xml:space="preserve"> DH1</t>
    </r>
    <r>
      <rPr>
        <sz val="10"/>
        <color theme="1"/>
        <rFont val="Arial"/>
        <family val="2"/>
      </rPr>
      <t xml:space="preserve"> drilling had been halted in Triassic (?) due to</t>
    </r>
    <r>
      <rPr>
        <sz val="10"/>
        <color rgb="FFFF0000"/>
        <rFont val="Arial"/>
        <family val="2"/>
      </rPr>
      <t xml:space="preserve"> hitting a fault</t>
    </r>
    <r>
      <rPr>
        <sz val="10"/>
        <color theme="1"/>
        <rFont val="Arial"/>
        <family val="2"/>
      </rPr>
      <t>; therefore</t>
    </r>
    <r>
      <rPr>
        <sz val="10"/>
        <color rgb="FFFF0000"/>
        <rFont val="Arial"/>
        <family val="2"/>
      </rPr>
      <t xml:space="preserve"> DH2 </t>
    </r>
    <r>
      <rPr>
        <sz val="10"/>
        <color theme="1"/>
        <rFont val="Arial"/>
        <family val="2"/>
      </rPr>
      <t>was about 10m from it.  DH2 (</t>
    </r>
    <r>
      <rPr>
        <sz val="10"/>
        <color rgb="FFFF0000"/>
        <rFont val="Arial"/>
        <family val="2"/>
      </rPr>
      <t>called DH1a</t>
    </r>
    <r>
      <rPr>
        <sz val="10"/>
        <color theme="1"/>
        <rFont val="Arial"/>
        <family val="2"/>
      </rPr>
      <t xml:space="preserve"> on boxes and in the thesis) has the </t>
    </r>
    <r>
      <rPr>
        <sz val="10"/>
        <color rgb="FFFF0000"/>
        <rFont val="Arial"/>
        <family val="2"/>
      </rPr>
      <t xml:space="preserve">palynology </t>
    </r>
    <r>
      <rPr>
        <sz val="10"/>
        <color theme="1"/>
        <rFont val="Arial"/>
        <family val="2"/>
      </rPr>
      <t xml:space="preserve">study, but not DH1.  </t>
    </r>
  </si>
  <si>
    <t>But, DH1a also had problems; therefore the drilling was moved about 8 km away, where boreholes DH3-DH7 were drilled in a 10-m spacing array to test CO2 sequestration feasibility</t>
  </si>
  <si>
    <t>Until last Tuesday, those DH3-DH7 set was stored at that other remote drillsite area; but now moved to UNIS.</t>
  </si>
  <si>
    <r>
      <t>Snorre was a bit annoyed that the</t>
    </r>
    <r>
      <rPr>
        <sz val="10"/>
        <color rgb="FFFF0000"/>
        <rFont val="Arial"/>
        <family val="2"/>
      </rPr>
      <t xml:space="preserve"> C13 study was on DH1</t>
    </r>
    <r>
      <rPr>
        <sz val="10"/>
        <color theme="1"/>
        <rFont val="Arial"/>
        <family val="2"/>
      </rPr>
      <t>, rather than DH2 (they sampled without getting his advice), because it is</t>
    </r>
    <r>
      <rPr>
        <sz val="10"/>
        <color rgb="FFFF0000"/>
        <rFont val="Arial"/>
        <family val="2"/>
      </rPr>
      <t xml:space="preserve"> not absolutely sure how the palynology sampling fits to the C13 anomaly</t>
    </r>
    <r>
      <rPr>
        <sz val="10"/>
        <color theme="1"/>
        <rFont val="Arial"/>
        <family val="2"/>
      </rPr>
      <t>.</t>
    </r>
  </si>
  <si>
    <t>Paleo-latitude: According to paleogeography reconstructions by Torsvik/Scotese/Stampli, a paleo-latitude of ~63-66ºN is suggested; therefore a slightly shallower mag. incl. of ~75º is expected from the ChRM directions</t>
  </si>
  <si>
    <r>
      <t>We sent Snorre Olaussen</t>
    </r>
    <r>
      <rPr>
        <sz val="10"/>
        <color rgb="FFFF0000"/>
        <rFont val="Arial"/>
        <family val="2"/>
      </rPr>
      <t xml:space="preserve"> cut-pieces</t>
    </r>
    <r>
      <rPr>
        <sz val="10"/>
        <color theme="1"/>
        <rFont val="Arial"/>
        <family val="2"/>
      </rPr>
      <t xml:space="preserve"> from the sands, so they can make thin-sections to pinpoint this change in DH1, therefore providing a better projection of the dated bentonite</t>
    </r>
  </si>
  <si>
    <t>DH1n</t>
  </si>
  <si>
    <t>DH1r</t>
  </si>
  <si>
    <t>DH2n</t>
  </si>
  <si>
    <t>DH2r</t>
  </si>
  <si>
    <t>Borehole DH1 (stored at UNIS; under authority of Snorre Olaussen)</t>
  </si>
  <si>
    <t>Sampling on Wed, 26 Sept and Thurs, 27 Sept, 2018, -- 110 mini-cores in just 2 days thanks to Julian Janocha (a grad student studying Carboniferous karst breccia-pipes; he is from Weisbaden, near Frankfurt)</t>
  </si>
  <si>
    <t>Error</t>
  </si>
  <si>
    <t>Sample</t>
  </si>
  <si>
    <t>STEP</t>
  </si>
  <si>
    <t>MAG(A/m)</t>
  </si>
  <si>
    <t>Sample (m)</t>
  </si>
  <si>
    <t>Thermal Dm step/C</t>
  </si>
  <si>
    <t>M(x)</t>
  </si>
  <si>
    <t>M(y)</t>
  </si>
  <si>
    <t>M(z)</t>
  </si>
  <si>
    <t>Total (A/m)</t>
  </si>
  <si>
    <t>AD</t>
  </si>
  <si>
    <t>TD</t>
  </si>
  <si>
    <t>ARM</t>
  </si>
  <si>
    <t>IRM</t>
  </si>
  <si>
    <t>2) ARM at 80 mT AC and 100 μT DC;</t>
  </si>
  <si>
    <t xml:space="preserve">3) AF demag of ARM (5, 10, 15 mT, … </t>
  </si>
  <si>
    <t xml:space="preserve">until reaching 1/2 of the magnetization of ARM100μT) </t>
  </si>
  <si>
    <t xml:space="preserve">Steps  - 1) AF to 119 mT (demag steps not shown here); </t>
  </si>
  <si>
    <t>applied</t>
  </si>
  <si>
    <t>Thermal demag of the IRM</t>
  </si>
  <si>
    <t>Mag. Susc.</t>
  </si>
  <si>
    <t>Very Brief Litho-Description</t>
  </si>
  <si>
    <t xml:space="preserve"> Marginal Likelyhood Estimate is probably best</t>
  </si>
  <si>
    <r>
      <rPr>
        <b/>
        <sz val="10"/>
        <color theme="1"/>
        <rFont val="Arial"/>
        <family val="2"/>
      </rPr>
      <t>CAROLINE Fm Base.</t>
    </r>
    <r>
      <rPr>
        <sz val="10"/>
        <color theme="1"/>
        <rFont val="Arial"/>
        <family val="2"/>
      </rPr>
      <t xml:space="preserve">  Dark silt with similarly tilted light laminations. One distinctive layer has relatively coarser grains and seemingly black coal seam at the bottom of the mini-core</t>
    </r>
  </si>
  <si>
    <t xml:space="preserve"> The intensity increases at AF12.2 mT, which has to be an opposite direction to the direction coming off from the first four steps (that is normal), or this int. increase is a component imparted by the AF treatment. Therefore an INT is assigned.</t>
  </si>
  <si>
    <t>The coming-off direction of 200-275 ºC (225 is a spurious measurement and not used) is dec 50/inc -44 resulting in increased int., leaving behind a N? component with the mean directions of the dominant initial overprint of dec 253/incl 63. then the AF seems to be taking off a similar overprint to the initial component (Brunhes component?)</t>
  </si>
  <si>
    <t xml:space="preserve">Step AF12.2 is suspicious and not considered here. No trend toward being reversed; on the other hand, thermal pair (202.1) is rated as normal; therefore, N? is rated here. </t>
  </si>
  <si>
    <t>Sample is weak and almost died at 200C. The AF steps seems to impart some spurious magnetization onto the sample and therefore steps after 225C are not considered here.  Slightly shallowing to be near horizontal as heating to 175C, and R? is thus assigned here.</t>
  </si>
  <si>
    <t>Upside down. Gradually shallowing toward near-horizontal at AF28 and then steps go crazy and not considered here.</t>
  </si>
  <si>
    <t>Sample is upside down. Gradually shallowing from NRM to be near-horizontal at AF8 until going crazy with intensity surges.</t>
  </si>
  <si>
    <t>semi-clustering toward steep-down until intensity surges after TT225 with mag susc triples</t>
  </si>
  <si>
    <t>Gradually shallowing upon heating and flipped over at TT200. A good R trend but  early Cretaceous direction is not met.  RP is rated here.</t>
  </si>
  <si>
    <t>Sample is weak. And since AF could probably impart additional magnetization, this sample is thus considered noise. INT is rated here.</t>
  </si>
  <si>
    <t>Semi-clustering toward steep-down, no trend to be shallowing/reversed</t>
  </si>
  <si>
    <t>Semi-clustering with steep-down incl. with no trend getting reversed</t>
  </si>
  <si>
    <t>NRM</t>
  </si>
  <si>
    <t>TT</t>
  </si>
  <si>
    <t>AF</t>
  </si>
  <si>
    <t xml:space="preserve">No clear trend to be normal or reversed. </t>
  </si>
  <si>
    <t>Stays pointing steep down, although shallowed a bit</t>
  </si>
  <si>
    <t xml:space="preserve">semi-clustering until slightly shallowed from 70deg to 40deg. </t>
  </si>
  <si>
    <t>Stays steep down, with no trend of shallowing or flipping over</t>
  </si>
  <si>
    <t>Sample is upside down. Good trend shallowing but never reach an endpoint.</t>
  </si>
  <si>
    <t>Start with near-horizontal incl and fliped over immediately after AF treatment. RPP is assigned due to no early Cretaceous endpoint Is reached</t>
  </si>
  <si>
    <t>Start with 45 deg incl and gradually steenpened until cross the origin. AF steps seem to have imparted some spurious magnetization. TT225 and higher thermal steps recorded a surge of mag susc and intensity and thus not reliable. Trend toward R? but never got there.</t>
  </si>
  <si>
    <t>semi-clustering with steep incl. while slightly counterclockwise shift. Either N? or INT.</t>
  </si>
  <si>
    <t>Very weak sample. Gradually shallowing until getting too weak. Trend to be R?</t>
  </si>
  <si>
    <t>Start with negative incl but shallow; slightly move clockwise until going crazy after AF16.1. a permanent brunhes component is overprinted probably. Upgraded from RPP to RP.</t>
  </si>
  <si>
    <t>Similar to 186.75 -- stayed negative and shallow, but with intensity going up, especially during the AF treatments, which could have imparted some spurious components -- the following thermal steps managed to take it off, and get it close to the early Cret. direction.</t>
  </si>
  <si>
    <t>A good R, although no ideal early Cret. Direction is retrieved. Start with shallow postive incl and  flipped over immediately upon heating. Intensity gradually increases but mag susc stays stable and low -- a weak sample with very few paleomag carriers. The initial thermal steps managed to remove the Brunhes component (199 decl 58 incl) and used to re-orient back to depositional position.</t>
  </si>
  <si>
    <t>clustering with incl at ca. 50deg, no obviou trend and thus INT is given.</t>
  </si>
  <si>
    <t>semi-clustering with relatively steep incl at ca. 45deg with intensity gradually decreasing.</t>
  </si>
  <si>
    <t>Sample upside down -- removing a steep up direction during first steps. Gradually shallowed until flipped ovr at TT225. RP is assigned here because no ideal early Cret. Direction is reached.</t>
  </si>
  <si>
    <t>stayed near horizontal during first thermal steps until AF imparted some spurious magnetizaiton -- incl trending away from origion after TT175 and thus not consdered viable</t>
  </si>
  <si>
    <t xml:space="preserve">Stayed pointing up but shallow at around -30 deg. While counterclockwise shifted by ca. 40 deg. </t>
  </si>
  <si>
    <t>Start steep down and slight shallowing while turning counterclockwise. Rated as R? because the pair sample 176.5 is a good R.</t>
  </si>
  <si>
    <t>A good Normal -- gradually removing the present-day field  and storage overprints before reaching the early Cret. Directions at TT325 to 375.</t>
  </si>
  <si>
    <t>Gradually removing storage and brunhes overprints but not reaching the ideal early Cret direction. Thus NP is rated here.</t>
  </si>
  <si>
    <t>Stayed pointing steep down while intensity dropping. AF steps seem to have imparted spurious components with the next thermal steps getting rid of them until reaching probably the early Cret direction.</t>
  </si>
  <si>
    <t>TT250 recorded a surge in mag susc with direction jumped and later AF steps again imparted spurious component and not considered. Otherwise, the first two AF steps removed a combination of brunhes and storage overpint until reaching an early Cret direction with endpoints at AF21-TT200-250</t>
  </si>
  <si>
    <t>AF steps and following thermal are not considered here due to the suspicious AF behaviors. The sample is nearly dead at TT200. Thus TT150-175 might be best endpoints.</t>
  </si>
  <si>
    <t xml:space="preserve">Similar to sample 169.5, AF steps imparted spurious components and should not be considered here. </t>
  </si>
  <si>
    <t>First thermal steps up to 200C removed mixed Brunhes and storage overprints until reaching the early Cret direction</t>
  </si>
  <si>
    <t>similar to sample 169.5. AF steps and later thermal steps are not considered. TT150-175 are the best endpoints, but a bit shallow compared to the early Cret, probably due to consistent storage overprint.</t>
  </si>
  <si>
    <t>Similar to sample 169.5, AF steps and following ones not considered real signals here. Oddly, intensity keeps increasing while stay steep down. No trend toward R.</t>
  </si>
  <si>
    <t>Demag steps not trending toward the origin with intensity not dropping until TT320 and going crazy. N? is assigned here considering the steps before AF.</t>
  </si>
  <si>
    <t>Stayed near-horizontal and no clear trend.</t>
  </si>
  <si>
    <t>Stayed pointing down with intensity gradually decling. First thermal steps removed a combination of present-day field and storage overprints.  Steps AF12-16 might be the best endpoints</t>
  </si>
  <si>
    <t>First thermal steps removed steep Brunhes component.  Higher AF steps after AF8.1 are not considered viable here. Best endpoints are AF3.6-8.1</t>
  </si>
  <si>
    <t>Similar to sample 164.3, first thermal steps removed Brunhes and storage overprints; best endpoints are AF3.6-14.</t>
  </si>
  <si>
    <t>Similar to sample 169.5, AF imparted spurious components and not considered viable here. The best components might be AF16.1 to 20.9.</t>
  </si>
  <si>
    <t>Sample is upside down and thermal seems to have altered the samples and resulted in a component away from origin, thus not considered viable here. Best endpoints are AF15-20</t>
  </si>
  <si>
    <t>Just noise. Upgraded from INT to N? dependin on the NRM and the pair sample 161.1</t>
  </si>
  <si>
    <t>Intensity keeps increasing as thermal continues until TT300 and then going crazy. The coming off direction of TT250-300 is 30decl and 29incl, thus the primary magnetization must be posiive. N? is rated here.</t>
  </si>
  <si>
    <t>Sample is upside down. Initial thermal steps gradually removing mixed Brunhes and storage overprints. AF12.2 and following steps might not be real again. N? is rated here due to shallow incl compared to early Cret. If not tired to origin, then the coming off direction is also positive and therefore the primary direction should be positive. upgraded from N? to NPP</t>
  </si>
  <si>
    <t>Again, higher AF steps seem to be imparting spurious component and not considered here. The coming off direction of AF3.6-8.1 is 352decl 30 incl, the primary magnetization should thus be positive</t>
  </si>
  <si>
    <t>The duplicate AF3.6-12.2 are not considered. A gradual shallowing trend until flipped over at AF16.1 but then went crazy after AF20.9. R? based on the R trend; but the coming off direction of AF14-20.9 is 299decl  53incl and thus the remaining direction should be pointing positive. thus an INT is rated.</t>
  </si>
  <si>
    <t>Slightly shallowed from 61 to 50 deg incl while staying toward the same declination, until gradually moving counterclockwise by ca. 100 deg. Stayed pointing steep down with intensity gradually declined. Last two steps are too weak and close to background noise level. AF16.1 to 30 might be the bes steps.</t>
  </si>
  <si>
    <t>Intensity starts to surge upon heating at 200C with demag path trending away from the origin and suspicious. Thus the thermal steps are not considered here due to potential alteration (brownish with high mag susc)</t>
  </si>
  <si>
    <t>Mostly noise. INT upgraded to N? due to the normal context and positive.</t>
  </si>
  <si>
    <t>Steps after TT350 get noisy and not considered viable here.  Slightly shallowed from 70 to 41 deg incl with thermal  treatments.</t>
  </si>
  <si>
    <t xml:space="preserve">Start being negative and gradually steepened to be close to </t>
  </si>
  <si>
    <t>Sample is upside down. Start from positive and flipped over upon TT treatment. Intensity went up at TT225 and noisy-looking. The best endpoints might be TT325 to AF3.6-8.1</t>
  </si>
  <si>
    <t>Sample is upside down and weak -- gradually shallowing and then flipped over at AF12.2 but noisy-looking probably due to odd AF behaviors.  Best endpoints are AF36.7-55.3</t>
  </si>
  <si>
    <t>Linear fit, if not tied to the origin, then a normal component coming off from 200-275C at dec 298 and incl 15 deg; the trend is moving gradually counterclockwise. INT  is assigned here since it is not moving toward the origin and no end-member is ever reached.</t>
  </si>
  <si>
    <t>clustering at ca. 38deg incl while intensity gradually decreasing, until  TT300, when mag susc surged. No obvious trend toward N or R.</t>
  </si>
  <si>
    <t>Stayed pointing down  and no trend to getting reversed. Best endpoints might be TT275-300 tied to origin</t>
  </si>
  <si>
    <t>Shallowed slightly from ca. 75 deg incl to be ca. 53 deg with the best endpoints at TT200-250</t>
  </si>
  <si>
    <t>Start with negative but shallow incl and gradually steepened; mag susc went up from TT200. Best endpoints might be TT225-275,  but too shallow compared to early Cret direction</t>
  </si>
  <si>
    <t>Start negative and int increased after TT175. The best endpoint might be TT175.</t>
  </si>
  <si>
    <t>clustering pointing down while int decreasing. AF14-16.1-TT200 might be the best endpoints</t>
  </si>
  <si>
    <t>Stayed pointing down. Best steps are TT300-325.</t>
  </si>
  <si>
    <t>Pair sample of 152.85; Sample is upside down. AF3.6-12.2 steps were duplicated and not considered here. Best steps might be AF20.9-28, AF40</t>
  </si>
  <si>
    <t>Not demagnetizing with intensity not decreasing; incl however keeps shallowing, although noisy-looking. Probabably a transitiional polarity. INT is rated here.</t>
  </si>
  <si>
    <t>Sample is upside down -- gradually steepening and AF20.9 to TT200 and TT250 might be the best endpoints</t>
  </si>
  <si>
    <t>Sample is upside down -- gradually shallowing until near horizontal but never flipped over but instead "coming back" to be around the same direction as initial overprints. INT is thus assigned</t>
  </si>
  <si>
    <t>Start with positive incl and flipped over at TT150 and moved across the origin at higher temp. the intensity and mag susc both went up and questionable. Probably AF8.1-12.2 are the best options</t>
  </si>
  <si>
    <t>Stayed pointing down and gradually steepened a bit. The best endpoints might be TT250 to AF25-40</t>
  </si>
  <si>
    <t>Start from shallow positive incl and gradually steepening. AF8.1 to AF16.1 might be the best endpts</t>
  </si>
  <si>
    <t>No trend toward reversed but no ideal endpts were reached. AF4-8, 14 might be the best.</t>
  </si>
  <si>
    <t xml:space="preserve">A definite normal. AF3.6-12.2 are duplicated and not considered here. AF steps higher than AF16.1 are imparting again spurious field and not considered viable. </t>
  </si>
  <si>
    <t>Start shallow but moved to steeper incl . TT250-325 might be the best options</t>
  </si>
  <si>
    <t>gradually taking off the mixed present-day and storage overprints.  TT225-275 are the best options.</t>
  </si>
  <si>
    <t>This is a good normal sample -- first clustering with positive steep incl while removing present-day and stoage overprints, Higher AF is noisy-looking. Steps AF30-45 might be the best endpoints.</t>
  </si>
  <si>
    <t xml:space="preserve">good normal -- gradually going a bit steeper. TT225 seems to have alterated the specimen and thus following steps are not considered. AF14-16.1 and TT200 are the best endpoints. </t>
  </si>
  <si>
    <t>Gradually removing overprint and present-day overprints, but the endponts are a bit shallower compared to the early Cret. TT225-250-AF25 are the best options.</t>
  </si>
  <si>
    <t>AF3.6-12.2 are duplicated steps and the second group was not considered. The first steps removed the present-day field and AF14-16, AF30 are the best steps for endpoints.</t>
  </si>
  <si>
    <t>gradually taking off the storage and present-day overprints during the first AF steps, the thermal steps seem not be demagneiizing it too much while clustering around the same direction until coming out. The best steps for ChRM are TT225-250-275, but a bit shallower compared to early Cret direction</t>
  </si>
  <si>
    <t>Thermal steps after TT250 recorded a surge in mag susc and considered not viable here. The best endpoints are TT200-225-250</t>
  </si>
  <si>
    <t>A good N sample -- gradually removed mixed storage and present-day field while clustering until coming out and reaching the early Cret direction at AF35-55.</t>
  </si>
  <si>
    <t>Higher AF steps became very noisy-looking and probably absoring some spurious magnetizition. The best endpoints are TT200-250.</t>
  </si>
  <si>
    <t>Firstly steepened while removing steep brunhes components, the thermal treatment and higher AF gradually demagnetized to retrive the primary magnetization. AF8.1-16.1-20.9 are the best ChRM direction</t>
  </si>
  <si>
    <t>Gradually taking some shallow/storage and steep/Brunhes components; TT275-325 might be the best endpoints, but the resultant ChRM are a bit steep compared to early Cret, probably due to a persistent Brunhes overprint.</t>
  </si>
  <si>
    <t>Gradually removing the mixed storage and present-day fields, stay steep down, the TT250-300 is last steps are not trending toward origin, with mag susc surging, thus not reliable. Best endpoints might be AF12.2-16.1, but 5deg steeper than early Cret direction</t>
  </si>
  <si>
    <t xml:space="preserve">A definite normal sample, but the ChRM with best steps TT200-275 seem to have some persistent shallow overprints. </t>
  </si>
  <si>
    <t>Similar to sample 132.35, a definite normal but noisy-looking, probably due to the AF not being stable.</t>
  </si>
  <si>
    <t>Gradually removing some shallow storage overprints followed by the Brunhes component (shaded in light blue) until reaching the end points (AF30-35) with mag dec 100.5 incl 76.7. NP is rated here due to noisy-looking</t>
  </si>
  <si>
    <t>AF -- 2G seems not working efficiently or correctly for fields over 30 mT, and imparting some spurious magnetic field to specimens -- a majority turned crazy afterwards and gaining int. rather than decreasing</t>
  </si>
  <si>
    <t>REJECTED UPON JAMMING DRILL-PRESS -- Quartzite; middle of a thick sand interval</t>
  </si>
  <si>
    <t>Too noisy to have a trend toward normal or reversed</t>
  </si>
  <si>
    <t>Again, AF steps seem to be imparting spurious field onto the sample -- noisy looking, and no clear trend to define a polarity</t>
  </si>
  <si>
    <t>The stepwise thermal treatment lead to a gradual shallowing while turning clockwise; but then mag susc surged at 300C and the following Afs seems to again imparting spurious field onto the specimens and noisy looking.</t>
  </si>
  <si>
    <t>Stayed steep down with intensity gradually going up (probably due to both alteration and AF imparting spurious field).</t>
  </si>
  <si>
    <t>yes</t>
  </si>
  <si>
    <t>Very weak. no hint of reversing but instead looks either normal or heavily overprinted. Higher AF steps were messy and not viable.</t>
  </si>
  <si>
    <t>Similar to sample 196.1. AF 8.1 might be the only endpoint</t>
  </si>
  <si>
    <t>Start pointing down and gradually turn to negative until going crazy at higher AF steps. AF12.2 might be the only endpoint</t>
  </si>
  <si>
    <t>A good R trend -- start with steep incl and flipped over at TT150C. The best endpoints are TT225 to AF5.</t>
  </si>
  <si>
    <t>Similar to sample 184.3 -- start positive and gradually shallowed until flipped over at AF3.6. RP is rated here due to no ideal early Cret directions</t>
  </si>
  <si>
    <t>Sample upside down -- also a weak sample and the AF steps are suspious. Seemingly a shallowing trend.</t>
  </si>
  <si>
    <t>-</t>
  </si>
  <si>
    <t>a very weak sample, flipped over immediately upon heating. R? upgraded to RPP</t>
  </si>
  <si>
    <t>Sample is upside down. High AF steps (64 mT to 118 mT) seem to have imparted spurious magnetization onto the sample and thus not considered here. Otherwise, this is a good R -- first removing steep brunhes component plus near flat storage imprint until reaching the early Cret direction.</t>
  </si>
  <si>
    <t>mag susc surges upon heating while intensity keeps dropping. An apparent trend getting shallower then became noisy. N? is rated here depending on the context.</t>
  </si>
  <si>
    <t>Start with positive but near-horizontal  incl and flipped over immdiately upon heating. Higher AF stps again might have imparted spurious components and not considered viable here. Upgraded from R? to  RPP. AF 3.6 might be the best endpoint.</t>
  </si>
  <si>
    <t>11 are "pairs" to run comparative thermal/AF demag</t>
  </si>
  <si>
    <r>
      <rPr>
        <b/>
        <sz val="10"/>
        <color theme="1"/>
        <rFont val="Arial"/>
        <family val="2"/>
      </rPr>
      <t>Total = 110 samples</t>
    </r>
    <r>
      <rPr>
        <sz val="10"/>
        <color theme="1"/>
        <rFont val="Arial"/>
        <family val="2"/>
      </rPr>
      <t xml:space="preserve">; </t>
    </r>
  </si>
  <si>
    <t>mag-zone</t>
  </si>
  <si>
    <t>D0n</t>
  </si>
  <si>
    <t>D0r</t>
  </si>
  <si>
    <t>N-NP</t>
  </si>
  <si>
    <t>RP-R</t>
  </si>
  <si>
    <t>polarity rating</t>
  </si>
  <si>
    <t>Polarity interpretation and rating</t>
  </si>
  <si>
    <t>Base of sand, of which 155.7 is the fine-grained top; just above 5-cm Coal.  Drilled "Down-dip" (direction toward which current was flowing in cross-bed).</t>
  </si>
  <si>
    <t>Sandy silt.  Oddly STEEP "dip" to tidal(?) reworked.  Sample drilled "down-dip".  Maybe synsedimentary slump deposit?</t>
  </si>
  <si>
    <r>
      <rPr>
        <b/>
        <sz val="10"/>
        <rFont val="Arial"/>
        <family val="2"/>
      </rPr>
      <t>HELVETIA Fm Top</t>
    </r>
    <r>
      <rPr>
        <sz val="10"/>
        <rFont val="Arial"/>
        <family val="2"/>
      </rPr>
      <t>.  PHOTO at 144.45 = 5-cm layer of Fine-Pebble Conglomerate ("flooding surface" in log).</t>
    </r>
  </si>
  <si>
    <r>
      <rPr>
        <b/>
        <sz val="10"/>
        <color rgb="FFFF0000"/>
        <rFont val="Arial"/>
        <family val="2"/>
      </rPr>
      <t>PAIR</t>
    </r>
    <r>
      <rPr>
        <sz val="10"/>
        <color theme="1"/>
        <rFont val="Arial"/>
        <family val="2"/>
      </rPr>
      <t xml:space="preserve"> -- Coarse-grained sandstone. </t>
    </r>
    <r>
      <rPr>
        <sz val="10"/>
        <rFont val="Arial"/>
        <family val="2"/>
      </rPr>
      <t>Drilled Down-dip w</t>
    </r>
    <r>
      <rPr>
        <sz val="10"/>
        <color theme="1"/>
        <rFont val="Arial"/>
        <family val="2"/>
      </rPr>
      <t>ith possible cross-bedding.</t>
    </r>
  </si>
  <si>
    <t>Cross-bed; Sampled "Down-dip"</t>
  </si>
  <si>
    <t>Coarse-grained sand, crossbedded.  Sampled "Up-dip"</t>
  </si>
  <si>
    <t>Coarse-grained sand, crossbedded.  Sampled "DOWN-dip"</t>
  </si>
  <si>
    <t>Dark silt -- lowest piece in "core gap"; Drilled "Down-dip" (but subtle cross-bedding)</t>
  </si>
  <si>
    <t>Medium-grained sand, top of thick bed of sand.  Drilled "Up-dip"</t>
  </si>
  <si>
    <r>
      <rPr>
        <b/>
        <sz val="10"/>
        <color rgb="FFFF0000"/>
        <rFont val="Arial"/>
        <family val="2"/>
      </rPr>
      <t>PAIR</t>
    </r>
    <r>
      <rPr>
        <sz val="10"/>
        <color theme="1"/>
        <rFont val="Arial"/>
        <family val="2"/>
      </rPr>
      <t xml:space="preserve"> -- Medium-coarse-grained sand.</t>
    </r>
    <r>
      <rPr>
        <sz val="10"/>
        <rFont val="Arial"/>
        <family val="2"/>
      </rPr>
      <t xml:space="preserve"> Sampled "Up-dip"</t>
    </r>
  </si>
  <si>
    <t>Medium-gray sand (darker than most, why?  Seems to low for volcaniclastics)</t>
  </si>
  <si>
    <t xml:space="preserve">Fine-grained sand, just below fine-Conglomerate (!) base of Coarse-grained quartzite. Drilled "Up-Dip" </t>
  </si>
  <si>
    <t xml:space="preserve">Fine-grained sand to silt with stringers. Drilled "Up-Dip" </t>
  </si>
  <si>
    <t>Silt, at top of sand-rich 25-cm bed. Drilled "Up-Dip"</t>
  </si>
  <si>
    <t>Medium-grained sand. Drilled "Up-Dip" (210-214 have a rather high "apparent dip", but not cross-bedded =&gt; these 5 samples are all oriented consistently to each other)</t>
  </si>
  <si>
    <r>
      <rPr>
        <sz val="10"/>
        <color theme="5" tint="-0.249977111117893"/>
        <rFont val="Arial"/>
        <family val="2"/>
      </rPr>
      <t>7 samples are upside down</t>
    </r>
    <r>
      <rPr>
        <sz val="10"/>
        <color theme="1"/>
        <rFont val="Arial"/>
        <family val="2"/>
      </rPr>
      <t xml:space="preserve">, including 150.8, 158.1, 158.15, 162.35, 171.65, 180.45, and 180.9 </t>
    </r>
  </si>
  <si>
    <r>
      <t xml:space="preserve">Mag. Susc. </t>
    </r>
    <r>
      <rPr>
        <sz val="8"/>
        <color theme="1"/>
        <rFont val="Arial"/>
        <family val="2"/>
      </rPr>
      <t>(SI unit)</t>
    </r>
  </si>
  <si>
    <t>Table of Contents</t>
  </si>
  <si>
    <t>Mean inclination for all ChRM incs:</t>
  </si>
  <si>
    <t>Using Likelyhood Function,   Dispersion=    82.3</t>
  </si>
  <si>
    <t xml:space="preserve"> Inclination=  59.2°,   k=     7.14,   n= 82,   Alpha95=  4.6</t>
  </si>
  <si>
    <t xml:space="preserve"> Marginal Likelyhood function estimates, Inc= 57.8,  Alpha95(+)=  18.5,  Alpha95(-) =  6.0</t>
  </si>
  <si>
    <t>all the good (yes directions)</t>
  </si>
  <si>
    <t xml:space="preserve">Normal Polarity Directions: </t>
  </si>
  <si>
    <t>Declination=  23.3°,   Inclination=  63.6°,   Alpha(95%)=  12.8°,   k=     8.76,   n= 17</t>
  </si>
  <si>
    <t>R=  15.1732, R-bar= 0.8925,  Standard error=0.11937, Spherical Variance= 0.10746,  csd(37%)=  27.37°,  csd(5%)=  47.31°</t>
  </si>
  <si>
    <t>Rayleigh Test: Uniformity rejected at 99% probability</t>
  </si>
  <si>
    <t>Fisher Model: fit acceptable (95% probability)</t>
  </si>
  <si>
    <t>Reverse Polarity Directions:</t>
  </si>
  <si>
    <t>Declination= 155.0°,   Inclination= -67.3°,   Alpha(95%)=  26.8°,   k=    12.76,   n= 4</t>
  </si>
  <si>
    <t>R=   3.7648, R-bar= 0.9412,  Standard error=0.17755, Spherical Variance= 0.05880,  csd(37%)=  22.68°,  csd(5%)=  39.20°</t>
  </si>
  <si>
    <t>Too few points to perform Rayleigh Test</t>
  </si>
  <si>
    <t>All directions converted to Normal Polarity:</t>
  </si>
  <si>
    <t>Declination=  15.3°,   Inclination=  65.5°,   Alpha(95%)=  11.3°,   k=     8.92,   n= 21</t>
  </si>
  <si>
    <t>R=  18.7579, R-bar= 0.8932,  Standard error=0.10704, Spherical Variance= 0.10676,  csd(37%)=  27.12°,  csd(5%)=  46.87°</t>
  </si>
  <si>
    <t>Mean pole</t>
  </si>
  <si>
    <t>plat</t>
  </si>
  <si>
    <t>plong</t>
  </si>
  <si>
    <t>dp</t>
  </si>
  <si>
    <t>dm</t>
  </si>
  <si>
    <t>paleolat</t>
  </si>
  <si>
    <t>Halvorsen et al 2012 (abstract) have HALIP pole:</t>
  </si>
  <si>
    <t>56.6°N, 196.3°E, dp/dm: 3.3/5.1</t>
  </si>
  <si>
    <t>Reversal test:</t>
  </si>
  <si>
    <t>obs</t>
  </si>
  <si>
    <t>critcal</t>
  </si>
  <si>
    <t>Ro</t>
  </si>
  <si>
    <t>Simulation</t>
  </si>
  <si>
    <r>
      <rPr>
        <b/>
        <sz val="10"/>
        <color theme="1"/>
        <rFont val="Arial"/>
        <family val="2"/>
      </rPr>
      <t>Some General notes</t>
    </r>
    <r>
      <rPr>
        <sz val="10"/>
        <color theme="1"/>
        <rFont val="Arial"/>
        <family val="2"/>
      </rPr>
      <t/>
    </r>
  </si>
  <si>
    <t xml:space="preserve"> Core current location at ~78ºN/~22ºE; Mag Incl ~82º/Decl ~13.8º; </t>
  </si>
  <si>
    <t>A permanent Brunhes component to exists in many samples.</t>
  </si>
  <si>
    <t>Step</t>
  </si>
  <si>
    <t>A</t>
  </si>
  <si>
    <t>B</t>
  </si>
  <si>
    <t>C</t>
  </si>
  <si>
    <t>D</t>
  </si>
  <si>
    <t>E</t>
  </si>
  <si>
    <t>F</t>
  </si>
  <si>
    <t>G</t>
  </si>
  <si>
    <t>H</t>
  </si>
  <si>
    <t>I</t>
  </si>
  <si>
    <t>J</t>
  </si>
  <si>
    <t>K</t>
  </si>
  <si>
    <t>L</t>
  </si>
  <si>
    <t>M</t>
  </si>
  <si>
    <t>O</t>
  </si>
  <si>
    <t>P</t>
  </si>
  <si>
    <t>Q</t>
  </si>
  <si>
    <t>S</t>
  </si>
  <si>
    <t>T</t>
  </si>
  <si>
    <t>U</t>
  </si>
  <si>
    <t>V</t>
  </si>
  <si>
    <t>W</t>
  </si>
  <si>
    <t>X</t>
  </si>
  <si>
    <t>Y</t>
  </si>
  <si>
    <t>Z</t>
  </si>
  <si>
    <t>a</t>
  </si>
  <si>
    <t>b</t>
  </si>
  <si>
    <t>c</t>
  </si>
  <si>
    <t>d</t>
  </si>
  <si>
    <t>e</t>
  </si>
  <si>
    <t>not tied to origin</t>
  </si>
  <si>
    <t>Start with positive and shallow incl until flipped over at AF28 . A good trend toward R but not reaching the early Cret direction. The best endpoints are AF35-40-50 (AF45 is questionable). Upgraded from R? to RPP</t>
  </si>
  <si>
    <t>A good R trend -- start with positive incl and flipped over at TT125 until intensity went up at TT250 and jumping all over. Upgraded from RPP to RP</t>
  </si>
  <si>
    <t xml:space="preserve">AF treatments suspicious; intensity increases upon AF5. INT is rated here as no  trend toward being reversed </t>
  </si>
  <si>
    <t>Brunhes inc=~84 deg</t>
  </si>
  <si>
    <t>ChRM Dec</t>
  </si>
  <si>
    <t xml:space="preserve"> Brunhes</t>
  </si>
  <si>
    <t>ChRM</t>
  </si>
  <si>
    <t>re-oriented using Brunhes</t>
  </si>
  <si>
    <t>OK</t>
  </si>
  <si>
    <t>Storage</t>
  </si>
  <si>
    <t>dec</t>
  </si>
  <si>
    <t>inc</t>
  </si>
  <si>
    <t>code</t>
  </si>
  <si>
    <t>VGP</t>
  </si>
  <si>
    <t>ChRM Line (Cretaceous)</t>
  </si>
  <si>
    <t>a95</t>
  </si>
  <si>
    <t>rho</t>
  </si>
  <si>
    <t>Steps used</t>
  </si>
  <si>
    <t>Dec</t>
  </si>
  <si>
    <t>comments</t>
  </si>
  <si>
    <t>lat</t>
  </si>
  <si>
    <t>212-228</t>
  </si>
  <si>
    <t>L-N</t>
  </si>
  <si>
    <t>no</t>
  </si>
  <si>
    <t>150-220</t>
  </si>
  <si>
    <t>0-175</t>
  </si>
  <si>
    <t>none only chrm</t>
  </si>
  <si>
    <t>nb</t>
  </si>
  <si>
    <t>125-325</t>
  </si>
  <si>
    <t>0-12</t>
  </si>
  <si>
    <t>0-241</t>
  </si>
  <si>
    <t>100-229</t>
  </si>
  <si>
    <t>none</t>
  </si>
  <si>
    <t>inc inverted</t>
  </si>
  <si>
    <t>100-400</t>
  </si>
  <si>
    <t>0-100</t>
  </si>
  <si>
    <t>bad Brun</t>
  </si>
  <si>
    <t>208-500</t>
  </si>
  <si>
    <t>0-204</t>
  </si>
  <si>
    <t>100-175</t>
  </si>
  <si>
    <t>0-150</t>
  </si>
  <si>
    <t>175-225</t>
  </si>
  <si>
    <t>none only chrm, mutch better behavior than 161.15, 1st 4 steps== storage RM?</t>
  </si>
  <si>
    <t>100-200</t>
  </si>
  <si>
    <t>E-G</t>
  </si>
  <si>
    <t>100-225</t>
  </si>
  <si>
    <t>K-M</t>
  </si>
  <si>
    <t>brk=2</t>
  </si>
  <si>
    <t>alt at 225</t>
  </si>
  <si>
    <t>225-304</t>
  </si>
  <si>
    <t>inc inverted; af removed; brk=2</t>
  </si>
  <si>
    <t>0-125</t>
  </si>
  <si>
    <t>none in SE area</t>
  </si>
  <si>
    <t>0-12?</t>
  </si>
  <si>
    <t>poor brun?</t>
  </si>
  <si>
    <t>16-37</t>
  </si>
  <si>
    <t>brk=6</t>
  </si>
  <si>
    <t>none if chrm=N</t>
  </si>
  <si>
    <t>poss rev??</t>
  </si>
  <si>
    <t>175-233</t>
  </si>
  <si>
    <t>Counts</t>
  </si>
  <si>
    <t>The data here is processed using the Kent, Briden &amp; Mardia Linefind program (which uses the measurement uncertainty)</t>
  </si>
  <si>
    <t>range here is the demag range on the plots, which is a concatenation of AF and thermal steps</t>
  </si>
  <si>
    <t>Brk=manual  break point added</t>
  </si>
  <si>
    <t>Rho &gt;1 basically means that there is additional scatter beyond that due to the measurement SD</t>
  </si>
  <si>
    <t>Final ChRM dec, incs</t>
  </si>
  <si>
    <t>E-H-@</t>
  </si>
  <si>
    <t>H-J-@</t>
  </si>
  <si>
    <t>K-M-@</t>
  </si>
  <si>
    <t>V-c-@</t>
  </si>
  <si>
    <t>G-I-@</t>
  </si>
  <si>
    <t>M-S-@</t>
  </si>
  <si>
    <t>M-Q-@</t>
  </si>
  <si>
    <t>I-JM-@</t>
  </si>
  <si>
    <t>I-O-@</t>
  </si>
  <si>
    <t>I-T-@</t>
  </si>
  <si>
    <t>L-O-@</t>
  </si>
  <si>
    <t>R-@</t>
  </si>
  <si>
    <t>E-FH-@</t>
  </si>
  <si>
    <t>F-I-@</t>
  </si>
  <si>
    <t>D-S-@</t>
  </si>
  <si>
    <t>F-G-@</t>
  </si>
  <si>
    <t>L-MO-@</t>
  </si>
  <si>
    <t>H-L</t>
  </si>
  <si>
    <t>E-@</t>
  </si>
  <si>
    <t>F-H-@</t>
  </si>
  <si>
    <t>H-I-@</t>
  </si>
  <si>
    <t>G-N-@</t>
  </si>
  <si>
    <t>N-OQ-@</t>
  </si>
  <si>
    <t>K-O-@</t>
  </si>
  <si>
    <t>GI-@</t>
  </si>
  <si>
    <t>G-J</t>
  </si>
  <si>
    <t>D-F-@</t>
  </si>
  <si>
    <t>C-D-@</t>
  </si>
  <si>
    <t>E-G-@</t>
  </si>
  <si>
    <t>G-L-@</t>
  </si>
  <si>
    <t>J-M-@</t>
  </si>
  <si>
    <t>B-@</t>
  </si>
  <si>
    <t>G-HJ-@</t>
  </si>
  <si>
    <t>J-L-@</t>
  </si>
  <si>
    <t>I-J-@</t>
  </si>
  <si>
    <t>L-@</t>
  </si>
  <si>
    <t>C-K-@</t>
  </si>
  <si>
    <t>I-K-@</t>
  </si>
  <si>
    <t>M-O-@</t>
  </si>
  <si>
    <t>G-K-@</t>
  </si>
  <si>
    <t>I-L-@</t>
  </si>
  <si>
    <t>I-N-@</t>
  </si>
  <si>
    <t>grm &gt;80mt</t>
  </si>
  <si>
    <t>GC to south path; brk=2</t>
  </si>
  <si>
    <t>alt at 250?</t>
  </si>
  <si>
    <t>inc inverted; alt at 225?</t>
  </si>
  <si>
    <t>poor tr to r?</t>
  </si>
  <si>
    <t>accidently labeled as 135.5</t>
  </si>
  <si>
    <t>inverted inc;poor brun</t>
  </si>
  <si>
    <t>Polarity &amp; ratings</t>
  </si>
  <si>
    <t>Steps used for Brunhes component</t>
  </si>
  <si>
    <t>ChRM steps</t>
  </si>
  <si>
    <t>D-I</t>
  </si>
  <si>
    <t>A-D</t>
  </si>
  <si>
    <t>D-T</t>
  </si>
  <si>
    <t>A-F</t>
  </si>
  <si>
    <t>B-D</t>
  </si>
  <si>
    <t>B-G</t>
  </si>
  <si>
    <t>B-E</t>
  </si>
  <si>
    <t>A-E</t>
  </si>
  <si>
    <t>C-I</t>
  </si>
  <si>
    <t>A-C</t>
  </si>
  <si>
    <t>H-M-@</t>
  </si>
  <si>
    <t>along E-W axis</t>
  </si>
  <si>
    <t>for final polarity interpretation</t>
  </si>
  <si>
    <t>L-O</t>
  </si>
  <si>
    <t>Steps used for Storage component</t>
  </si>
  <si>
    <t>Step overlapped by Brun.&amp;ChRM or Storage&amp;ChRM</t>
  </si>
  <si>
    <t>A-H</t>
  </si>
  <si>
    <t>C-E</t>
  </si>
  <si>
    <t>A-G</t>
  </si>
  <si>
    <t>E-I</t>
  </si>
  <si>
    <r>
      <rPr>
        <b/>
        <sz val="11"/>
        <color indexed="8"/>
        <rFont val="Symbol"/>
        <family val="1"/>
        <charset val="2"/>
      </rPr>
      <t>a</t>
    </r>
    <r>
      <rPr>
        <b/>
        <sz val="11"/>
        <color indexed="8"/>
        <rFont val="Calibri"/>
        <family val="2"/>
      </rPr>
      <t>95</t>
    </r>
  </si>
  <si>
    <r>
      <t xml:space="preserve">rho= excess standard deviation, and </t>
    </r>
    <r>
      <rPr>
        <sz val="11"/>
        <color theme="1"/>
        <rFont val="Symbol"/>
        <family val="1"/>
        <charset val="2"/>
      </rPr>
      <t>a</t>
    </r>
    <r>
      <rPr>
        <sz val="11"/>
        <color theme="1"/>
        <rFont val="Arial"/>
        <family val="2"/>
      </rPr>
      <t>95 is the alpha 95 estimate</t>
    </r>
  </si>
  <si>
    <r>
      <t xml:space="preserve">Don't get too worried by the large </t>
    </r>
    <r>
      <rPr>
        <sz val="11"/>
        <color theme="1"/>
        <rFont val="Symbol"/>
        <family val="1"/>
        <charset val="2"/>
      </rPr>
      <t>a</t>
    </r>
    <r>
      <rPr>
        <sz val="11"/>
        <color theme="1"/>
        <rFont val="Arial"/>
        <family val="2"/>
      </rPr>
      <t>95 for some of these, this is just a pecularity of using linefind and using Rho</t>
    </r>
  </si>
  <si>
    <t>HALIP inc ~ 63 deg</t>
  </si>
  <si>
    <t>data in grey italic are considered as being overly demagnetized  and not viable to use</t>
  </si>
  <si>
    <t>L-Q-@</t>
  </si>
  <si>
    <t>F-L-@</t>
  </si>
  <si>
    <t>Q-R-@</t>
  </si>
  <si>
    <t>q-@</t>
  </si>
  <si>
    <t>O-Q-@</t>
  </si>
  <si>
    <t>h-j-@</t>
  </si>
  <si>
    <t>L-P-@</t>
  </si>
  <si>
    <t>P-@</t>
  </si>
  <si>
    <t>L-M-@</t>
  </si>
  <si>
    <t>B-M</t>
  </si>
  <si>
    <t>N-O</t>
  </si>
  <si>
    <r>
      <rPr>
        <b/>
        <sz val="11"/>
        <color indexed="8"/>
        <rFont val="Symbol"/>
        <family val="1"/>
        <charset val="2"/>
      </rPr>
      <t>a</t>
    </r>
    <r>
      <rPr>
        <b/>
        <sz val="11"/>
        <color indexed="8"/>
        <rFont val="Calibri"/>
        <family val="2"/>
      </rPr>
      <t>95/MAD</t>
    </r>
  </si>
  <si>
    <t>J-KM-O-@</t>
  </si>
  <si>
    <t>L@</t>
  </si>
  <si>
    <t>D@</t>
  </si>
  <si>
    <t>@= tied to origin</t>
  </si>
  <si>
    <t>Horizon</t>
  </si>
  <si>
    <t>Age (Ma)</t>
  </si>
  <si>
    <t>This work</t>
  </si>
  <si>
    <r>
      <rPr>
        <vertAlign val="superscript"/>
        <sz val="12"/>
        <color theme="1"/>
        <rFont val="Calibri"/>
        <scheme val="minor"/>
      </rPr>
      <t>1</t>
    </r>
    <r>
      <rPr>
        <sz val="12"/>
        <color theme="1"/>
        <rFont val="Arial"/>
        <family val="2"/>
        <charset val="238"/>
      </rPr>
      <t>Malinverno et al (2012)</t>
    </r>
  </si>
  <si>
    <r>
      <rPr>
        <vertAlign val="superscript"/>
        <sz val="12"/>
        <color theme="1"/>
        <rFont val="Calibri"/>
        <scheme val="minor"/>
      </rPr>
      <t>2</t>
    </r>
    <r>
      <rPr>
        <sz val="12"/>
        <color theme="1"/>
        <rFont val="Arial"/>
        <family val="2"/>
        <charset val="238"/>
      </rPr>
      <t>Malinverno et al (2010)</t>
    </r>
  </si>
  <si>
    <r>
      <rPr>
        <vertAlign val="superscript"/>
        <sz val="12"/>
        <color theme="1"/>
        <rFont val="Calibri"/>
        <scheme val="minor"/>
      </rPr>
      <t>3</t>
    </r>
    <r>
      <rPr>
        <sz val="12"/>
        <color theme="1"/>
        <rFont val="Arial"/>
        <family val="2"/>
        <charset val="238"/>
      </rPr>
      <t>Huang et al (2010)</t>
    </r>
  </si>
  <si>
    <r>
      <rPr>
        <vertAlign val="superscript"/>
        <sz val="12"/>
        <color theme="1"/>
        <rFont val="Calibri"/>
        <scheme val="minor"/>
      </rPr>
      <t>4</t>
    </r>
    <r>
      <rPr>
        <sz val="12"/>
        <color theme="1"/>
        <rFont val="Arial"/>
        <family val="2"/>
        <charset val="238"/>
      </rPr>
      <t>Sprovieri et al (2006)</t>
    </r>
  </si>
  <si>
    <r>
      <rPr>
        <vertAlign val="superscript"/>
        <sz val="12"/>
        <color theme="1"/>
        <rFont val="Calibri"/>
        <scheme val="minor"/>
      </rPr>
      <t>5</t>
    </r>
    <r>
      <rPr>
        <sz val="12"/>
        <color theme="1"/>
        <rFont val="Arial"/>
        <family val="2"/>
        <charset val="238"/>
      </rPr>
      <t>Fiet and Gorin (2000)</t>
    </r>
  </si>
  <si>
    <r>
      <rPr>
        <vertAlign val="superscript"/>
        <sz val="12"/>
        <color theme="1"/>
        <rFont val="Calibri"/>
        <scheme val="minor"/>
      </rPr>
      <t>6</t>
    </r>
    <r>
      <rPr>
        <sz val="12"/>
        <color theme="1"/>
        <rFont val="Arial"/>
        <family val="2"/>
        <charset val="238"/>
      </rPr>
      <t>Herbert (1992)</t>
    </r>
  </si>
  <si>
    <t>base OAE1a</t>
  </si>
  <si>
    <t>=120.7-298kyr</t>
  </si>
  <si>
    <t>Top M0r–base OAE1a duration</t>
  </si>
  <si>
    <t>298 ±15</t>
  </si>
  <si>
    <t>350-500</t>
  </si>
  <si>
    <t>Top M0r</t>
  </si>
  <si>
    <t xml:space="preserve">=121.2-500kyr </t>
  </si>
  <si>
    <t>M0r duration</t>
  </si>
  <si>
    <t>590 ±41</t>
  </si>
  <si>
    <t>490 ±25</t>
  </si>
  <si>
    <t>350 ±40</t>
  </si>
  <si>
    <t>base M0r</t>
  </si>
  <si>
    <t>±0.4*</t>
  </si>
  <si>
    <t>M1n duration</t>
  </si>
  <si>
    <t>1970 ±176</t>
  </si>
  <si>
    <t>2280 ±240</t>
  </si>
  <si>
    <t>2475-3100</t>
  </si>
  <si>
    <t>base M1n</t>
  </si>
  <si>
    <t>=123.1-(290-232)kyr</t>
  </si>
  <si>
    <r>
      <t>Svalbard Bentonite U-Pb age</t>
    </r>
    <r>
      <rPr>
        <vertAlign val="superscript"/>
        <sz val="12"/>
        <color rgb="FFFF0000"/>
        <rFont val="Calibri"/>
        <scheme val="minor"/>
      </rPr>
      <t>7</t>
    </r>
  </si>
  <si>
    <t>±0.3</t>
  </si>
  <si>
    <r>
      <t>80% up M1r -- duration</t>
    </r>
    <r>
      <rPr>
        <i/>
        <sz val="10"/>
        <color theme="1"/>
        <rFont val="ＭＳ ゴシック"/>
      </rPr>
      <t>♮</t>
    </r>
  </si>
  <si>
    <t>M1r duration</t>
  </si>
  <si>
    <t>410 ±75</t>
  </si>
  <si>
    <t>430 ±210</t>
  </si>
  <si>
    <t>Top Mid-Barremian Event</t>
  </si>
  <si>
    <t>=ca. Base M1r in Gorgo a Cerbara section according to Sprovieri et al (2006) = ca. base T. vandenheckii according to Martinez et al. (2020)</t>
  </si>
  <si>
    <t>base M1r</t>
  </si>
  <si>
    <t>=123.1+0.232</t>
  </si>
  <si>
    <t xml:space="preserve">Ammonites </t>
  </si>
  <si>
    <t>Base Age (Ma)</t>
  </si>
  <si>
    <r>
      <rPr>
        <b/>
        <vertAlign val="superscript"/>
        <sz val="10"/>
        <color theme="1"/>
        <rFont val="Calibri"/>
        <scheme val="minor"/>
      </rPr>
      <t>#</t>
    </r>
    <r>
      <rPr>
        <b/>
        <sz val="10"/>
        <color theme="1"/>
        <rFont val="Calibri"/>
        <scheme val="minor"/>
      </rPr>
      <t>Cycle-duration (myr)</t>
    </r>
  </si>
  <si>
    <t>D. forbesi</t>
  </si>
  <si>
    <t>Deshayesites Oglanlensis</t>
  </si>
  <si>
    <t>Martelites Sarasini</t>
  </si>
  <si>
    <t>Imerites giraudi</t>
  </si>
  <si>
    <t>Gerhardtia sartousiana</t>
  </si>
  <si>
    <t>Toxancyloceras vandenheckii^</t>
  </si>
  <si>
    <r>
      <rPr>
        <vertAlign val="superscript"/>
        <sz val="10"/>
        <color theme="1"/>
        <rFont val="Calibri"/>
        <scheme val="minor"/>
      </rPr>
      <t>1</t>
    </r>
    <r>
      <rPr>
        <sz val="10"/>
        <color theme="1"/>
        <rFont val="Calibri"/>
        <family val="2"/>
        <scheme val="minor"/>
      </rPr>
      <t xml:space="preserve"> based on Bayesian simulations of sedimentation rates of Cismon core resistivity data by matching three eccentricities (periods of 404, 124, and 94.9 ka),
obliquity (37 ka), and a broad interval for precession (centered on 20.3 ka) from the orbital solution of Laskar et al. (2004)</t>
    </r>
  </si>
  <si>
    <r>
      <rPr>
        <vertAlign val="superscript"/>
        <sz val="10"/>
        <color theme="1"/>
        <rFont val="Calibri"/>
        <scheme val="minor"/>
      </rPr>
      <t>2</t>
    </r>
    <r>
      <rPr>
        <sz val="10"/>
        <color theme="1"/>
        <rFont val="Calibri"/>
        <family val="2"/>
        <scheme val="minor"/>
      </rPr>
      <t xml:space="preserve"> based on an optimal geomagnetic polarity time scale to minimize spreading rate fluctuations in many ridge systems</t>
    </r>
  </si>
  <si>
    <r>
      <rPr>
        <vertAlign val="superscript"/>
        <sz val="10"/>
        <color theme="1"/>
        <rFont val="Calibri"/>
        <scheme val="minor"/>
      </rPr>
      <t>3</t>
    </r>
    <r>
      <rPr>
        <sz val="10"/>
        <color theme="1"/>
        <rFont val="Calibri"/>
        <family val="2"/>
        <scheme val="minor"/>
      </rPr>
      <t xml:space="preserve"> based on 100-kyr tuning of Cismon core CaCO</t>
    </r>
    <r>
      <rPr>
        <vertAlign val="subscript"/>
        <sz val="10"/>
        <color theme="1"/>
        <rFont val="Calibri"/>
        <scheme val="minor"/>
      </rPr>
      <t>3</t>
    </r>
    <r>
      <rPr>
        <sz val="10"/>
        <color theme="1"/>
        <rFont val="Calibri"/>
        <family val="2"/>
        <scheme val="minor"/>
      </rPr>
      <t xml:space="preserve"> content data</t>
    </r>
  </si>
  <si>
    <r>
      <rPr>
        <vertAlign val="superscript"/>
        <sz val="10"/>
        <color theme="1"/>
        <rFont val="Calibri"/>
        <scheme val="minor"/>
      </rPr>
      <t>4</t>
    </r>
    <r>
      <rPr>
        <sz val="10"/>
        <color theme="1"/>
        <rFont val="Calibri"/>
        <family val="2"/>
        <scheme val="minor"/>
      </rPr>
      <t xml:space="preserve"> based on 400-kyr tuning of δ</t>
    </r>
    <r>
      <rPr>
        <vertAlign val="superscript"/>
        <sz val="10"/>
        <color theme="1"/>
        <rFont val="Calibri"/>
        <scheme val="minor"/>
      </rPr>
      <t>13</t>
    </r>
    <r>
      <rPr>
        <sz val="10"/>
        <color theme="1"/>
        <rFont val="Calibri"/>
        <family val="2"/>
        <scheme val="minor"/>
      </rPr>
      <t>C data from Umbria-Marche composite section</t>
    </r>
  </si>
  <si>
    <r>
      <rPr>
        <vertAlign val="superscript"/>
        <sz val="10"/>
        <color theme="1"/>
        <rFont val="Calibri"/>
        <scheme val="minor"/>
      </rPr>
      <t>5</t>
    </r>
    <r>
      <rPr>
        <sz val="10"/>
        <color theme="1"/>
        <rFont val="Calibri"/>
        <family val="2"/>
        <scheme val="minor"/>
      </rPr>
      <t xml:space="preserve"> based on assigning precession/eccentricity to marl-limestone couplets/bundles in Gorgo a Cerbara section</t>
    </r>
  </si>
  <si>
    <r>
      <rPr>
        <vertAlign val="superscript"/>
        <sz val="10"/>
        <color theme="1"/>
        <rFont val="Calibri"/>
        <scheme val="minor"/>
      </rPr>
      <t>6</t>
    </r>
    <r>
      <rPr>
        <sz val="10"/>
        <color theme="1"/>
        <rFont val="Calibri"/>
        <family val="2"/>
        <scheme val="minor"/>
      </rPr>
      <t xml:space="preserve"> based on assigning precession/eccentricity to marl-limestone couplets/bundles in three Italian sections, Gorgo a Cerbara, Cismon, and Apecchio</t>
    </r>
  </si>
  <si>
    <r>
      <rPr>
        <vertAlign val="superscript"/>
        <sz val="10"/>
        <color theme="1"/>
        <rFont val="Calibri"/>
        <scheme val="minor"/>
      </rPr>
      <t>7</t>
    </r>
    <r>
      <rPr>
        <sz val="10"/>
        <color theme="1"/>
        <rFont val="Calibri"/>
        <family val="2"/>
        <scheme val="minor"/>
      </rPr>
      <t xml:space="preserve"> according to Midtkandal et al (2006)</t>
    </r>
  </si>
  <si>
    <t>* age from this work -- =123.1-(290-232)kyr-1850kyr;  uncertainty of an inherent 0.3 myr from the U-Pb precision and of ca. 0.1 myr from the cycle durations of M1 in Sprovieri et al. (2006)</t>
  </si>
  <si>
    <r>
      <rPr>
        <sz val="10"/>
        <color theme="1"/>
        <rFont val="Menlo Bold"/>
      </rPr>
      <t>♮</t>
    </r>
    <r>
      <rPr>
        <sz val="10"/>
        <color theme="1"/>
        <rFont val="Calibri"/>
        <family val="2"/>
        <scheme val="minor"/>
      </rPr>
      <t xml:space="preserve"> the Svalbard bentonite U-Pb age lies at ca. 80% up M1r according to the Magnetostratigraphy in this work</t>
    </r>
  </si>
  <si>
    <r>
      <rPr>
        <vertAlign val="superscript"/>
        <sz val="10"/>
        <color theme="1"/>
        <rFont val="Calibri"/>
        <scheme val="minor"/>
      </rPr>
      <t>#</t>
    </r>
    <r>
      <rPr>
        <sz val="10"/>
        <color theme="1"/>
        <rFont val="Calibri"/>
        <family val="2"/>
        <scheme val="minor"/>
      </rPr>
      <t xml:space="preserve"> based on Martinez et al. (2020) and pers. comm. 2020</t>
    </r>
  </si>
  <si>
    <t>^ Base T. vandenheckii == base M1r according to Sprovieri et al (2006)</t>
  </si>
  <si>
    <t>This workbook includes a synthesis of magnetostratigraphic analysis of borehole DH1, from Svalbard, Norway. The paleomagnetic data were interpreted independently by at least four people including Y. Z., J. O., M. H. and D.M with a conservative comprise reached during later discussion. These polarity interpretations as well as the lithostratigraphic decriptions of each section are also contained in the corresponding worksheet.  The detailed sources of the ages discussed in the main text is also included in Table DR4.</t>
  </si>
  <si>
    <t>Duration (kyr)</t>
  </si>
  <si>
    <t>Reference</t>
  </si>
  <si>
    <t>[1]</t>
  </si>
  <si>
    <t>Germany</t>
  </si>
  <si>
    <t xml:space="preserve"> U/Pb</t>
  </si>
  <si>
    <t>[2]</t>
  </si>
  <si>
    <t>MIT Guyot</t>
  </si>
  <si>
    <t>[3]</t>
  </si>
  <si>
    <t>Great Valley Group of California</t>
  </si>
  <si>
    <t>[4]</t>
  </si>
  <si>
    <t>Ontong Java Plateau</t>
  </si>
  <si>
    <t xml:space="preserve">[5] </t>
  </si>
  <si>
    <t>[6]</t>
  </si>
  <si>
    <t>Argentina</t>
  </si>
  <si>
    <t>[7]</t>
  </si>
  <si>
    <t>Shatsky Rise</t>
  </si>
  <si>
    <t>[8]</t>
  </si>
  <si>
    <t>[9]</t>
  </si>
  <si>
    <t>Svalbard</t>
  </si>
  <si>
    <t xml:space="preserve"> U/Pb [ID-TIMS]</t>
  </si>
  <si>
    <t>[10]</t>
  </si>
  <si>
    <t>[11]</t>
  </si>
  <si>
    <t>[12]</t>
  </si>
  <si>
    <t>[13]</t>
  </si>
  <si>
    <t>Table DR2.  Svalbard SH1 paleomagnetic sample descriptions, brief interpretations of each demagnetization result, characteristeric directions (ChRM) and polarity rating</t>
  </si>
  <si>
    <t>Table DR3.  Demganetization steps of each sample</t>
  </si>
  <si>
    <t xml:space="preserve">Table DR4.  Thermal demagnetization data of orthogonal IRMs </t>
  </si>
  <si>
    <t>Table DR5.   Ages for three proposed markers for defining the Barremian-Aptian boundary</t>
  </si>
  <si>
    <t>Table DR2. Svalbard SH1 paleomagnetic sample descriptions, brief interpretations of each demagnetization result, characteristeric directions (ChRM) and polarity rating</t>
  </si>
  <si>
    <t>Table DR3. Demagnetization data for each sample</t>
  </si>
  <si>
    <t>Table DR4. Thermal IRM</t>
  </si>
  <si>
    <r>
      <rPr>
        <b/>
        <sz val="12"/>
        <color theme="1"/>
        <rFont val="Arial"/>
        <family val="2"/>
      </rPr>
      <t>Table DR5.  Ages for three proposed markers for defining the Barremian-Aptian boundary</t>
    </r>
    <r>
      <rPr>
        <sz val="12"/>
        <color theme="1"/>
        <rFont val="Arial"/>
        <family val="2"/>
        <charset val="238"/>
      </rPr>
      <t xml:space="preserve"> (highlighted in green), which are also noted in Figure 3 of the main text. Note that the durations of the ammonite zones are from the cyclostratigraphy presented in EGU2020 by Martinez et al.</t>
    </r>
  </si>
  <si>
    <t>Analysis type</t>
  </si>
  <si>
    <t>Locality</t>
  </si>
  <si>
    <r>
      <t>40</t>
    </r>
    <r>
      <rPr>
        <sz val="12"/>
        <color theme="1"/>
        <rFont val="Times New Roman"/>
        <family val="1"/>
      </rPr>
      <t>Ar/</t>
    </r>
    <r>
      <rPr>
        <vertAlign val="superscript"/>
        <sz val="12"/>
        <color theme="1"/>
        <rFont val="Times New Roman"/>
      </rPr>
      <t>39</t>
    </r>
    <r>
      <rPr>
        <sz val="12"/>
        <color theme="1"/>
        <rFont val="Times New Roman"/>
        <family val="1"/>
      </rPr>
      <t>Ar</t>
    </r>
  </si>
  <si>
    <r>
      <t>Reversed-polarity basalt in North China</t>
    </r>
    <r>
      <rPr>
        <i/>
        <sz val="10"/>
        <color theme="1"/>
        <rFont val="Times New Roman"/>
      </rPr>
      <t xml:space="preserve"> (uncertain biostratigraphic age)</t>
    </r>
  </si>
  <si>
    <t>Reference number</t>
  </si>
  <si>
    <t>Age (Ma)*</t>
  </si>
  <si>
    <t>113.08 ± 0.14</t>
  </si>
  <si>
    <t>124.32 ± 1.80</t>
  </si>
  <si>
    <t>125.98 ± 2.87</t>
  </si>
  <si>
    <t>132.50 ± 1.30</t>
  </si>
  <si>
    <t>146.48 ± 1.63</t>
  </si>
  <si>
    <t>122.01 ± 0.52</t>
  </si>
  <si>
    <t>123.10 ± 0.30</t>
  </si>
  <si>
    <t>130.39 ± 0.16</t>
  </si>
  <si>
    <t>122.18 ± 1.43;     125.45 ± 0.43</t>
  </si>
  <si>
    <t>127.42 ± 0.15;                      129.09 ± 0.16</t>
  </si>
  <si>
    <t>139.55 ± 0.16</t>
  </si>
  <si>
    <t>139.24 ± 0.16;                 139.96 ± 0.17;                 140.34 ± 0.18;                   142.04 ± 0.17;                    147.11 ± 0.18</t>
  </si>
  <si>
    <t>124.07 ± 0.24;             133.51 ± 0.29;             137.62 ± 0.21;             138.46 ± 0.29</t>
  </si>
  <si>
    <r>
      <rPr>
        <b/>
        <sz val="12"/>
        <color theme="1"/>
        <rFont val="Times New Roman"/>
        <family val="1"/>
      </rPr>
      <t>Pringle, M., and Duncan, R., 1995</t>
    </r>
    <r>
      <rPr>
        <sz val="12"/>
        <color theme="1"/>
        <rFont val="Times New Roman"/>
        <family val="1"/>
      </rPr>
      <t>, Radiometric ages of basement lavas recovered at Loen, Wodejebato, MIT, and Takuyo-Daisan Guyots, northwestern Pacific Ocean. Proceedings of the Ocean Drilling Program: Scientific Results, v. 144, p. 547–557.</t>
    </r>
  </si>
  <si>
    <r>
      <rPr>
        <b/>
        <sz val="12"/>
        <color theme="1"/>
        <rFont val="Times New Roman"/>
        <family val="1"/>
      </rPr>
      <t>Shimokawa, A., 2010</t>
    </r>
    <r>
      <rPr>
        <sz val="12"/>
        <color theme="1"/>
        <rFont val="Times New Roman"/>
        <family val="1"/>
      </rPr>
      <t>, Zircon U-Pb Geochronology of the Great Valley Group: Recalibrating the Lower Cretaceous Time Scale [M.S. thesis]: University of North Carolina at Chapel Hill, 46 p.</t>
    </r>
  </si>
  <si>
    <r>
      <rPr>
        <b/>
        <sz val="12"/>
        <color theme="1"/>
        <rFont val="Times New Roman"/>
        <family val="1"/>
      </rPr>
      <t>Midtkandal, I., et al., 2016</t>
    </r>
    <r>
      <rPr>
        <sz val="12"/>
        <color theme="1"/>
        <rFont val="Times New Roman"/>
        <family val="1"/>
      </rPr>
      <t>, The Aptian (Early Cretaceous) oceanic anoxic event (OAE1a) in Svalbard, Barents Sea, and the absolute age of the Barremian-Aptian boundary: Palaeogeography, Palaeoclimatology, Palaeoecology, v. 463, p. 126-135. https://doi.org/10.1016/j.palaeo.2016.09.023.</t>
    </r>
  </si>
  <si>
    <r>
      <rPr>
        <b/>
        <sz val="12"/>
        <color theme="1"/>
        <rFont val="Times New Roman"/>
        <family val="1"/>
      </rPr>
      <t xml:space="preserve">Vennari, V.V., </t>
    </r>
    <r>
      <rPr>
        <sz val="12"/>
        <color theme="1"/>
        <rFont val="Times New Roman"/>
        <family val="1"/>
      </rPr>
      <t xml:space="preserve">Lescano, M., Naipauer, M., Aguirre–Urreta, B., Concheyro, A., Schaltegger, U., Armstrong, R., Pimentel, M., and Ramos, V.A., </t>
    </r>
    <r>
      <rPr>
        <b/>
        <sz val="12"/>
        <color theme="1"/>
        <rFont val="Times New Roman"/>
        <family val="1"/>
      </rPr>
      <t>2014</t>
    </r>
    <r>
      <rPr>
        <sz val="12"/>
        <color theme="1"/>
        <rFont val="Times New Roman"/>
        <family val="1"/>
      </rPr>
      <t>, New constraints on the Jurassic–Cretaceous boundary in the High Andes using high–precision U–Pb data: Gondwana Research, v. 26, p. 374–385. https://doi.org/10.1016/j.gr.2013.07.005.</t>
    </r>
  </si>
  <si>
    <r>
      <rPr>
        <b/>
        <sz val="12"/>
        <color theme="1"/>
        <rFont val="Times New Roman"/>
        <family val="1"/>
      </rPr>
      <t xml:space="preserve">Lena, L., </t>
    </r>
    <r>
      <rPr>
        <sz val="12"/>
        <color theme="1"/>
        <rFont val="Times New Roman"/>
        <family val="1"/>
      </rPr>
      <t>López-Martínez, R., Lescano, M., Aguirre-Urreta, B., Concheyro, A., Vennari, V., Naipauer, M., Samankassou, E., Pimentel, M., Ramos, V., and Schaltegger, U.</t>
    </r>
    <r>
      <rPr>
        <b/>
        <sz val="12"/>
        <color theme="1"/>
        <rFont val="Times New Roman"/>
        <family val="1"/>
      </rPr>
      <t>, 2019</t>
    </r>
    <r>
      <rPr>
        <sz val="12"/>
        <color theme="1"/>
        <rFont val="Times New Roman"/>
        <family val="1"/>
      </rPr>
      <t>, High-precision U-Pb ages in the early Tithonian to early Berriasian and implications for the numerical age of the Jurassic/Cretaceous boundary: Solid Earth, v. 10, p. 1–14. https://doi.org/10.5194/se-10-1-2019.</t>
    </r>
  </si>
  <si>
    <r>
      <rPr>
        <b/>
        <sz val="12"/>
        <color theme="1"/>
        <rFont val="Times New Roman"/>
        <family val="1"/>
      </rPr>
      <t xml:space="preserve">Aguirre-Urreta, </t>
    </r>
    <r>
      <rPr>
        <sz val="12"/>
        <color theme="1"/>
        <rFont val="Times New Roman"/>
        <family val="1"/>
      </rPr>
      <t xml:space="preserve">B., Schmitz, M., Lescano, M., Tunik, M., Rawson, P.F., Concheyro, A., Buhler, M., Ramos, V.A., </t>
    </r>
    <r>
      <rPr>
        <b/>
        <sz val="12"/>
        <color theme="1"/>
        <rFont val="Times New Roman"/>
        <family val="1"/>
      </rPr>
      <t>2017</t>
    </r>
    <r>
      <rPr>
        <sz val="12"/>
        <color theme="1"/>
        <rFont val="Times New Roman"/>
        <family val="1"/>
      </rPr>
      <t>, A high precision U-Pb radioisotopic age for the Agrio Formation, Neuquén Basin, Argentina: implications for the chronology of the Hauterivian Stage: Cretaceous Research, v. 75, p. 193–204. https://doi.org/10.1016/j.cretres.2017.03.027.</t>
    </r>
  </si>
  <si>
    <r>
      <rPr>
        <b/>
        <sz val="12"/>
        <color theme="1"/>
        <rFont val="Times New Roman"/>
        <family val="1"/>
      </rPr>
      <t xml:space="preserve">He, H., </t>
    </r>
    <r>
      <rPr>
        <sz val="12"/>
        <color theme="1"/>
        <rFont val="Times New Roman"/>
        <family val="1"/>
      </rPr>
      <t>Pan, Y., Tauxe, L., Qin, H., and Zhu, R.,</t>
    </r>
    <r>
      <rPr>
        <b/>
        <sz val="12"/>
        <color theme="1"/>
        <rFont val="Times New Roman"/>
        <family val="1"/>
      </rPr>
      <t xml:space="preserve"> 2008</t>
    </r>
    <r>
      <rPr>
        <sz val="12"/>
        <color theme="1"/>
        <rFont val="Times New Roman"/>
        <family val="1"/>
      </rPr>
      <t>, Toward age determination of the M0r (Barremian-Aptian boundary) of the Early Cretaceous: Physics of the Earth and Planetary Interiors, v. 169, p. 41–48. http://dx.doi.org/10.1016/j.pepi.2008.07.014.</t>
    </r>
  </si>
  <si>
    <r>
      <rPr>
        <b/>
        <sz val="12"/>
        <color theme="1"/>
        <rFont val="Times New Roman"/>
        <family val="1"/>
      </rPr>
      <t xml:space="preserve">Mahoney, J.J., </t>
    </r>
    <r>
      <rPr>
        <sz val="12"/>
        <color theme="1"/>
        <rFont val="Times New Roman"/>
        <family val="1"/>
      </rPr>
      <t>Duncan, R.A., Tejada, M.L.G., Sager, W.W., and Bralower, T.J.,</t>
    </r>
    <r>
      <rPr>
        <b/>
        <sz val="12"/>
        <color theme="1"/>
        <rFont val="Times New Roman"/>
        <family val="1"/>
      </rPr>
      <t xml:space="preserve"> 2005</t>
    </r>
    <r>
      <rPr>
        <sz val="12"/>
        <color theme="1"/>
        <rFont val="Times New Roman"/>
        <family val="1"/>
      </rPr>
      <t>, Jurassic-Cretaceous boundary age and mid-ocean-ridge–type mantle source for Shatsky Rise: Geology, v. 33, p. 185–188. https://doi.org/10.1130/G21378.1</t>
    </r>
  </si>
  <si>
    <r>
      <rPr>
        <b/>
        <sz val="12"/>
        <color theme="1"/>
        <rFont val="Times New Roman"/>
        <family val="1"/>
      </rPr>
      <t xml:space="preserve">Aguirre-Urreta, </t>
    </r>
    <r>
      <rPr>
        <sz val="12"/>
        <color theme="1"/>
        <rFont val="Times New Roman"/>
        <family val="1"/>
      </rPr>
      <t>M.B., Pazos, P.J., Lazo, D.G., Mark Fanning, C., and Litvak, V.D.</t>
    </r>
    <r>
      <rPr>
        <b/>
        <sz val="12"/>
        <color theme="1"/>
        <rFont val="Times New Roman"/>
        <family val="1"/>
      </rPr>
      <t>, 2008</t>
    </r>
    <r>
      <rPr>
        <sz val="12"/>
        <color theme="1"/>
        <rFont val="Times New Roman"/>
        <family val="1"/>
      </rPr>
      <t>, First U–Pb SHRIMP age of the Hauterivian stage, Neuquén Basin, Argentina: Journal of South American Earth Sciences v. 26, p. 91–99. https://doi.org/10.1016/j.jsames.2008.01.001.</t>
    </r>
  </si>
  <si>
    <r>
      <rPr>
        <b/>
        <sz val="12"/>
        <color theme="1"/>
        <rFont val="Times New Roman"/>
        <family val="1"/>
      </rPr>
      <t xml:space="preserve">Tejada, M., </t>
    </r>
    <r>
      <rPr>
        <sz val="12"/>
        <color theme="1"/>
        <rFont val="Times New Roman"/>
        <family val="1"/>
      </rPr>
      <t>Mahoney, J., Neal, C., Duncan, R., and Petterson, M.</t>
    </r>
    <r>
      <rPr>
        <b/>
        <sz val="12"/>
        <color theme="1"/>
        <rFont val="Times New Roman"/>
        <family val="1"/>
      </rPr>
      <t>, 2002</t>
    </r>
    <r>
      <rPr>
        <sz val="12"/>
        <color theme="1"/>
        <rFont val="Times New Roman"/>
        <family val="1"/>
      </rPr>
      <t>, Basement geochemistry and geochronology of Central Malaita, Solomon Islands, with implications for the origin and evolution of the Ontong Java Plateau: Journal of Petrology, v. 43, p. 449–484. https://doi.org/10.1093/petrology/43.3.449.</t>
    </r>
  </si>
  <si>
    <r>
      <rPr>
        <b/>
        <sz val="12"/>
        <color theme="1"/>
        <rFont val="Times New Roman"/>
        <family val="1"/>
      </rPr>
      <t xml:space="preserve">Chambers, L.M., </t>
    </r>
    <r>
      <rPr>
        <sz val="12"/>
        <color theme="1"/>
        <rFont val="Times New Roman"/>
        <family val="1"/>
      </rPr>
      <t>Pringle, M.S., and Fitton, J.G.</t>
    </r>
    <r>
      <rPr>
        <b/>
        <sz val="12"/>
        <color theme="1"/>
        <rFont val="Times New Roman"/>
        <family val="1"/>
      </rPr>
      <t>, 2004</t>
    </r>
    <r>
      <rPr>
        <sz val="12"/>
        <color theme="1"/>
        <rFont val="Times New Roman"/>
        <family val="1"/>
      </rPr>
      <t>, Phreatomagmatic eruptions on the Ontong Java Plateau; an Aptian 40Ar/39Ar age for volcaniclastic rocks at ODP Site 1184. In: Fitton, J.G., Mahoney, J.J., Wallace, P.J., Sanders, A.D. (Eds.), Origin and Evolution of the Ontong Java Plateau: Geological Society Special Publications, v. 229, p. 325–331. https://doi.org/10.1144/GSL.SP.2004.229.01.18.</t>
    </r>
  </si>
  <si>
    <r>
      <rPr>
        <b/>
        <sz val="12"/>
        <color theme="1"/>
        <rFont val="Times New Roman"/>
        <family val="1"/>
      </rPr>
      <t xml:space="preserve">Selby, D., </t>
    </r>
    <r>
      <rPr>
        <sz val="12"/>
        <color theme="1"/>
        <rFont val="Times New Roman"/>
        <family val="1"/>
      </rPr>
      <t>Mutterlose, J., and Condon, D.J.,</t>
    </r>
    <r>
      <rPr>
        <b/>
        <sz val="12"/>
        <color theme="1"/>
        <rFont val="Times New Roman"/>
        <family val="1"/>
      </rPr>
      <t xml:space="preserve"> 2009</t>
    </r>
    <r>
      <rPr>
        <sz val="12"/>
        <color theme="1"/>
        <rFont val="Times New Roman"/>
        <family val="1"/>
      </rPr>
      <t>, U/Pb and Re/Os geochronology of the Aptian/Albian and Cenomanian/Turonian stage boundaries; implications for timescale calibration, osmium isotope sea water composition and Re-Os systematics in organic-rich sediments: Chemical Geology: v. 265, p. 394–409. https://doi.org/10.1016/j.chemgeo.2009.05.005.</t>
    </r>
  </si>
  <si>
    <r>
      <rPr>
        <b/>
        <sz val="12"/>
        <rFont val="Times New Roman"/>
      </rPr>
      <t>Aguirre-Urreta,</t>
    </r>
    <r>
      <rPr>
        <sz val="12"/>
        <rFont val="Times New Roman"/>
      </rPr>
      <t xml:space="preserve"> B., Lescano, M., Schmitz, M.D., Tunik, M., Concheyro, A., Rawson, P.F., and Ramos, V.A.</t>
    </r>
    <r>
      <rPr>
        <b/>
        <sz val="12"/>
        <rFont val="Times New Roman"/>
      </rPr>
      <t>, 2015</t>
    </r>
    <r>
      <rPr>
        <sz val="12"/>
        <rFont val="Times New Roman"/>
      </rPr>
      <t xml:space="preserve">, Filling the gap: new precise Early Cretaceous radioisotopic ages from the Andes: Geological Magazine, v. 152, p. 557–564. http://dx.doi.org/10.1017/S001675681400082X. </t>
    </r>
  </si>
  <si>
    <t>Table DR1.  Compiled geochronology data from latest Jurassic to Early Cretaceous shown in Figure 1 of the main text</t>
  </si>
  <si>
    <t>Zhang, Y., et al., 2021, Magnetostratigraphy of U-Pb–dated boreholes in Svalbard, Norway, implies that magnetochron M0r (a proposed Barremian-Aptian boundary marker) begins at 121.2 ± 0.4 Ma: Geology, v. 49, https://doi.org/10.1130/G48591.1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</si>
</sst>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117">
    <font>
      <sz val="12"/>
      <color theme="1"/>
      <name val="Arial"/>
      <family val="2"/>
      <charset val="238"/>
    </font>
    <font>
      <sz val="11"/>
      <color theme="1"/>
      <name val="Calibri"/>
      <family val="2"/>
      <scheme val="minor"/>
    </font>
    <font>
      <sz val="11"/>
      <color theme="1"/>
      <name val="Calibri"/>
      <family val="2"/>
      <scheme val="minor"/>
    </font>
    <font>
      <b/>
      <sz val="12"/>
      <color theme="1"/>
      <name val="Arial"/>
      <family val="2"/>
    </font>
    <font>
      <u/>
      <sz val="12"/>
      <color theme="10"/>
      <name val="Arial"/>
      <family val="2"/>
    </font>
    <font>
      <u/>
      <sz val="12"/>
      <color theme="11"/>
      <name val="Arial"/>
      <family val="2"/>
    </font>
    <font>
      <b/>
      <sz val="14"/>
      <color theme="1"/>
      <name val="Arial"/>
      <family val="2"/>
    </font>
    <font>
      <sz val="10"/>
      <color theme="1"/>
      <name val="Arial"/>
      <family val="2"/>
    </font>
    <font>
      <sz val="10"/>
      <color rgb="FFFF0000"/>
      <name val="Arial"/>
      <family val="2"/>
    </font>
    <font>
      <sz val="10"/>
      <color rgb="FF000000"/>
      <name val="Arial"/>
      <family val="2"/>
    </font>
    <font>
      <b/>
      <sz val="10"/>
      <color theme="1"/>
      <name val="Arial"/>
      <family val="2"/>
    </font>
    <font>
      <b/>
      <sz val="10"/>
      <color rgb="FFFF0000"/>
      <name val="Arial"/>
      <family val="2"/>
    </font>
    <font>
      <b/>
      <sz val="10"/>
      <color rgb="FF000000"/>
      <name val="Arial"/>
      <family val="2"/>
    </font>
    <font>
      <sz val="10"/>
      <name val="Arial"/>
      <family val="2"/>
    </font>
    <font>
      <sz val="10"/>
      <color theme="0" tint="-0.14999847407452621"/>
      <name val="Arial"/>
      <family val="2"/>
    </font>
    <font>
      <sz val="10"/>
      <color theme="0" tint="-0.249977111117893"/>
      <name val="Arial"/>
      <family val="2"/>
    </font>
    <font>
      <b/>
      <sz val="11"/>
      <color theme="1"/>
      <name val="Arial"/>
      <family val="2"/>
    </font>
    <font>
      <sz val="9"/>
      <color theme="1"/>
      <name val="Arial"/>
      <family val="2"/>
    </font>
    <font>
      <b/>
      <sz val="12"/>
      <name val="Calibri"/>
      <family val="2"/>
    </font>
    <font>
      <sz val="12"/>
      <name val="Calibri"/>
      <family val="2"/>
    </font>
    <font>
      <sz val="10"/>
      <color rgb="FFFF0000"/>
      <name val="Calibri"/>
      <family val="2"/>
      <scheme val="minor"/>
    </font>
    <font>
      <b/>
      <sz val="10"/>
      <name val="Arial"/>
      <family val="2"/>
    </font>
    <font>
      <sz val="10"/>
      <color theme="1"/>
      <name val="Calibri"/>
      <family val="2"/>
      <scheme val="minor"/>
    </font>
    <font>
      <b/>
      <sz val="12"/>
      <color rgb="FF000000"/>
      <name val="Calibri"/>
      <family val="2"/>
    </font>
    <font>
      <i/>
      <sz val="10"/>
      <color theme="1"/>
      <name val="Arial"/>
      <family val="2"/>
    </font>
    <font>
      <i/>
      <sz val="9"/>
      <color theme="0" tint="-0.34998626667073579"/>
      <name val="Arial"/>
      <family val="2"/>
    </font>
    <font>
      <i/>
      <sz val="8"/>
      <color theme="0" tint="-0.34998626667073579"/>
      <name val="Arial"/>
      <family val="2"/>
    </font>
    <font>
      <sz val="9"/>
      <color theme="0" tint="-0.34998626667073579"/>
      <name val="Arial"/>
      <family val="2"/>
    </font>
    <font>
      <b/>
      <sz val="14"/>
      <color theme="1"/>
      <name val="Calibri"/>
      <family val="2"/>
      <scheme val="minor"/>
    </font>
    <font>
      <sz val="10"/>
      <color rgb="FF000000"/>
      <name val="Calibri"/>
      <family val="2"/>
      <scheme val="minor"/>
    </font>
    <font>
      <b/>
      <sz val="18"/>
      <color theme="1"/>
      <name val="Calibri"/>
      <family val="2"/>
      <scheme val="minor"/>
    </font>
    <font>
      <b/>
      <sz val="12"/>
      <color theme="1"/>
      <name val="Calibri"/>
      <family val="2"/>
      <scheme val="minor"/>
    </font>
    <font>
      <sz val="12"/>
      <color theme="0"/>
      <name val="Calibri"/>
      <family val="2"/>
      <scheme val="minor"/>
    </font>
    <font>
      <sz val="12"/>
      <color rgb="FF000000"/>
      <name val="Calibri"/>
      <family val="2"/>
      <scheme val="minor"/>
    </font>
    <font>
      <sz val="12"/>
      <color rgb="FF0000FF"/>
      <name val="Calibri"/>
      <family val="2"/>
      <scheme val="minor"/>
    </font>
    <font>
      <sz val="11"/>
      <color theme="1"/>
      <name val="Calibri"/>
      <family val="2"/>
      <scheme val="minor"/>
    </font>
    <font>
      <b/>
      <sz val="10"/>
      <color indexed="8"/>
      <name val="Calibri"/>
      <family val="2"/>
    </font>
    <font>
      <b/>
      <i/>
      <sz val="11"/>
      <name val="Calibri"/>
      <family val="2"/>
    </font>
    <font>
      <b/>
      <sz val="11"/>
      <name val="Calibri"/>
      <family val="2"/>
    </font>
    <font>
      <b/>
      <sz val="12"/>
      <color rgb="FF0000FF"/>
      <name val="Arial"/>
      <family val="2"/>
    </font>
    <font>
      <sz val="9"/>
      <color theme="1"/>
      <name val="Calibri"/>
      <family val="2"/>
      <scheme val="minor"/>
    </font>
    <font>
      <i/>
      <sz val="9"/>
      <color rgb="FFA6A6A6"/>
      <name val="Arial"/>
      <family val="2"/>
    </font>
    <font>
      <i/>
      <sz val="9"/>
      <color rgb="FFFF0000"/>
      <name val="Arial"/>
      <family val="2"/>
    </font>
    <font>
      <sz val="12"/>
      <color rgb="FFFFFFFF"/>
      <name val="Calibri"/>
      <family val="2"/>
      <scheme val="minor"/>
    </font>
    <font>
      <i/>
      <sz val="9"/>
      <color theme="0" tint="-0.34998626667073579"/>
      <name val="Calibri"/>
      <family val="2"/>
      <scheme val="minor"/>
    </font>
    <font>
      <i/>
      <sz val="9"/>
      <color theme="0" tint="-0.249977111117893"/>
      <name val="Arial"/>
      <family val="2"/>
    </font>
    <font>
      <i/>
      <sz val="9"/>
      <color theme="0" tint="-0.249977111117893"/>
      <name val="Calibri"/>
      <family val="2"/>
      <scheme val="minor"/>
    </font>
    <font>
      <i/>
      <sz val="10"/>
      <color theme="1"/>
      <name val="Calibri"/>
      <family val="2"/>
    </font>
    <font>
      <i/>
      <sz val="8"/>
      <color rgb="FFA6A6A6"/>
      <name val="Arial"/>
      <family val="2"/>
    </font>
    <font>
      <b/>
      <sz val="12"/>
      <color rgb="FF000000"/>
      <name val="Arial"/>
      <family val="2"/>
    </font>
    <font>
      <sz val="9"/>
      <color theme="0" tint="-0.34998626667073579"/>
      <name val="Arial"/>
      <family val="2"/>
    </font>
    <font>
      <i/>
      <sz val="9"/>
      <color theme="0" tint="-0.34998626667073579"/>
      <name val="Arial"/>
      <family val="2"/>
    </font>
    <font>
      <b/>
      <i/>
      <sz val="11"/>
      <name val="Arial"/>
      <family val="2"/>
    </font>
    <font>
      <b/>
      <sz val="14"/>
      <name val="Arial"/>
      <family val="2"/>
    </font>
    <font>
      <sz val="12"/>
      <name val="Arial"/>
      <family val="2"/>
    </font>
    <font>
      <sz val="12"/>
      <color indexed="206"/>
      <name val="Arial"/>
      <family val="2"/>
    </font>
    <font>
      <b/>
      <i/>
      <sz val="9"/>
      <color theme="0" tint="-0.34998626667073579"/>
      <name val="Arial"/>
      <family val="2"/>
    </font>
    <font>
      <b/>
      <i/>
      <sz val="9"/>
      <color theme="0" tint="-0.249977111117893"/>
      <name val="Arial"/>
      <family val="2"/>
    </font>
    <font>
      <i/>
      <sz val="10"/>
      <color theme="0" tint="-0.34998626667073579"/>
      <name val="Arial"/>
      <family val="2"/>
    </font>
    <font>
      <i/>
      <sz val="10"/>
      <color rgb="FFFF0000"/>
      <name val="Arial"/>
      <family val="2"/>
    </font>
    <font>
      <b/>
      <sz val="9"/>
      <color theme="0" tint="-0.34998626667073579"/>
      <name val="Arial"/>
      <family val="2"/>
    </font>
    <font>
      <i/>
      <sz val="10"/>
      <color rgb="FF000000"/>
      <name val="Arial"/>
      <family val="2"/>
    </font>
    <font>
      <b/>
      <sz val="12"/>
      <color theme="0"/>
      <name val="Arial"/>
      <family val="2"/>
    </font>
    <font>
      <b/>
      <sz val="11"/>
      <color theme="0"/>
      <name val="Arial"/>
      <family val="2"/>
    </font>
    <font>
      <sz val="11"/>
      <color theme="0"/>
      <name val="Arial"/>
      <family val="2"/>
    </font>
    <font>
      <sz val="10"/>
      <color theme="5" tint="-0.249977111117893"/>
      <name val="Arial"/>
      <family val="2"/>
    </font>
    <font>
      <sz val="8"/>
      <color theme="1"/>
      <name val="Arial"/>
      <family val="2"/>
    </font>
    <font>
      <b/>
      <sz val="12"/>
      <color theme="1"/>
      <name val="Times New Roman"/>
      <family val="1"/>
    </font>
    <font>
      <sz val="14"/>
      <color rgb="FF000000"/>
      <name val="Times New Roman"/>
      <family val="1"/>
    </font>
    <font>
      <i/>
      <u/>
      <sz val="10"/>
      <color theme="1"/>
      <name val="Arial"/>
      <family val="2"/>
    </font>
    <font>
      <i/>
      <u/>
      <sz val="9"/>
      <color rgb="FFA6A6A6"/>
      <name val="Arial"/>
      <family val="2"/>
    </font>
    <font>
      <i/>
      <u/>
      <sz val="12"/>
      <color theme="1"/>
      <name val="Arial"/>
      <family val="2"/>
    </font>
    <font>
      <i/>
      <u/>
      <sz val="10"/>
      <color rgb="FF000000"/>
      <name val="Arial"/>
      <family val="2"/>
    </font>
    <font>
      <sz val="11"/>
      <color theme="1"/>
      <name val="Arial"/>
      <family val="2"/>
    </font>
    <font>
      <b/>
      <sz val="11"/>
      <color rgb="FF0000FF"/>
      <name val="Arial"/>
      <family val="2"/>
    </font>
    <font>
      <sz val="9"/>
      <color rgb="FFFF0000"/>
      <name val="Arial"/>
      <family val="2"/>
    </font>
    <font>
      <b/>
      <sz val="11"/>
      <color indexed="8"/>
      <name val="Calibri"/>
      <family val="2"/>
    </font>
    <font>
      <b/>
      <sz val="11"/>
      <color theme="0" tint="-4.9989318521683403E-2"/>
      <name val="Calibri"/>
      <family val="2"/>
    </font>
    <font>
      <u/>
      <sz val="11"/>
      <color theme="1"/>
      <name val="Calibri"/>
      <family val="2"/>
      <scheme val="minor"/>
    </font>
    <font>
      <b/>
      <sz val="8"/>
      <color indexed="81"/>
      <name val="Tahoma"/>
      <family val="2"/>
    </font>
    <font>
      <sz val="8"/>
      <color indexed="81"/>
      <name val="Tahoma"/>
      <family val="2"/>
    </font>
    <font>
      <b/>
      <sz val="9"/>
      <color indexed="81"/>
      <name val="Calibri"/>
      <family val="2"/>
    </font>
    <font>
      <sz val="9"/>
      <color indexed="81"/>
      <name val="Calibri"/>
      <family val="2"/>
    </font>
    <font>
      <b/>
      <sz val="11"/>
      <color theme="1"/>
      <name val="Calibri"/>
      <family val="2"/>
      <scheme val="minor"/>
    </font>
    <font>
      <i/>
      <sz val="10"/>
      <color theme="0" tint="-0.499984740745262"/>
      <name val="Arial"/>
      <family val="2"/>
    </font>
    <font>
      <sz val="9"/>
      <color indexed="81"/>
      <name val="Arial"/>
      <family val="2"/>
    </font>
    <font>
      <b/>
      <sz val="9"/>
      <color indexed="81"/>
      <name val="Arial"/>
      <family val="2"/>
    </font>
    <font>
      <b/>
      <sz val="14"/>
      <color indexed="8"/>
      <name val="Calibri"/>
      <family val="2"/>
    </font>
    <font>
      <i/>
      <u/>
      <sz val="10"/>
      <color rgb="FFA6A6A6"/>
      <name val="Arial"/>
      <family val="2"/>
    </font>
    <font>
      <b/>
      <sz val="11"/>
      <color indexed="8"/>
      <name val="Symbol"/>
      <family val="1"/>
      <charset val="2"/>
    </font>
    <font>
      <sz val="11"/>
      <color theme="1"/>
      <name val="Symbol"/>
      <family val="1"/>
      <charset val="2"/>
    </font>
    <font>
      <sz val="9"/>
      <name val="Arial"/>
      <family val="2"/>
    </font>
    <font>
      <u/>
      <sz val="10"/>
      <name val="Arial"/>
      <family val="2"/>
    </font>
    <font>
      <i/>
      <u/>
      <sz val="10"/>
      <color theme="0" tint="-0.34998626667073579"/>
      <name val="Arial"/>
      <family val="2"/>
    </font>
    <font>
      <sz val="10"/>
      <color theme="0" tint="-0.34998626667073579"/>
      <name val="Arial"/>
      <family val="2"/>
    </font>
    <font>
      <u/>
      <sz val="10"/>
      <color theme="1"/>
      <name val="Arial"/>
      <family val="2"/>
    </font>
    <font>
      <i/>
      <u/>
      <sz val="10"/>
      <color theme="0" tint="-0.499984740745262"/>
      <name val="Arial"/>
      <family val="2"/>
    </font>
    <font>
      <sz val="12"/>
      <color rgb="FF006100"/>
      <name val="Calibri"/>
      <family val="2"/>
      <scheme val="minor"/>
    </font>
    <font>
      <sz val="12"/>
      <color rgb="FFFF0000"/>
      <name val="Calibri"/>
      <family val="2"/>
      <scheme val="minor"/>
    </font>
    <font>
      <vertAlign val="superscript"/>
      <sz val="12"/>
      <color theme="1"/>
      <name val="Calibri"/>
      <scheme val="minor"/>
    </font>
    <font>
      <vertAlign val="superscript"/>
      <sz val="12"/>
      <color rgb="FFFF0000"/>
      <name val="Calibri"/>
      <scheme val="minor"/>
    </font>
    <font>
      <i/>
      <sz val="10"/>
      <color theme="1"/>
      <name val="Calibri"/>
      <scheme val="minor"/>
    </font>
    <font>
      <i/>
      <sz val="10"/>
      <color theme="1"/>
      <name val="ＭＳ ゴシック"/>
    </font>
    <font>
      <i/>
      <sz val="12"/>
      <color theme="1"/>
      <name val="Calibri"/>
      <scheme val="minor"/>
    </font>
    <font>
      <b/>
      <sz val="10"/>
      <color theme="1"/>
      <name val="Calibri"/>
      <scheme val="minor"/>
    </font>
    <font>
      <b/>
      <vertAlign val="superscript"/>
      <sz val="10"/>
      <color theme="1"/>
      <name val="Calibri"/>
      <scheme val="minor"/>
    </font>
    <font>
      <vertAlign val="superscript"/>
      <sz val="10"/>
      <color theme="1"/>
      <name val="Calibri"/>
      <scheme val="minor"/>
    </font>
    <font>
      <vertAlign val="subscript"/>
      <sz val="10"/>
      <color theme="1"/>
      <name val="Calibri"/>
      <scheme val="minor"/>
    </font>
    <font>
      <sz val="10"/>
      <color theme="1"/>
      <name val="Menlo Bold"/>
    </font>
    <font>
      <b/>
      <sz val="18"/>
      <color rgb="FF006100"/>
      <name val="Calibri"/>
      <scheme val="minor"/>
    </font>
    <font>
      <b/>
      <sz val="9"/>
      <color theme="1"/>
      <name val="Times New Roman"/>
      <family val="1"/>
    </font>
    <font>
      <sz val="12"/>
      <color theme="1"/>
      <name val="Times New Roman"/>
      <family val="1"/>
    </font>
    <font>
      <vertAlign val="superscript"/>
      <sz val="12"/>
      <color theme="1"/>
      <name val="Times New Roman"/>
    </font>
    <font>
      <i/>
      <sz val="10"/>
      <color theme="1"/>
      <name val="Times New Roman"/>
    </font>
    <font>
      <sz val="14"/>
      <color theme="1"/>
      <name val="Times New Roman"/>
    </font>
    <font>
      <sz val="12"/>
      <name val="Times New Roman"/>
    </font>
    <font>
      <b/>
      <sz val="12"/>
      <name val="Times New Roman"/>
    </font>
  </fonts>
  <fills count="16">
    <fill>
      <patternFill patternType="none"/>
    </fill>
    <fill>
      <patternFill patternType="gray125"/>
    </fill>
    <fill>
      <patternFill patternType="solid">
        <fgColor rgb="FFFFFF00"/>
        <bgColor indexed="64"/>
      </patternFill>
    </fill>
    <fill>
      <patternFill patternType="solid">
        <fgColor theme="1"/>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theme="0" tint="-0.499984740745262"/>
        <bgColor indexed="64"/>
      </patternFill>
    </fill>
    <fill>
      <patternFill patternType="solid">
        <fgColor theme="9" tint="0.39997558519241921"/>
        <bgColor indexed="64"/>
      </patternFill>
    </fill>
    <fill>
      <patternFill patternType="solid">
        <fgColor theme="5" tint="0.59999389629810485"/>
        <bgColor indexed="64"/>
      </patternFill>
    </fill>
    <fill>
      <patternFill patternType="solid">
        <fgColor theme="8" tint="0.39997558519241921"/>
        <bgColor indexed="64"/>
      </patternFill>
    </fill>
    <fill>
      <patternFill patternType="solid">
        <fgColor theme="2" tint="-9.9978637043366805E-2"/>
        <bgColor indexed="64"/>
      </patternFill>
    </fill>
    <fill>
      <patternFill patternType="solid">
        <fgColor theme="4" tint="0.39997558519241921"/>
        <bgColor indexed="64"/>
      </patternFill>
    </fill>
    <fill>
      <patternFill patternType="solid">
        <fgColor theme="7" tint="0.39997558519241921"/>
        <bgColor indexed="64"/>
      </patternFill>
    </fill>
    <fill>
      <patternFill patternType="solid">
        <fgColor rgb="FF4869D7"/>
        <bgColor indexed="64"/>
      </patternFill>
    </fill>
    <fill>
      <patternFill patternType="solid">
        <fgColor theme="2" tint="-0.249977111117893"/>
        <bgColor indexed="64"/>
      </patternFill>
    </fill>
    <fill>
      <patternFill patternType="solid">
        <fgColor rgb="FFC6EFCE"/>
      </patternFill>
    </fill>
  </fills>
  <borders count="26">
    <border>
      <left/>
      <right/>
      <top/>
      <bottom/>
      <diagonal/>
    </border>
    <border>
      <left/>
      <right/>
      <top/>
      <bottom style="medium">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top/>
      <bottom style="thin">
        <color auto="1"/>
      </bottom>
      <diagonal/>
    </border>
    <border>
      <left style="thin">
        <color auto="1"/>
      </left>
      <right/>
      <top/>
      <bottom/>
      <diagonal/>
    </border>
    <border>
      <left style="thin">
        <color auto="1"/>
      </left>
      <right/>
      <top/>
      <bottom style="thin">
        <color auto="1"/>
      </bottom>
      <diagonal/>
    </border>
    <border>
      <left/>
      <right style="thin">
        <color auto="1"/>
      </right>
      <top/>
      <bottom style="thin">
        <color auto="1"/>
      </bottom>
      <diagonal/>
    </border>
    <border>
      <left/>
      <right style="thick">
        <color auto="1"/>
      </right>
      <top/>
      <bottom/>
      <diagonal/>
    </border>
    <border>
      <left/>
      <right/>
      <top/>
      <bottom style="thick">
        <color theme="9" tint="-0.499984740745262"/>
      </bottom>
      <diagonal/>
    </border>
    <border>
      <left style="thin">
        <color auto="1"/>
      </left>
      <right style="thin">
        <color auto="1"/>
      </right>
      <top/>
      <bottom style="thick">
        <color theme="9" tint="-0.499984740745262"/>
      </bottom>
      <diagonal/>
    </border>
    <border>
      <left/>
      <right/>
      <top style="medium">
        <color auto="1"/>
      </top>
      <bottom/>
      <diagonal/>
    </border>
    <border>
      <left/>
      <right/>
      <top style="thick">
        <color theme="9" tint="-0.499984740745262"/>
      </top>
      <bottom/>
      <diagonal/>
    </border>
    <border>
      <left style="thin">
        <color auto="1"/>
      </left>
      <right style="thin">
        <color auto="1"/>
      </right>
      <top style="thick">
        <color theme="9" tint="-0.499984740745262"/>
      </top>
      <bottom/>
      <diagonal/>
    </border>
    <border>
      <left style="thin">
        <color auto="1"/>
      </left>
      <right style="thin">
        <color auto="1"/>
      </right>
      <top style="thin">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right/>
      <top/>
      <bottom style="double">
        <color auto="1"/>
      </bottom>
      <diagonal/>
    </border>
    <border>
      <left/>
      <right/>
      <top style="double">
        <color auto="1"/>
      </top>
      <bottom style="thin">
        <color auto="1"/>
      </bottom>
      <diagonal/>
    </border>
  </borders>
  <cellStyleXfs count="458">
    <xf numFmtId="0" fontId="0" fillId="0" borderId="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2" fillId="0" borderId="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97" fillId="15" borderId="0" applyNumberFormat="0" applyBorder="0" applyAlignment="0" applyProtection="0"/>
    <xf numFmtId="0" fontId="4" fillId="0" borderId="0" applyNumberFormat="0" applyFill="0" applyBorder="0" applyAlignment="0" applyProtection="0"/>
    <xf numFmtId="0" fontId="5" fillId="0" borderId="0" applyNumberFormat="0" applyFill="0" applyBorder="0" applyAlignment="0" applyProtection="0"/>
  </cellStyleXfs>
  <cellXfs count="459">
    <xf numFmtId="0" fontId="0" fillId="0" borderId="0" xfId="0"/>
    <xf numFmtId="0" fontId="0" fillId="0" borderId="0" xfId="0" applyAlignment="1">
      <alignment vertical="center"/>
    </xf>
    <xf numFmtId="0" fontId="7" fillId="0" borderId="0" xfId="0" applyFont="1" applyAlignment="1">
      <alignment vertical="center"/>
    </xf>
    <xf numFmtId="0" fontId="7" fillId="0" borderId="0" xfId="0" applyFont="1" applyAlignment="1">
      <alignment vertical="center" wrapText="1"/>
    </xf>
    <xf numFmtId="0" fontId="7" fillId="0" borderId="0" xfId="0" applyFont="1"/>
    <xf numFmtId="0" fontId="7" fillId="0" borderId="0" xfId="0" applyFont="1" applyAlignment="1">
      <alignment horizontal="right"/>
    </xf>
    <xf numFmtId="2" fontId="19" fillId="0" borderId="0" xfId="0" applyNumberFormat="1" applyFont="1" applyFill="1" applyBorder="1" applyAlignment="1">
      <alignment vertical="center"/>
    </xf>
    <xf numFmtId="0" fontId="13" fillId="0" borderId="0" xfId="0" applyFont="1"/>
    <xf numFmtId="0" fontId="7" fillId="0" borderId="0" xfId="0" applyFont="1" applyFill="1"/>
    <xf numFmtId="0" fontId="3" fillId="0" borderId="0" xfId="0" applyFont="1" applyAlignment="1">
      <alignment horizontal="left"/>
    </xf>
    <xf numFmtId="0" fontId="13" fillId="0" borderId="0" xfId="0" applyFont="1" applyFill="1"/>
    <xf numFmtId="0" fontId="3" fillId="0" borderId="0" xfId="0" applyFont="1" applyAlignment="1">
      <alignment horizontal="left" vertical="center"/>
    </xf>
    <xf numFmtId="0" fontId="6" fillId="0" borderId="0" xfId="0" applyFont="1" applyAlignment="1">
      <alignment horizontal="left"/>
    </xf>
    <xf numFmtId="0" fontId="25" fillId="0" borderId="0" xfId="0" applyFont="1"/>
    <xf numFmtId="0" fontId="7" fillId="0" borderId="0" xfId="0" applyFont="1" applyAlignment="1">
      <alignment horizontal="left"/>
    </xf>
    <xf numFmtId="11" fontId="7" fillId="0" borderId="0" xfId="0" applyNumberFormat="1" applyFont="1" applyAlignment="1">
      <alignment horizontal="left"/>
    </xf>
    <xf numFmtId="14" fontId="7" fillId="0" borderId="0" xfId="0" applyNumberFormat="1" applyFont="1" applyAlignment="1">
      <alignment horizontal="left"/>
    </xf>
    <xf numFmtId="21" fontId="7" fillId="0" borderId="0" xfId="0" applyNumberFormat="1" applyFont="1" applyAlignment="1">
      <alignment horizontal="left"/>
    </xf>
    <xf numFmtId="0" fontId="7" fillId="0" borderId="1" xfId="0" applyFont="1" applyBorder="1" applyAlignment="1">
      <alignment horizontal="left"/>
    </xf>
    <xf numFmtId="0" fontId="29" fillId="0" borderId="8" xfId="0" applyFont="1" applyBorder="1" applyAlignment="1">
      <alignment horizontal="left" vertical="center" wrapText="1"/>
    </xf>
    <xf numFmtId="0" fontId="29" fillId="0" borderId="0" xfId="0" applyFont="1" applyFill="1" applyBorder="1" applyAlignment="1">
      <alignment horizontal="left" vertical="center" wrapText="1"/>
    </xf>
    <xf numFmtId="0" fontId="29" fillId="0" borderId="0" xfId="0" applyFont="1" applyAlignment="1">
      <alignment horizontal="left"/>
    </xf>
    <xf numFmtId="11" fontId="29" fillId="0" borderId="0" xfId="0" applyNumberFormat="1" applyFont="1" applyAlignment="1">
      <alignment horizontal="left"/>
    </xf>
    <xf numFmtId="0" fontId="20" fillId="0" borderId="0" xfId="0" applyFont="1" applyAlignment="1">
      <alignment horizontal="left"/>
    </xf>
    <xf numFmtId="0" fontId="29" fillId="0" borderId="8" xfId="0" applyFont="1" applyBorder="1" applyAlignment="1">
      <alignment horizontal="left"/>
    </xf>
    <xf numFmtId="11" fontId="29" fillId="0" borderId="8" xfId="0" applyNumberFormat="1" applyFont="1" applyBorder="1" applyAlignment="1">
      <alignment horizontal="left"/>
    </xf>
    <xf numFmtId="0" fontId="7" fillId="0" borderId="7" xfId="0" applyFont="1" applyBorder="1" applyAlignment="1">
      <alignment horizontal="left"/>
    </xf>
    <xf numFmtId="0" fontId="29" fillId="0" borderId="7" xfId="0" applyFont="1" applyBorder="1" applyAlignment="1">
      <alignment horizontal="left"/>
    </xf>
    <xf numFmtId="11" fontId="29" fillId="0" borderId="7" xfId="0" applyNumberFormat="1" applyFont="1" applyBorder="1" applyAlignment="1">
      <alignment horizontal="left"/>
    </xf>
    <xf numFmtId="0" fontId="28" fillId="0" borderId="0" xfId="0" applyFont="1" applyAlignment="1">
      <alignment horizontal="left"/>
    </xf>
    <xf numFmtId="0" fontId="30" fillId="0" borderId="0" xfId="0" applyFont="1" applyAlignment="1">
      <alignment horizontal="left"/>
    </xf>
    <xf numFmtId="0" fontId="28" fillId="0" borderId="9" xfId="0" applyFont="1" applyBorder="1" applyAlignment="1">
      <alignment horizontal="left"/>
    </xf>
    <xf numFmtId="0" fontId="29" fillId="0" borderId="10" xfId="0" applyFont="1" applyBorder="1" applyAlignment="1">
      <alignment horizontal="left" vertical="center" wrapText="1"/>
    </xf>
    <xf numFmtId="0" fontId="29" fillId="0" borderId="9" xfId="0" applyFont="1" applyBorder="1" applyAlignment="1">
      <alignment horizontal="left"/>
    </xf>
    <xf numFmtId="0" fontId="29" fillId="0" borderId="10" xfId="0" applyFont="1" applyBorder="1" applyAlignment="1">
      <alignment horizontal="left"/>
    </xf>
    <xf numFmtId="0" fontId="29" fillId="0" borderId="6" xfId="0" applyFont="1" applyBorder="1" applyAlignment="1">
      <alignment horizontal="left"/>
    </xf>
    <xf numFmtId="0" fontId="7" fillId="0" borderId="9" xfId="0" applyFont="1" applyBorder="1" applyAlignment="1">
      <alignment horizontal="left"/>
    </xf>
    <xf numFmtId="0" fontId="0" fillId="0" borderId="0" xfId="0" applyAlignment="1">
      <alignment horizontal="left" vertical="center"/>
    </xf>
    <xf numFmtId="0" fontId="0" fillId="0" borderId="0" xfId="0" applyAlignment="1">
      <alignment horizontal="left"/>
    </xf>
    <xf numFmtId="0" fontId="7" fillId="0" borderId="0" xfId="0" applyFont="1" applyAlignment="1">
      <alignment horizontal="left" vertical="center"/>
    </xf>
    <xf numFmtId="0" fontId="17" fillId="0" borderId="0" xfId="0" applyFont="1" applyAlignment="1">
      <alignment horizontal="left" vertical="center"/>
    </xf>
    <xf numFmtId="0" fontId="7" fillId="0" borderId="8" xfId="0" applyFont="1" applyBorder="1" applyAlignment="1">
      <alignment horizontal="left" vertical="center"/>
    </xf>
    <xf numFmtId="0" fontId="16" fillId="0" borderId="0" xfId="0" applyFont="1" applyAlignment="1">
      <alignment horizontal="left" vertical="center"/>
    </xf>
    <xf numFmtId="0" fontId="15" fillId="0" borderId="0" xfId="0" applyFont="1" applyFill="1" applyBorder="1" applyAlignment="1">
      <alignment horizontal="left" vertical="center"/>
    </xf>
    <xf numFmtId="0" fontId="14" fillId="0" borderId="0" xfId="0" applyFont="1" applyFill="1" applyBorder="1" applyAlignment="1">
      <alignment horizontal="left" vertical="center"/>
    </xf>
    <xf numFmtId="0" fontId="7" fillId="0" borderId="1" xfId="0" applyFont="1" applyBorder="1" applyAlignment="1">
      <alignment horizontal="left" vertical="center"/>
    </xf>
    <xf numFmtId="0" fontId="7" fillId="0" borderId="0" xfId="0" applyFont="1" applyAlignment="1">
      <alignment horizontal="left" vertical="center" wrapText="1"/>
    </xf>
    <xf numFmtId="0" fontId="7" fillId="2" borderId="0" xfId="0" applyFont="1" applyFill="1" applyAlignment="1">
      <alignment horizontal="left" vertical="center"/>
    </xf>
    <xf numFmtId="0" fontId="7" fillId="0" borderId="0" xfId="0" applyFont="1" applyFill="1" applyAlignment="1">
      <alignment horizontal="left" vertical="center" wrapText="1"/>
    </xf>
    <xf numFmtId="0" fontId="7" fillId="0" borderId="1" xfId="0" applyFont="1" applyBorder="1" applyAlignment="1">
      <alignment horizontal="left" vertical="center" wrapText="1"/>
    </xf>
    <xf numFmtId="0" fontId="7" fillId="4" borderId="0" xfId="0" applyFont="1" applyFill="1" applyAlignment="1">
      <alignment horizontal="left" vertical="center"/>
    </xf>
    <xf numFmtId="0" fontId="7" fillId="0" borderId="0" xfId="0" applyFont="1" applyFill="1" applyAlignment="1">
      <alignment horizontal="left" vertical="center"/>
    </xf>
    <xf numFmtId="0" fontId="0" fillId="0" borderId="0" xfId="0" applyAlignment="1">
      <alignment horizontal="center" vertical="center"/>
    </xf>
    <xf numFmtId="0" fontId="0" fillId="0" borderId="9" xfId="0" applyBorder="1"/>
    <xf numFmtId="0" fontId="34" fillId="0" borderId="0" xfId="0" applyFont="1"/>
    <xf numFmtId="0" fontId="31" fillId="0" borderId="0" xfId="0" applyFont="1" applyAlignment="1">
      <alignment horizontal="center" vertical="center"/>
    </xf>
    <xf numFmtId="0" fontId="0" fillId="0" borderId="0" xfId="0" applyBorder="1"/>
    <xf numFmtId="0" fontId="7" fillId="0" borderId="0" xfId="0" applyFont="1" applyBorder="1" applyAlignment="1">
      <alignment horizontal="left" vertical="center"/>
    </xf>
    <xf numFmtId="0" fontId="7" fillId="0" borderId="0" xfId="0" applyFont="1" applyBorder="1" applyAlignment="1">
      <alignment horizontal="left" vertical="center" wrapText="1"/>
    </xf>
    <xf numFmtId="0" fontId="7" fillId="0" borderId="0" xfId="0" applyFont="1" applyAlignment="1">
      <alignment horizontal="center" vertical="center"/>
    </xf>
    <xf numFmtId="0" fontId="7" fillId="0" borderId="8" xfId="0" applyFont="1" applyBorder="1" applyAlignment="1">
      <alignment horizontal="center" vertical="center"/>
    </xf>
    <xf numFmtId="0" fontId="7" fillId="0" borderId="1" xfId="0" applyFont="1" applyBorder="1" applyAlignment="1">
      <alignment horizontal="center" vertical="center" wrapText="1"/>
    </xf>
    <xf numFmtId="0" fontId="0" fillId="0" borderId="0" xfId="0" applyBorder="1" applyAlignment="1">
      <alignment horizontal="center" vertical="center"/>
    </xf>
    <xf numFmtId="0" fontId="0" fillId="0" borderId="0" xfId="0" applyFill="1"/>
    <xf numFmtId="1" fontId="19" fillId="0" borderId="0" xfId="0" applyNumberFormat="1" applyFont="1" applyFill="1" applyBorder="1" applyAlignment="1">
      <alignment vertical="center"/>
    </xf>
    <xf numFmtId="0" fontId="37" fillId="0" borderId="0" xfId="0" applyFont="1" applyFill="1" applyBorder="1" applyAlignment="1">
      <alignment vertical="center"/>
    </xf>
    <xf numFmtId="164" fontId="9" fillId="0" borderId="1" xfId="0" applyNumberFormat="1" applyFont="1" applyFill="1" applyBorder="1" applyAlignment="1">
      <alignment horizontal="center" wrapText="1"/>
    </xf>
    <xf numFmtId="0" fontId="19" fillId="0" borderId="0" xfId="0" applyFont="1" applyFill="1" applyBorder="1" applyAlignment="1">
      <alignment vertical="center"/>
    </xf>
    <xf numFmtId="0" fontId="9" fillId="0" borderId="0" xfId="0" applyFont="1" applyFill="1"/>
    <xf numFmtId="0" fontId="12" fillId="0" borderId="0" xfId="0" applyFont="1" applyFill="1"/>
    <xf numFmtId="11" fontId="7" fillId="0" borderId="0" xfId="0" applyNumberFormat="1" applyFont="1"/>
    <xf numFmtId="0" fontId="9" fillId="0" borderId="0" xfId="0" applyFont="1" applyFill="1" applyAlignment="1">
      <alignment horizontal="right"/>
    </xf>
    <xf numFmtId="0" fontId="41" fillId="0" borderId="0" xfId="0" applyFont="1" applyFill="1"/>
    <xf numFmtId="0" fontId="41" fillId="0" borderId="0" xfId="0" applyFont="1" applyFill="1" applyAlignment="1">
      <alignment horizontal="right"/>
    </xf>
    <xf numFmtId="11" fontId="25" fillId="0" borderId="0" xfId="0" applyNumberFormat="1" applyFont="1"/>
    <xf numFmtId="0" fontId="25" fillId="0" borderId="0" xfId="0" applyFont="1" applyAlignment="1">
      <alignment horizontal="right"/>
    </xf>
    <xf numFmtId="0" fontId="31" fillId="0" borderId="0" xfId="0" applyFont="1"/>
    <xf numFmtId="0" fontId="42" fillId="0" borderId="0" xfId="0" applyFont="1" applyAlignment="1">
      <alignment horizontal="right"/>
    </xf>
    <xf numFmtId="0" fontId="8" fillId="0" borderId="0" xfId="0" applyFont="1" applyAlignment="1">
      <alignment horizontal="right"/>
    </xf>
    <xf numFmtId="0" fontId="25" fillId="0" borderId="0" xfId="0" applyFont="1" applyFill="1"/>
    <xf numFmtId="0" fontId="25" fillId="0" borderId="0" xfId="0" applyFont="1" applyFill="1" applyAlignment="1">
      <alignment horizontal="right"/>
    </xf>
    <xf numFmtId="0" fontId="44" fillId="0" borderId="0" xfId="0" applyFont="1"/>
    <xf numFmtId="0" fontId="24" fillId="0" borderId="0" xfId="0" applyFont="1" applyAlignment="1">
      <alignment horizontal="right"/>
    </xf>
    <xf numFmtId="0" fontId="45" fillId="0" borderId="0" xfId="0" applyFont="1" applyFill="1"/>
    <xf numFmtId="0" fontId="45" fillId="0" borderId="0" xfId="0" applyFont="1" applyFill="1" applyAlignment="1">
      <alignment horizontal="right"/>
    </xf>
    <xf numFmtId="11" fontId="45" fillId="0" borderId="0" xfId="0" applyNumberFormat="1" applyFont="1"/>
    <xf numFmtId="0" fontId="45" fillId="0" borderId="0" xfId="0" applyFont="1" applyAlignment="1">
      <alignment horizontal="right"/>
    </xf>
    <xf numFmtId="0" fontId="47" fillId="0" borderId="0" xfId="0" applyFont="1" applyFill="1" applyBorder="1"/>
    <xf numFmtId="0" fontId="0" fillId="0" borderId="0" xfId="0" applyFill="1" applyBorder="1"/>
    <xf numFmtId="0" fontId="48" fillId="0" borderId="0" xfId="0" applyFont="1" applyFill="1" applyAlignment="1">
      <alignment horizontal="right"/>
    </xf>
    <xf numFmtId="0" fontId="48" fillId="0" borderId="0" xfId="0" applyFont="1" applyFill="1"/>
    <xf numFmtId="11" fontId="26" fillId="0" borderId="0" xfId="0" applyNumberFormat="1" applyFont="1"/>
    <xf numFmtId="0" fontId="26" fillId="0" borderId="0" xfId="0" applyFont="1" applyAlignment="1">
      <alignment horizontal="right"/>
    </xf>
    <xf numFmtId="0" fontId="46" fillId="0" borderId="0" xfId="0" applyFont="1"/>
    <xf numFmtId="0" fontId="42" fillId="0" borderId="0" xfId="0" applyFont="1" applyFill="1" applyAlignment="1">
      <alignment horizontal="right"/>
    </xf>
    <xf numFmtId="0" fontId="27" fillId="0" borderId="0" xfId="0" applyFont="1" applyAlignment="1">
      <alignment horizontal="right"/>
    </xf>
    <xf numFmtId="0" fontId="42" fillId="0" borderId="0" xfId="0" applyFont="1" applyFill="1"/>
    <xf numFmtId="0" fontId="0" fillId="0" borderId="1" xfId="0" applyBorder="1" applyAlignment="1">
      <alignment horizontal="center" vertical="center" wrapText="1"/>
    </xf>
    <xf numFmtId="0" fontId="0" fillId="0" borderId="0" xfId="0" applyFont="1" applyAlignment="1">
      <alignment horizontal="center" vertical="center"/>
    </xf>
    <xf numFmtId="1" fontId="0" fillId="0" borderId="0" xfId="0" applyNumberFormat="1" applyFill="1" applyBorder="1"/>
    <xf numFmtId="0" fontId="40" fillId="0" borderId="0" xfId="0" applyFont="1" applyFill="1" applyBorder="1" applyAlignment="1">
      <alignment wrapText="1"/>
    </xf>
    <xf numFmtId="0" fontId="0" fillId="0" borderId="0" xfId="0" applyFill="1" applyAlignment="1">
      <alignment wrapText="1"/>
    </xf>
    <xf numFmtId="1" fontId="18" fillId="0" borderId="0" xfId="0" applyNumberFormat="1" applyFont="1" applyFill="1" applyBorder="1" applyAlignment="1">
      <alignment vertical="center"/>
    </xf>
    <xf numFmtId="0" fontId="9" fillId="0" borderId="0" xfId="0" applyFont="1" applyFill="1" applyBorder="1" applyAlignment="1">
      <alignment horizontal="center" wrapText="1"/>
    </xf>
    <xf numFmtId="0" fontId="0" fillId="0" borderId="0" xfId="0" applyFill="1" applyBorder="1" applyAlignment="1">
      <alignment horizontal="center"/>
    </xf>
    <xf numFmtId="0" fontId="32" fillId="0" borderId="0" xfId="0" applyFont="1" applyFill="1" applyBorder="1" applyAlignment="1">
      <alignment horizontal="center"/>
    </xf>
    <xf numFmtId="0" fontId="41" fillId="0" borderId="0" xfId="0" applyFont="1" applyFill="1" applyBorder="1"/>
    <xf numFmtId="0" fontId="43" fillId="0" borderId="0" xfId="0" applyFont="1" applyFill="1" applyBorder="1" applyAlignment="1">
      <alignment horizontal="center"/>
    </xf>
    <xf numFmtId="0" fontId="44" fillId="0" borderId="0" xfId="0" applyFont="1" applyFill="1" applyBorder="1" applyAlignment="1">
      <alignment horizontal="center"/>
    </xf>
    <xf numFmtId="0" fontId="41" fillId="0" borderId="0" xfId="0" applyFont="1" applyFill="1" applyBorder="1" applyAlignment="1">
      <alignment horizontal="center"/>
    </xf>
    <xf numFmtId="0" fontId="9" fillId="0" borderId="0" xfId="0" applyFont="1" applyFill="1" applyBorder="1" applyAlignment="1">
      <alignment horizontal="right"/>
    </xf>
    <xf numFmtId="0" fontId="46" fillId="0" borderId="0" xfId="0" applyFont="1" applyFill="1" applyBorder="1" applyAlignment="1">
      <alignment horizontal="center"/>
    </xf>
    <xf numFmtId="0" fontId="31" fillId="0" borderId="0" xfId="0" applyFont="1" applyFill="1" applyBorder="1" applyAlignment="1">
      <alignment horizontal="center"/>
    </xf>
    <xf numFmtId="0" fontId="3" fillId="0" borderId="0" xfId="0" applyFont="1" applyFill="1" applyBorder="1" applyAlignment="1">
      <alignment horizontal="center" vertical="center"/>
    </xf>
    <xf numFmtId="0" fontId="48" fillId="0" borderId="0" xfId="0" applyFont="1" applyFill="1" applyBorder="1" applyAlignment="1">
      <alignment horizontal="center"/>
    </xf>
    <xf numFmtId="0" fontId="9" fillId="0" borderId="0" xfId="0" applyFont="1" applyFill="1" applyBorder="1" applyAlignment="1">
      <alignment horizontal="center"/>
    </xf>
    <xf numFmtId="0" fontId="33" fillId="0" borderId="0" xfId="0" applyFont="1" applyFill="1" applyBorder="1" applyAlignment="1">
      <alignment horizontal="center"/>
    </xf>
    <xf numFmtId="0" fontId="12" fillId="0" borderId="0" xfId="0" applyFont="1" applyFill="1" applyBorder="1" applyAlignment="1">
      <alignment horizontal="center"/>
    </xf>
    <xf numFmtId="0" fontId="41" fillId="0" borderId="0" xfId="0" applyFont="1" applyFill="1" applyBorder="1" applyAlignment="1">
      <alignment horizontal="right"/>
    </xf>
    <xf numFmtId="0" fontId="41" fillId="0" borderId="9" xfId="0" applyFont="1" applyFill="1" applyBorder="1"/>
    <xf numFmtId="0" fontId="41" fillId="0" borderId="9" xfId="0" applyFont="1" applyFill="1" applyBorder="1" applyAlignment="1">
      <alignment horizontal="right"/>
    </xf>
    <xf numFmtId="0" fontId="7" fillId="0" borderId="9" xfId="0" applyFont="1" applyBorder="1" applyAlignment="1">
      <alignment horizontal="right"/>
    </xf>
    <xf numFmtId="0" fontId="25" fillId="0" borderId="9" xfId="0" applyFont="1" applyBorder="1" applyAlignment="1">
      <alignment horizontal="right"/>
    </xf>
    <xf numFmtId="0" fontId="42" fillId="0" borderId="9" xfId="0" applyFont="1" applyBorder="1" applyAlignment="1">
      <alignment horizontal="right"/>
    </xf>
    <xf numFmtId="0" fontId="8" fillId="0" borderId="9" xfId="0" applyFont="1" applyBorder="1" applyAlignment="1">
      <alignment horizontal="right"/>
    </xf>
    <xf numFmtId="0" fontId="24" fillId="0" borderId="9" xfId="0" applyFont="1" applyBorder="1" applyAlignment="1">
      <alignment horizontal="right"/>
    </xf>
    <xf numFmtId="0" fontId="9" fillId="0" borderId="9" xfId="0" applyFont="1" applyFill="1" applyBorder="1" applyAlignment="1">
      <alignment horizontal="right"/>
    </xf>
    <xf numFmtId="0" fontId="45" fillId="0" borderId="9" xfId="0" applyFont="1" applyBorder="1" applyAlignment="1">
      <alignment horizontal="right"/>
    </xf>
    <xf numFmtId="0" fontId="3" fillId="0" borderId="9" xfId="0" applyFont="1" applyBorder="1" applyAlignment="1">
      <alignment horizontal="right"/>
    </xf>
    <xf numFmtId="0" fontId="48" fillId="0" borderId="9" xfId="0" applyFont="1" applyFill="1" applyBorder="1" applyAlignment="1">
      <alignment horizontal="right"/>
    </xf>
    <xf numFmtId="0" fontId="26" fillId="0" borderId="9" xfId="0" applyFont="1" applyBorder="1" applyAlignment="1">
      <alignment horizontal="right"/>
    </xf>
    <xf numFmtId="0" fontId="7" fillId="0" borderId="9" xfId="0" applyFont="1" applyBorder="1" applyAlignment="1">
      <alignment vertical="center" wrapText="1"/>
    </xf>
    <xf numFmtId="0" fontId="45" fillId="0" borderId="9" xfId="0" applyFont="1" applyFill="1" applyBorder="1" applyAlignment="1">
      <alignment horizontal="right"/>
    </xf>
    <xf numFmtId="0" fontId="42" fillId="0" borderId="9" xfId="0" applyFont="1" applyFill="1" applyBorder="1" applyAlignment="1">
      <alignment horizontal="right"/>
    </xf>
    <xf numFmtId="0" fontId="27" fillId="0" borderId="9" xfId="0" applyFont="1" applyBorder="1" applyAlignment="1">
      <alignment horizontal="right"/>
    </xf>
    <xf numFmtId="0" fontId="42" fillId="0" borderId="9" xfId="0" applyFont="1" applyFill="1" applyBorder="1"/>
    <xf numFmtId="0" fontId="0" fillId="0" borderId="0" xfId="0" applyFont="1"/>
    <xf numFmtId="0" fontId="13" fillId="0" borderId="0" xfId="0" applyFont="1" applyFill="1" applyAlignment="1">
      <alignment horizontal="right"/>
    </xf>
    <xf numFmtId="0" fontId="13" fillId="0" borderId="9" xfId="0" applyFont="1" applyFill="1" applyBorder="1" applyAlignment="1">
      <alignment horizontal="right"/>
    </xf>
    <xf numFmtId="0" fontId="13" fillId="0" borderId="0" xfId="0" applyFont="1" applyFill="1" applyBorder="1" applyAlignment="1">
      <alignment horizontal="center"/>
    </xf>
    <xf numFmtId="0" fontId="9" fillId="0" borderId="1" xfId="0" applyFont="1" applyFill="1" applyBorder="1" applyAlignment="1">
      <alignment horizontal="center" wrapText="1"/>
    </xf>
    <xf numFmtId="0" fontId="49" fillId="0" borderId="9" xfId="0" applyFont="1" applyBorder="1" applyAlignment="1">
      <alignment horizontal="right"/>
    </xf>
    <xf numFmtId="11" fontId="13" fillId="0" borderId="0" xfId="0" applyNumberFormat="1" applyFont="1"/>
    <xf numFmtId="0" fontId="13" fillId="0" borderId="0" xfId="0" applyFont="1" applyAlignment="1">
      <alignment horizontal="right"/>
    </xf>
    <xf numFmtId="0" fontId="13" fillId="0" borderId="9" xfId="0" applyFont="1" applyBorder="1" applyAlignment="1">
      <alignment horizontal="right"/>
    </xf>
    <xf numFmtId="0" fontId="25" fillId="0" borderId="0" xfId="0" applyFont="1" applyFill="1" applyBorder="1" applyAlignment="1">
      <alignment horizontal="center"/>
    </xf>
    <xf numFmtId="1" fontId="38" fillId="0" borderId="0" xfId="0" applyNumberFormat="1" applyFont="1" applyFill="1" applyBorder="1" applyAlignment="1">
      <alignment vertical="center"/>
    </xf>
    <xf numFmtId="1" fontId="0" fillId="0" borderId="0" xfId="0" applyNumberFormat="1" applyBorder="1"/>
    <xf numFmtId="1" fontId="44" fillId="0" borderId="0" xfId="0" applyNumberFormat="1" applyFont="1" applyBorder="1"/>
    <xf numFmtId="0" fontId="44" fillId="0" borderId="0" xfId="0" applyFont="1" applyBorder="1"/>
    <xf numFmtId="1" fontId="46" fillId="0" borderId="0" xfId="0" applyNumberFormat="1" applyFont="1" applyBorder="1"/>
    <xf numFmtId="0" fontId="46" fillId="0" borderId="0" xfId="0" applyFont="1" applyBorder="1"/>
    <xf numFmtId="0" fontId="13" fillId="0" borderId="0" xfId="0" applyFont="1" applyBorder="1"/>
    <xf numFmtId="0" fontId="39" fillId="0" borderId="0" xfId="0" applyFont="1" applyFill="1" applyBorder="1" applyAlignment="1">
      <alignment horizontal="left"/>
    </xf>
    <xf numFmtId="11" fontId="0" fillId="0" borderId="0" xfId="0" applyNumberFormat="1" applyFill="1" applyBorder="1"/>
    <xf numFmtId="0" fontId="13" fillId="0" borderId="9" xfId="0" applyFont="1" applyBorder="1" applyAlignment="1">
      <alignment horizontal="left"/>
    </xf>
    <xf numFmtId="0" fontId="23" fillId="0" borderId="0" xfId="0" applyFont="1" applyAlignment="1">
      <alignment horizontal="center" vertical="center"/>
    </xf>
    <xf numFmtId="0" fontId="3" fillId="0" borderId="9" xfId="0" applyFont="1" applyBorder="1" applyAlignment="1">
      <alignment horizontal="right" wrapText="1"/>
    </xf>
    <xf numFmtId="0" fontId="31" fillId="0" borderId="0" xfId="0" applyFont="1" applyAlignment="1">
      <alignment horizontal="center" vertical="center" wrapText="1"/>
    </xf>
    <xf numFmtId="0" fontId="51" fillId="0" borderId="0" xfId="0" applyFont="1" applyFill="1"/>
    <xf numFmtId="0" fontId="51" fillId="0" borderId="0" xfId="0" applyFont="1" applyFill="1" applyAlignment="1">
      <alignment horizontal="right"/>
    </xf>
    <xf numFmtId="11" fontId="51" fillId="0" borderId="0" xfId="0" applyNumberFormat="1" applyFont="1"/>
    <xf numFmtId="0" fontId="51" fillId="0" borderId="0" xfId="0" applyFont="1" applyAlignment="1">
      <alignment horizontal="right"/>
    </xf>
    <xf numFmtId="0" fontId="59" fillId="0" borderId="0" xfId="0" applyFont="1" applyAlignment="1">
      <alignment horizontal="right"/>
    </xf>
    <xf numFmtId="0" fontId="31" fillId="0" borderId="2" xfId="0" applyFont="1" applyBorder="1" applyAlignment="1">
      <alignment horizontal="center" vertical="center"/>
    </xf>
    <xf numFmtId="0" fontId="51" fillId="0" borderId="9" xfId="0" applyFont="1" applyBorder="1" applyAlignment="1">
      <alignment horizontal="right"/>
    </xf>
    <xf numFmtId="0" fontId="51" fillId="0" borderId="0" xfId="0" applyFont="1" applyFill="1" applyBorder="1" applyAlignment="1">
      <alignment horizontal="center"/>
    </xf>
    <xf numFmtId="0" fontId="56" fillId="0" borderId="0" xfId="0" applyFont="1" applyFill="1" applyBorder="1" applyAlignment="1">
      <alignment horizontal="center" vertical="center"/>
    </xf>
    <xf numFmtId="0" fontId="7" fillId="0" borderId="0" xfId="0" applyFont="1" applyBorder="1" applyAlignment="1">
      <alignment horizontal="center" vertical="center"/>
    </xf>
    <xf numFmtId="0" fontId="31" fillId="0" borderId="0" xfId="0" applyFont="1" applyBorder="1" applyAlignment="1">
      <alignment horizontal="center" vertical="center"/>
    </xf>
    <xf numFmtId="164" fontId="7" fillId="0" borderId="0" xfId="0" applyNumberFormat="1" applyFont="1" applyFill="1"/>
    <xf numFmtId="0" fontId="7" fillId="2" borderId="13" xfId="0" applyFont="1" applyFill="1" applyBorder="1" applyAlignment="1">
      <alignment horizontal="left" vertical="center"/>
    </xf>
    <xf numFmtId="0" fontId="7" fillId="0" borderId="13" xfId="0" applyFont="1" applyBorder="1" applyAlignment="1">
      <alignment horizontal="center" vertical="center"/>
    </xf>
    <xf numFmtId="0" fontId="7" fillId="0" borderId="13" xfId="0" applyFont="1" applyFill="1" applyBorder="1" applyAlignment="1">
      <alignment horizontal="left" vertical="center" wrapText="1"/>
    </xf>
    <xf numFmtId="0" fontId="31" fillId="0" borderId="13" xfId="0" applyFont="1" applyBorder="1" applyAlignment="1">
      <alignment horizontal="center" vertical="center"/>
    </xf>
    <xf numFmtId="0" fontId="7" fillId="0" borderId="13" xfId="0" applyFont="1" applyBorder="1" applyAlignment="1">
      <alignment horizontal="left" vertical="center"/>
    </xf>
    <xf numFmtId="0" fontId="7" fillId="0" borderId="13" xfId="0" applyFont="1" applyBorder="1" applyAlignment="1">
      <alignment horizontal="left" vertical="center" wrapText="1"/>
    </xf>
    <xf numFmtId="0" fontId="23" fillId="0" borderId="13" xfId="0" applyFont="1" applyBorder="1" applyAlignment="1">
      <alignment horizontal="center" vertical="center"/>
    </xf>
    <xf numFmtId="11" fontId="7" fillId="0" borderId="0" xfId="0" applyNumberFormat="1" applyFont="1" applyFill="1"/>
    <xf numFmtId="0" fontId="7" fillId="0" borderId="0" xfId="0" applyFont="1" applyFill="1" applyAlignment="1">
      <alignment horizontal="right"/>
    </xf>
    <xf numFmtId="0" fontId="8" fillId="0" borderId="0" xfId="0" applyFont="1" applyFill="1" applyAlignment="1">
      <alignment horizontal="right"/>
    </xf>
    <xf numFmtId="11" fontId="25" fillId="0" borderId="0" xfId="0" applyNumberFormat="1" applyFont="1" applyFill="1"/>
    <xf numFmtId="0" fontId="25" fillId="0" borderId="9" xfId="0" applyFont="1" applyFill="1" applyBorder="1" applyAlignment="1">
      <alignment horizontal="right"/>
    </xf>
    <xf numFmtId="1" fontId="52" fillId="0" borderId="0" xfId="0" applyNumberFormat="1" applyFont="1" applyFill="1" applyBorder="1" applyAlignment="1">
      <alignment vertical="center"/>
    </xf>
    <xf numFmtId="1" fontId="53" fillId="0" borderId="0" xfId="0" applyNumberFormat="1" applyFont="1" applyFill="1" applyBorder="1" applyAlignment="1">
      <alignment vertical="center"/>
    </xf>
    <xf numFmtId="1" fontId="54" fillId="0" borderId="0" xfId="0" applyNumberFormat="1" applyFont="1" applyFill="1" applyBorder="1" applyAlignment="1">
      <alignment vertical="center"/>
    </xf>
    <xf numFmtId="164" fontId="9" fillId="0" borderId="0" xfId="0" applyNumberFormat="1" applyFont="1" applyFill="1" applyBorder="1" applyAlignment="1">
      <alignment horizontal="center" wrapText="1"/>
    </xf>
    <xf numFmtId="1" fontId="41" fillId="0" borderId="0" xfId="0" applyNumberFormat="1" applyFont="1" applyFill="1" applyBorder="1" applyAlignment="1">
      <alignment horizontal="right"/>
    </xf>
    <xf numFmtId="1" fontId="55" fillId="0" borderId="0" xfId="0" applyNumberFormat="1" applyFont="1" applyFill="1" applyBorder="1" applyAlignment="1">
      <alignment vertical="center"/>
    </xf>
    <xf numFmtId="1" fontId="0" fillId="0" borderId="0" xfId="0" applyNumberFormat="1" applyFill="1" applyBorder="1" applyAlignment="1">
      <alignment horizontal="left"/>
    </xf>
    <xf numFmtId="1" fontId="51" fillId="0" borderId="0" xfId="0" applyNumberFormat="1" applyFont="1" applyFill="1" applyBorder="1" applyAlignment="1">
      <alignment vertical="center"/>
    </xf>
    <xf numFmtId="1" fontId="56" fillId="0" borderId="0" xfId="0" applyNumberFormat="1" applyFont="1" applyFill="1" applyBorder="1" applyAlignment="1">
      <alignment vertical="center"/>
    </xf>
    <xf numFmtId="1" fontId="44" fillId="0" borderId="0" xfId="0" applyNumberFormat="1" applyFont="1" applyFill="1" applyBorder="1"/>
    <xf numFmtId="1" fontId="13" fillId="0" borderId="0" xfId="0" applyNumberFormat="1" applyFont="1" applyFill="1" applyBorder="1" applyAlignment="1">
      <alignment horizontal="right"/>
    </xf>
    <xf numFmtId="1" fontId="45" fillId="0" borderId="0" xfId="0" applyNumberFormat="1" applyFont="1" applyFill="1" applyBorder="1" applyAlignment="1">
      <alignment vertical="center"/>
    </xf>
    <xf numFmtId="1" fontId="57" fillId="0" borderId="0" xfId="0" applyNumberFormat="1" applyFont="1" applyFill="1" applyBorder="1" applyAlignment="1">
      <alignment vertical="center"/>
    </xf>
    <xf numFmtId="1" fontId="41" fillId="0" borderId="0" xfId="0" applyNumberFormat="1" applyFont="1" applyFill="1" applyBorder="1"/>
    <xf numFmtId="1" fontId="9" fillId="0" borderId="0" xfId="0" applyNumberFormat="1" applyFont="1" applyFill="1" applyBorder="1" applyAlignment="1">
      <alignment horizontal="right"/>
    </xf>
    <xf numFmtId="1" fontId="48" fillId="0" borderId="0" xfId="0" applyNumberFormat="1" applyFont="1" applyFill="1" applyBorder="1" applyAlignment="1">
      <alignment horizontal="right"/>
    </xf>
    <xf numFmtId="1" fontId="46" fillId="0" borderId="0" xfId="0" applyNumberFormat="1" applyFont="1" applyFill="1" applyBorder="1"/>
    <xf numFmtId="1" fontId="9" fillId="0" borderId="0" xfId="0" applyNumberFormat="1" applyFont="1" applyFill="1" applyBorder="1"/>
    <xf numFmtId="1" fontId="50" fillId="0" borderId="0" xfId="0" applyNumberFormat="1" applyFont="1" applyFill="1" applyBorder="1" applyAlignment="1">
      <alignment vertical="center"/>
    </xf>
    <xf numFmtId="1" fontId="60" fillId="0" borderId="0" xfId="0" applyNumberFormat="1" applyFont="1" applyFill="1" applyBorder="1" applyAlignment="1">
      <alignment vertical="center"/>
    </xf>
    <xf numFmtId="0" fontId="45" fillId="0" borderId="0" xfId="0" applyFont="1" applyFill="1" applyBorder="1" applyAlignment="1">
      <alignment horizontal="right"/>
    </xf>
    <xf numFmtId="1" fontId="58" fillId="0" borderId="0" xfId="0" applyNumberFormat="1" applyFont="1" applyFill="1" applyBorder="1" applyAlignment="1">
      <alignment vertical="center"/>
    </xf>
    <xf numFmtId="1" fontId="13" fillId="0" borderId="0" xfId="0" applyNumberFormat="1" applyFont="1" applyFill="1" applyBorder="1"/>
    <xf numFmtId="1" fontId="13" fillId="0" borderId="0" xfId="0" applyNumberFormat="1" applyFont="1" applyFill="1" applyBorder="1" applyAlignment="1">
      <alignment vertical="center"/>
    </xf>
    <xf numFmtId="1" fontId="21" fillId="0" borderId="0" xfId="0" applyNumberFormat="1" applyFont="1" applyFill="1" applyBorder="1" applyAlignment="1">
      <alignment vertical="center"/>
    </xf>
    <xf numFmtId="1" fontId="0" fillId="0" borderId="0" xfId="0" applyNumberFormat="1" applyFont="1" applyFill="1" applyBorder="1"/>
    <xf numFmtId="0" fontId="44" fillId="0" borderId="0" xfId="0" applyFont="1" applyFill="1" applyBorder="1"/>
    <xf numFmtId="0" fontId="33" fillId="0" borderId="0" xfId="0" applyFont="1" applyFill="1" applyBorder="1"/>
    <xf numFmtId="0" fontId="13" fillId="0" borderId="0" xfId="0" applyFont="1" applyFill="1" applyBorder="1"/>
    <xf numFmtId="0" fontId="7" fillId="0" borderId="0" xfId="0" applyFont="1" applyFill="1" applyBorder="1" applyAlignment="1">
      <alignment horizontal="center" vertical="center"/>
    </xf>
    <xf numFmtId="0" fontId="6" fillId="0" borderId="0" xfId="0" applyFont="1" applyAlignment="1">
      <alignment vertical="center"/>
    </xf>
    <xf numFmtId="0" fontId="13" fillId="0" borderId="0" xfId="0" applyFont="1" applyAlignment="1">
      <alignment horizontal="left" vertical="center"/>
    </xf>
    <xf numFmtId="0" fontId="13" fillId="0" borderId="0" xfId="0" applyFont="1" applyAlignment="1">
      <alignment vertical="center"/>
    </xf>
    <xf numFmtId="0" fontId="61" fillId="0" borderId="0" xfId="0" applyFont="1" applyFill="1"/>
    <xf numFmtId="0" fontId="61" fillId="0" borderId="0" xfId="0" applyFont="1" applyFill="1" applyAlignment="1">
      <alignment horizontal="right"/>
    </xf>
    <xf numFmtId="0" fontId="24" fillId="0" borderId="0" xfId="0" applyFont="1" applyFill="1"/>
    <xf numFmtId="0" fontId="31" fillId="0" borderId="1" xfId="0" applyFont="1" applyFill="1" applyBorder="1" applyAlignment="1">
      <alignment horizontal="left" vertical="center"/>
    </xf>
    <xf numFmtId="164" fontId="63" fillId="3" borderId="13" xfId="0" applyNumberFormat="1" applyFont="1" applyFill="1" applyBorder="1" applyAlignment="1">
      <alignment horizontal="right" vertical="center"/>
    </xf>
    <xf numFmtId="164" fontId="63" fillId="3" borderId="0" xfId="0" applyNumberFormat="1" applyFont="1" applyFill="1" applyBorder="1" applyAlignment="1">
      <alignment horizontal="right" vertical="center"/>
    </xf>
    <xf numFmtId="0" fontId="16" fillId="0" borderId="14" xfId="0" applyFont="1" applyBorder="1" applyAlignment="1">
      <alignment horizontal="right" vertical="center"/>
    </xf>
    <xf numFmtId="164" fontId="16" fillId="0" borderId="14" xfId="0" applyNumberFormat="1" applyFont="1" applyBorder="1" applyAlignment="1">
      <alignment horizontal="right" vertical="center"/>
    </xf>
    <xf numFmtId="0" fontId="7" fillId="0" borderId="10" xfId="0" applyFont="1" applyBorder="1" applyAlignment="1">
      <alignment horizontal="center" vertical="center"/>
    </xf>
    <xf numFmtId="0" fontId="7" fillId="0" borderId="8" xfId="0" applyFont="1" applyFill="1" applyBorder="1" applyAlignment="1">
      <alignment horizontal="center" vertical="center"/>
    </xf>
    <xf numFmtId="0" fontId="7" fillId="0" borderId="11" xfId="0" applyFont="1" applyFill="1" applyBorder="1" applyAlignment="1">
      <alignment horizontal="center" vertical="center"/>
    </xf>
    <xf numFmtId="0" fontId="9" fillId="0" borderId="9" xfId="0" applyFont="1" applyFill="1" applyBorder="1" applyAlignment="1">
      <alignment horizontal="left"/>
    </xf>
    <xf numFmtId="0" fontId="13" fillId="0" borderId="0" xfId="0" applyFont="1" applyAlignment="1">
      <alignment horizontal="left" vertical="center" wrapText="1"/>
    </xf>
    <xf numFmtId="0" fontId="13" fillId="0" borderId="0" xfId="0" applyFont="1" applyBorder="1" applyAlignment="1">
      <alignment horizontal="left" vertical="center" wrapText="1"/>
    </xf>
    <xf numFmtId="0" fontId="65" fillId="0" borderId="0" xfId="0" applyFont="1" applyAlignment="1">
      <alignment horizontal="left" vertical="center"/>
    </xf>
    <xf numFmtId="0" fontId="65" fillId="2" borderId="0" xfId="0" applyFont="1" applyFill="1" applyAlignment="1">
      <alignment horizontal="left" vertical="center"/>
    </xf>
    <xf numFmtId="0" fontId="7" fillId="0" borderId="0" xfId="0" applyFont="1" applyBorder="1" applyAlignment="1">
      <alignment vertical="center"/>
    </xf>
    <xf numFmtId="0" fontId="3" fillId="0" borderId="0" xfId="0" applyFont="1" applyAlignment="1">
      <alignment vertical="center"/>
    </xf>
    <xf numFmtId="0" fontId="0" fillId="0" borderId="0" xfId="0" applyAlignment="1">
      <alignment vertical="center" wrapText="1"/>
    </xf>
    <xf numFmtId="0" fontId="0" fillId="0" borderId="0" xfId="0" applyBorder="1" applyAlignment="1">
      <alignment vertical="center"/>
    </xf>
    <xf numFmtId="0" fontId="33" fillId="0" borderId="0" xfId="0" applyFont="1" applyAlignment="1">
      <alignment vertical="center"/>
    </xf>
    <xf numFmtId="0" fontId="0" fillId="0" borderId="0" xfId="0" applyBorder="1" applyAlignment="1">
      <alignment vertical="center" wrapText="1"/>
    </xf>
    <xf numFmtId="0" fontId="7" fillId="0" borderId="12" xfId="0" applyFont="1" applyBorder="1" applyAlignment="1">
      <alignment vertical="center"/>
    </xf>
    <xf numFmtId="0" fontId="7" fillId="0" borderId="9" xfId="0" applyFont="1" applyBorder="1" applyAlignment="1">
      <alignment vertical="center"/>
    </xf>
    <xf numFmtId="0" fontId="0" fillId="0" borderId="0" xfId="0" applyAlignment="1">
      <alignment horizontal="left" vertical="center" wrapText="1"/>
    </xf>
    <xf numFmtId="0" fontId="7" fillId="0" borderId="0" xfId="0" applyFont="1" applyBorder="1" applyAlignment="1">
      <alignment vertical="center" wrapText="1"/>
    </xf>
    <xf numFmtId="0" fontId="10" fillId="0" borderId="0" xfId="0" applyFont="1" applyAlignment="1">
      <alignment horizontal="center" vertical="center"/>
    </xf>
    <xf numFmtId="1" fontId="7" fillId="0" borderId="0" xfId="0" applyNumberFormat="1" applyFont="1" applyFill="1" applyBorder="1" applyAlignment="1">
      <alignment horizontal="center" vertical="center"/>
    </xf>
    <xf numFmtId="0" fontId="22" fillId="0" borderId="0" xfId="0" applyFont="1" applyFill="1" applyBorder="1" applyAlignment="1">
      <alignment horizontal="center" vertical="center"/>
    </xf>
    <xf numFmtId="0" fontId="67" fillId="0" borderId="0" xfId="0" applyFont="1" applyAlignment="1">
      <alignment horizontal="left" vertical="center" indent="4"/>
    </xf>
    <xf numFmtId="0" fontId="0" fillId="0" borderId="5" xfId="0" applyBorder="1" applyAlignment="1">
      <alignment wrapText="1"/>
    </xf>
    <xf numFmtId="0" fontId="0" fillId="0" borderId="5" xfId="0" applyFont="1" applyBorder="1" applyAlignment="1">
      <alignment vertical="center" wrapText="1"/>
    </xf>
    <xf numFmtId="0" fontId="64" fillId="3" borderId="19" xfId="0" applyFont="1" applyFill="1" applyBorder="1" applyAlignment="1">
      <alignment horizontal="left" vertical="center"/>
    </xf>
    <xf numFmtId="0" fontId="31" fillId="0" borderId="20" xfId="0" applyFont="1" applyBorder="1" applyAlignment="1">
      <alignment horizontal="center" vertical="center"/>
    </xf>
    <xf numFmtId="0" fontId="7" fillId="0" borderId="0" xfId="0" applyFont="1" applyBorder="1" applyAlignment="1">
      <alignment horizontal="center" vertical="center" wrapText="1"/>
    </xf>
    <xf numFmtId="0" fontId="9" fillId="0" borderId="1" xfId="0" applyFont="1" applyFill="1" applyBorder="1" applyAlignment="1">
      <alignment horizontal="center" vertical="center" wrapText="1"/>
    </xf>
    <xf numFmtId="0" fontId="9" fillId="0" borderId="0" xfId="0" applyFont="1"/>
    <xf numFmtId="0" fontId="69" fillId="0" borderId="0" xfId="0" applyFont="1"/>
    <xf numFmtId="0" fontId="70" fillId="0" borderId="0" xfId="0" applyFont="1" applyFill="1"/>
    <xf numFmtId="0" fontId="71" fillId="0" borderId="0" xfId="0" applyFont="1"/>
    <xf numFmtId="0" fontId="72" fillId="0" borderId="0" xfId="0" applyFont="1"/>
    <xf numFmtId="0" fontId="69" fillId="7" borderId="0" xfId="0" applyFont="1" applyFill="1"/>
    <xf numFmtId="0" fontId="72" fillId="7" borderId="0" xfId="0" applyFont="1" applyFill="1"/>
    <xf numFmtId="0" fontId="74" fillId="0" borderId="9" xfId="0" applyFont="1" applyBorder="1" applyAlignment="1">
      <alignment horizontal="left"/>
    </xf>
    <xf numFmtId="0" fontId="26" fillId="0" borderId="0" xfId="0" applyFont="1" applyFill="1"/>
    <xf numFmtId="0" fontId="0" fillId="0" borderId="0" xfId="0" applyFont="1" applyFill="1"/>
    <xf numFmtId="0" fontId="75" fillId="0" borderId="0" xfId="0" applyFont="1" applyAlignment="1">
      <alignment horizontal="right"/>
    </xf>
    <xf numFmtId="0" fontId="36" fillId="9" borderId="0" xfId="0" applyFont="1" applyFill="1" applyAlignment="1">
      <alignment horizontal="center" vertical="center"/>
    </xf>
    <xf numFmtId="0" fontId="2" fillId="0" borderId="0" xfId="0" applyFont="1"/>
    <xf numFmtId="0" fontId="76" fillId="9" borderId="0" xfId="0" applyFont="1" applyFill="1" applyAlignment="1">
      <alignment horizontal="center" vertical="center"/>
    </xf>
    <xf numFmtId="0" fontId="10" fillId="0" borderId="0" xfId="0" applyFont="1" applyBorder="1" applyAlignment="1">
      <alignment horizontal="center" vertical="center"/>
    </xf>
    <xf numFmtId="0" fontId="0" fillId="0" borderId="0" xfId="0" applyBorder="1" applyAlignment="1">
      <alignment horizontal="left" vertical="center"/>
    </xf>
    <xf numFmtId="0" fontId="73" fillId="0" borderId="0" xfId="0" applyFont="1"/>
    <xf numFmtId="0" fontId="73" fillId="0" borderId="9" xfId="0" applyFont="1" applyBorder="1"/>
    <xf numFmtId="0" fontId="73" fillId="0" borderId="0" xfId="0" applyFont="1" applyFill="1"/>
    <xf numFmtId="0" fontId="73" fillId="0" borderId="0" xfId="0" quotePrefix="1" applyFont="1"/>
    <xf numFmtId="0" fontId="73" fillId="0" borderId="0" xfId="0" applyFont="1" applyBorder="1" applyAlignment="1">
      <alignment vertical="center"/>
    </xf>
    <xf numFmtId="0" fontId="73" fillId="0" borderId="0" xfId="0" applyFont="1" applyBorder="1" applyAlignment="1">
      <alignment vertical="center" wrapText="1"/>
    </xf>
    <xf numFmtId="0" fontId="73" fillId="0" borderId="0" xfId="0" applyFont="1" applyBorder="1" applyAlignment="1">
      <alignment horizontal="center" vertical="center"/>
    </xf>
    <xf numFmtId="0" fontId="21" fillId="0" borderId="0" xfId="0" applyFont="1" applyAlignment="1">
      <alignment horizontal="center" vertical="center"/>
    </xf>
    <xf numFmtId="0" fontId="21" fillId="0" borderId="9" xfId="0" applyFont="1" applyBorder="1" applyAlignment="1">
      <alignment horizontal="center" vertical="center"/>
    </xf>
    <xf numFmtId="0" fontId="21" fillId="0" borderId="9" xfId="0" applyFont="1" applyBorder="1" applyAlignment="1">
      <alignment horizontal="left" vertical="center"/>
    </xf>
    <xf numFmtId="0" fontId="76" fillId="9" borderId="9" xfId="0" applyFont="1" applyFill="1" applyBorder="1" applyAlignment="1">
      <alignment horizontal="center" vertical="center"/>
    </xf>
    <xf numFmtId="0" fontId="76" fillId="10" borderId="9" xfId="0" applyFont="1" applyFill="1" applyBorder="1" applyAlignment="1">
      <alignment horizontal="center" vertical="center"/>
    </xf>
    <xf numFmtId="0" fontId="76" fillId="10" borderId="0" xfId="0" applyFont="1" applyFill="1" applyAlignment="1">
      <alignment horizontal="center" vertical="center"/>
    </xf>
    <xf numFmtId="0" fontId="76" fillId="0" borderId="0" xfId="0" applyFont="1" applyBorder="1" applyAlignment="1">
      <alignment horizontal="center" vertical="center" wrapText="1"/>
    </xf>
    <xf numFmtId="0" fontId="76" fillId="0" borderId="0" xfId="0" applyFont="1" applyBorder="1" applyAlignment="1">
      <alignment horizontal="center" vertical="center"/>
    </xf>
    <xf numFmtId="0" fontId="76" fillId="0" borderId="8" xfId="0" applyFont="1" applyBorder="1" applyAlignment="1">
      <alignment horizontal="center" vertical="center" wrapText="1"/>
    </xf>
    <xf numFmtId="0" fontId="76" fillId="0" borderId="10" xfId="0" applyFont="1" applyBorder="1" applyAlignment="1">
      <alignment horizontal="center" vertical="center" wrapText="1"/>
    </xf>
    <xf numFmtId="0" fontId="78" fillId="0" borderId="0" xfId="0" applyFont="1" applyAlignment="1">
      <alignment horizontal="center" vertical="center"/>
    </xf>
    <xf numFmtId="0" fontId="73" fillId="0" borderId="0" xfId="0" applyFont="1" applyAlignment="1">
      <alignment horizontal="center" vertical="center"/>
    </xf>
    <xf numFmtId="0" fontId="73" fillId="0" borderId="9" xfId="0" applyFont="1" applyBorder="1" applyAlignment="1">
      <alignment horizontal="center" vertical="center"/>
    </xf>
    <xf numFmtId="0" fontId="2" fillId="0" borderId="0" xfId="0" applyFont="1" applyAlignment="1">
      <alignment horizontal="center" vertical="center"/>
    </xf>
    <xf numFmtId="0" fontId="73" fillId="0" borderId="0" xfId="0" applyFont="1" applyFill="1" applyAlignment="1">
      <alignment horizontal="center" vertical="center"/>
    </xf>
    <xf numFmtId="0" fontId="73" fillId="0" borderId="0" xfId="0" applyFont="1" applyFill="1" applyBorder="1" applyAlignment="1">
      <alignment horizontal="center" vertical="center"/>
    </xf>
    <xf numFmtId="0" fontId="73" fillId="0" borderId="0" xfId="0" applyFont="1" applyAlignment="1">
      <alignment horizontal="center" vertical="center" wrapText="1"/>
    </xf>
    <xf numFmtId="0" fontId="83" fillId="0" borderId="19" xfId="0" applyFont="1" applyBorder="1" applyAlignment="1">
      <alignment horizontal="center" vertical="center"/>
    </xf>
    <xf numFmtId="0" fontId="73" fillId="0" borderId="20" xfId="0" applyFont="1" applyBorder="1" applyAlignment="1">
      <alignment horizontal="center" vertical="center"/>
    </xf>
    <xf numFmtId="0" fontId="2" fillId="0" borderId="20" xfId="0" applyFont="1" applyBorder="1" applyAlignment="1">
      <alignment horizontal="center" vertical="center"/>
    </xf>
    <xf numFmtId="0" fontId="73" fillId="0" borderId="20" xfId="0" applyFont="1" applyFill="1" applyBorder="1" applyAlignment="1">
      <alignment horizontal="center" vertical="center"/>
    </xf>
    <xf numFmtId="0" fontId="73" fillId="0" borderId="21" xfId="0" applyFont="1" applyFill="1" applyBorder="1" applyAlignment="1">
      <alignment horizontal="center" vertical="center"/>
    </xf>
    <xf numFmtId="0" fontId="77" fillId="6" borderId="0" xfId="0" applyFont="1" applyFill="1" applyBorder="1" applyAlignment="1">
      <alignment horizontal="center" vertical="center"/>
    </xf>
    <xf numFmtId="0" fontId="76" fillId="6" borderId="0" xfId="0" applyFont="1" applyFill="1" applyBorder="1" applyAlignment="1">
      <alignment horizontal="center" vertical="center"/>
    </xf>
    <xf numFmtId="0" fontId="21" fillId="0" borderId="0" xfId="0" applyFont="1" applyBorder="1" applyAlignment="1">
      <alignment horizontal="center" vertical="center"/>
    </xf>
    <xf numFmtId="0" fontId="73" fillId="0" borderId="0" xfId="0" applyFont="1" applyBorder="1"/>
    <xf numFmtId="0" fontId="0" fillId="0" borderId="0" xfId="0" applyBorder="1" applyAlignment="1">
      <alignment horizontal="center" vertical="center" wrapText="1"/>
    </xf>
    <xf numFmtId="0" fontId="33" fillId="0" borderId="0" xfId="0" applyFont="1" applyBorder="1" applyAlignment="1">
      <alignment vertical="center"/>
    </xf>
    <xf numFmtId="0" fontId="72" fillId="0" borderId="0" xfId="0" applyFont="1" applyFill="1"/>
    <xf numFmtId="0" fontId="0" fillId="0" borderId="6" xfId="0" applyBorder="1"/>
    <xf numFmtId="0" fontId="0" fillId="0" borderId="7" xfId="0" applyBorder="1"/>
    <xf numFmtId="0" fontId="33" fillId="0" borderId="7" xfId="0" applyFont="1" applyBorder="1" applyAlignment="1">
      <alignment vertical="center"/>
    </xf>
    <xf numFmtId="0" fontId="68" fillId="0" borderId="0" xfId="0" applyFont="1" applyBorder="1"/>
    <xf numFmtId="0" fontId="0" fillId="0" borderId="10" xfId="0" applyBorder="1"/>
    <xf numFmtId="0" fontId="0" fillId="0" borderId="8" xfId="0" applyBorder="1"/>
    <xf numFmtId="1" fontId="0" fillId="0" borderId="8" xfId="0" applyNumberFormat="1" applyBorder="1"/>
    <xf numFmtId="0" fontId="33" fillId="0" borderId="8" xfId="0" applyFont="1" applyBorder="1" applyAlignment="1">
      <alignment vertical="center"/>
    </xf>
    <xf numFmtId="0" fontId="76" fillId="0" borderId="8" xfId="0" applyFont="1" applyFill="1" applyBorder="1" applyAlignment="1">
      <alignment horizontal="center" vertical="center" wrapText="1"/>
    </xf>
    <xf numFmtId="0" fontId="76" fillId="8" borderId="8" xfId="0" applyFont="1" applyFill="1" applyBorder="1" applyAlignment="1">
      <alignment horizontal="center" vertical="center" wrapText="1"/>
    </xf>
    <xf numFmtId="0" fontId="7" fillId="0" borderId="0" xfId="0" applyFont="1" applyFill="1" applyBorder="1" applyAlignment="1">
      <alignment horizontal="left" vertical="center"/>
    </xf>
    <xf numFmtId="0" fontId="22" fillId="0" borderId="7" xfId="0" applyFont="1" applyBorder="1"/>
    <xf numFmtId="0" fontId="0" fillId="0" borderId="7" xfId="0" applyBorder="1" applyAlignment="1">
      <alignment horizontal="left"/>
    </xf>
    <xf numFmtId="0" fontId="0" fillId="0" borderId="7" xfId="0" applyBorder="1" applyAlignment="1">
      <alignment horizontal="center"/>
    </xf>
    <xf numFmtId="0" fontId="0" fillId="8" borderId="7" xfId="0" applyFill="1" applyBorder="1"/>
    <xf numFmtId="0" fontId="7" fillId="0" borderId="22" xfId="0" applyFont="1" applyBorder="1" applyAlignment="1">
      <alignment vertical="center"/>
    </xf>
    <xf numFmtId="0" fontId="7" fillId="0" borderId="23" xfId="0" applyFont="1" applyBorder="1" applyAlignment="1">
      <alignment vertical="center"/>
    </xf>
    <xf numFmtId="0" fontId="7" fillId="0" borderId="11" xfId="0" applyFont="1" applyBorder="1" applyAlignment="1">
      <alignment vertical="center"/>
    </xf>
    <xf numFmtId="0" fontId="16" fillId="11" borderId="0" xfId="0" applyFont="1" applyFill="1"/>
    <xf numFmtId="0" fontId="16" fillId="5" borderId="0" xfId="0" applyFont="1" applyFill="1"/>
    <xf numFmtId="0" fontId="69" fillId="11" borderId="0" xfId="0" applyFont="1" applyFill="1"/>
    <xf numFmtId="0" fontId="16" fillId="12" borderId="9" xfId="0" applyFont="1" applyFill="1" applyBorder="1"/>
    <xf numFmtId="0" fontId="72" fillId="11" borderId="0" xfId="0" applyFont="1" applyFill="1"/>
    <xf numFmtId="0" fontId="72" fillId="12" borderId="0" xfId="0" applyFont="1" applyFill="1"/>
    <xf numFmtId="0" fontId="69" fillId="0" borderId="0" xfId="0" applyFont="1" applyFill="1"/>
    <xf numFmtId="0" fontId="78" fillId="0" borderId="0" xfId="0" applyFont="1" applyAlignment="1">
      <alignment horizontal="center"/>
    </xf>
    <xf numFmtId="0" fontId="84" fillId="0" borderId="0" xfId="0" applyFont="1" applyBorder="1" applyAlignment="1">
      <alignment horizontal="center" vertical="center"/>
    </xf>
    <xf numFmtId="0" fontId="84" fillId="0" borderId="0" xfId="0" applyFont="1" applyBorder="1" applyAlignment="1">
      <alignment horizontal="left" vertical="center"/>
    </xf>
    <xf numFmtId="0" fontId="0" fillId="0" borderId="9" xfId="0" applyBorder="1" applyAlignment="1">
      <alignment vertical="center"/>
    </xf>
    <xf numFmtId="0" fontId="84" fillId="0" borderId="9" xfId="0" applyFont="1" applyBorder="1" applyAlignment="1">
      <alignment horizontal="center" vertical="center"/>
    </xf>
    <xf numFmtId="0" fontId="78" fillId="0" borderId="9" xfId="0" applyFont="1" applyBorder="1" applyAlignment="1">
      <alignment horizontal="center" vertical="center"/>
    </xf>
    <xf numFmtId="0" fontId="84" fillId="0" borderId="9" xfId="0" applyFont="1" applyBorder="1" applyAlignment="1">
      <alignment horizontal="left" vertical="center"/>
    </xf>
    <xf numFmtId="0" fontId="0" fillId="0" borderId="10" xfId="0" applyBorder="1" applyAlignment="1">
      <alignment vertical="center"/>
    </xf>
    <xf numFmtId="0" fontId="21" fillId="0" borderId="0" xfId="0" applyFont="1" applyBorder="1" applyAlignment="1">
      <alignment vertical="center"/>
    </xf>
    <xf numFmtId="0" fontId="21" fillId="0" borderId="23" xfId="0" applyFont="1" applyBorder="1" applyAlignment="1">
      <alignment vertical="center"/>
    </xf>
    <xf numFmtId="0" fontId="0" fillId="0" borderId="6" xfId="0" applyBorder="1" applyAlignment="1">
      <alignment horizontal="left"/>
    </xf>
    <xf numFmtId="0" fontId="3" fillId="0" borderId="6" xfId="0" applyFont="1" applyBorder="1"/>
    <xf numFmtId="0" fontId="76" fillId="0" borderId="9" xfId="0" applyFont="1" applyBorder="1" applyAlignment="1">
      <alignment horizontal="center" vertical="center" wrapText="1"/>
    </xf>
    <xf numFmtId="0" fontId="76" fillId="0" borderId="9" xfId="0" applyFont="1" applyBorder="1" applyAlignment="1">
      <alignment horizontal="center" vertical="center"/>
    </xf>
    <xf numFmtId="0" fontId="73" fillId="0" borderId="10" xfId="0" applyFont="1" applyBorder="1"/>
    <xf numFmtId="0" fontId="16" fillId="8" borderId="0" xfId="0" applyFont="1" applyFill="1" applyAlignment="1">
      <alignment horizontal="center" vertical="center"/>
    </xf>
    <xf numFmtId="0" fontId="7" fillId="0" borderId="0" xfId="0" applyFont="1" applyFill="1" applyAlignment="1">
      <alignment horizontal="center" vertical="center" wrapText="1"/>
    </xf>
    <xf numFmtId="0" fontId="7" fillId="0" borderId="9" xfId="0" applyFont="1" applyBorder="1" applyAlignment="1">
      <alignment horizontal="center" vertical="center"/>
    </xf>
    <xf numFmtId="0" fontId="7" fillId="0" borderId="9" xfId="0" applyFont="1" applyFill="1" applyBorder="1" applyAlignment="1">
      <alignment horizontal="center" vertical="center"/>
    </xf>
    <xf numFmtId="0" fontId="87" fillId="8" borderId="0" xfId="0" applyFont="1" applyFill="1" applyBorder="1" applyAlignment="1">
      <alignment horizontal="center" vertical="center"/>
    </xf>
    <xf numFmtId="0" fontId="16" fillId="14" borderId="9" xfId="0" applyFont="1" applyFill="1" applyBorder="1"/>
    <xf numFmtId="0" fontId="88" fillId="0" borderId="0" xfId="0" applyFont="1" applyFill="1"/>
    <xf numFmtId="0" fontId="69" fillId="14" borderId="0" xfId="0" applyFont="1" applyFill="1"/>
    <xf numFmtId="0" fontId="72" fillId="14" borderId="0" xfId="0" applyFont="1" applyFill="1"/>
    <xf numFmtId="0" fontId="76" fillId="10" borderId="0" xfId="0" applyFont="1" applyFill="1" applyBorder="1" applyAlignment="1">
      <alignment horizontal="center" vertical="center"/>
    </xf>
    <xf numFmtId="0" fontId="78" fillId="0" borderId="6" xfId="0" applyFont="1" applyBorder="1" applyAlignment="1">
      <alignment horizontal="center"/>
    </xf>
    <xf numFmtId="0" fontId="78" fillId="0" borderId="9" xfId="0" applyFont="1" applyBorder="1" applyAlignment="1">
      <alignment horizontal="center"/>
    </xf>
    <xf numFmtId="0" fontId="91" fillId="0" borderId="0" xfId="0" applyFont="1" applyFill="1"/>
    <xf numFmtId="0" fontId="91" fillId="0" borderId="0" xfId="0" applyFont="1" applyFill="1" applyAlignment="1">
      <alignment horizontal="right"/>
    </xf>
    <xf numFmtId="11" fontId="91" fillId="0" borderId="0" xfId="0" applyNumberFormat="1" applyFont="1"/>
    <xf numFmtId="0" fontId="91" fillId="0" borderId="0" xfId="0" applyFont="1" applyAlignment="1">
      <alignment horizontal="right"/>
    </xf>
    <xf numFmtId="0" fontId="92" fillId="7" borderId="0" xfId="0" applyFont="1" applyFill="1"/>
    <xf numFmtId="0" fontId="93" fillId="0" borderId="0" xfId="0" applyFont="1"/>
    <xf numFmtId="0" fontId="94" fillId="0" borderId="0" xfId="0" applyFont="1" applyFill="1"/>
    <xf numFmtId="0" fontId="94" fillId="0" borderId="0" xfId="0" applyFont="1" applyFill="1" applyAlignment="1">
      <alignment horizontal="right"/>
    </xf>
    <xf numFmtId="11" fontId="94" fillId="0" borderId="0" xfId="0" applyNumberFormat="1" applyFont="1"/>
    <xf numFmtId="0" fontId="94" fillId="0" borderId="0" xfId="0" applyFont="1" applyAlignment="1">
      <alignment horizontal="right"/>
    </xf>
    <xf numFmtId="0" fontId="58" fillId="0" borderId="0" xfId="0" applyFont="1" applyFill="1"/>
    <xf numFmtId="0" fontId="58" fillId="0" borderId="0" xfId="0" applyFont="1" applyFill="1" applyAlignment="1">
      <alignment horizontal="right"/>
    </xf>
    <xf numFmtId="11" fontId="58" fillId="0" borderId="0" xfId="0" applyNumberFormat="1" applyFont="1"/>
    <xf numFmtId="0" fontId="58" fillId="0" borderId="0" xfId="0" applyFont="1" applyAlignment="1">
      <alignment horizontal="right"/>
    </xf>
    <xf numFmtId="0" fontId="93" fillId="0" borderId="0" xfId="0" applyFont="1" applyFill="1"/>
    <xf numFmtId="0" fontId="95" fillId="0" borderId="0" xfId="0" applyFont="1"/>
    <xf numFmtId="0" fontId="17" fillId="0" borderId="0" xfId="0" applyFont="1" applyFill="1"/>
    <xf numFmtId="0" fontId="17" fillId="0" borderId="0" xfId="0" applyFont="1" applyFill="1" applyAlignment="1">
      <alignment horizontal="right"/>
    </xf>
    <xf numFmtId="11" fontId="17" fillId="0" borderId="0" xfId="0" applyNumberFormat="1" applyFont="1"/>
    <xf numFmtId="0" fontId="17" fillId="0" borderId="0" xfId="0" applyFont="1" applyAlignment="1">
      <alignment horizontal="right"/>
    </xf>
    <xf numFmtId="0" fontId="95" fillId="7" borderId="0" xfId="0" applyFont="1" applyFill="1"/>
    <xf numFmtId="11" fontId="17" fillId="0" borderId="0" xfId="0" applyNumberFormat="1" applyFont="1" applyFill="1"/>
    <xf numFmtId="11" fontId="41" fillId="0" borderId="0" xfId="0" applyNumberFormat="1" applyFont="1" applyFill="1"/>
    <xf numFmtId="0" fontId="96" fillId="0" borderId="0" xfId="0" applyFont="1" applyFill="1"/>
    <xf numFmtId="0" fontId="84" fillId="0" borderId="0" xfId="0" applyFont="1" applyFill="1" applyAlignment="1">
      <alignment horizontal="right"/>
    </xf>
    <xf numFmtId="0" fontId="96" fillId="0" borderId="0" xfId="0" applyFont="1"/>
    <xf numFmtId="0" fontId="1" fillId="0" borderId="0" xfId="0" quotePrefix="1" applyFont="1" applyFill="1" applyAlignment="1">
      <alignment horizontal="center" vertical="center"/>
    </xf>
    <xf numFmtId="0" fontId="73" fillId="7" borderId="0" xfId="0" applyFont="1" applyFill="1" applyAlignment="1">
      <alignment horizontal="center" vertical="center"/>
    </xf>
    <xf numFmtId="0" fontId="0" fillId="0" borderId="8" xfId="0" applyBorder="1" applyAlignment="1">
      <alignment horizontal="center" vertical="center" wrapText="1"/>
    </xf>
    <xf numFmtId="0" fontId="0" fillId="0" borderId="0" xfId="0" applyAlignment="1">
      <alignment horizontal="center" vertical="center" wrapText="1"/>
    </xf>
    <xf numFmtId="0" fontId="97" fillId="15" borderId="0" xfId="455"/>
    <xf numFmtId="164" fontId="97" fillId="15" borderId="0" xfId="455" applyNumberFormat="1" applyAlignment="1">
      <alignment horizontal="right"/>
    </xf>
    <xf numFmtId="0" fontId="22" fillId="0" borderId="0" xfId="0" quotePrefix="1" applyFont="1" applyAlignment="1">
      <alignment horizontal="left"/>
    </xf>
    <xf numFmtId="0" fontId="22" fillId="0" borderId="0" xfId="0" applyFont="1" applyAlignment="1">
      <alignment horizontal="center"/>
    </xf>
    <xf numFmtId="0" fontId="0" fillId="0" borderId="0" xfId="0" applyAlignment="1">
      <alignment horizontal="center"/>
    </xf>
    <xf numFmtId="0" fontId="0" fillId="0" borderId="0" xfId="0" applyAlignment="1">
      <alignment horizontal="right"/>
    </xf>
    <xf numFmtId="164" fontId="0" fillId="0" borderId="0" xfId="0" applyNumberFormat="1" applyAlignment="1">
      <alignment horizontal="right"/>
    </xf>
    <xf numFmtId="0" fontId="98" fillId="0" borderId="0" xfId="0" applyFont="1"/>
    <xf numFmtId="0" fontId="98" fillId="0" borderId="0" xfId="0" applyFont="1" applyAlignment="1">
      <alignment horizontal="right"/>
    </xf>
    <xf numFmtId="0" fontId="101" fillId="0" borderId="0" xfId="0" applyFont="1"/>
    <xf numFmtId="0" fontId="103" fillId="0" borderId="0" xfId="0" applyFont="1" applyAlignment="1">
      <alignment horizontal="right"/>
    </xf>
    <xf numFmtId="0" fontId="101" fillId="0" borderId="0" xfId="0" quotePrefix="1" applyFont="1" applyAlignment="1">
      <alignment horizontal="left"/>
    </xf>
    <xf numFmtId="0" fontId="101" fillId="0" borderId="0" xfId="0" applyFont="1" applyAlignment="1">
      <alignment horizontal="center"/>
    </xf>
    <xf numFmtId="164" fontId="0" fillId="0" borderId="8" xfId="0" applyNumberFormat="1" applyBorder="1" applyAlignment="1">
      <alignment horizontal="right"/>
    </xf>
    <xf numFmtId="0" fontId="22" fillId="0" borderId="8" xfId="0" quotePrefix="1" applyFont="1" applyBorder="1" applyAlignment="1">
      <alignment horizontal="left"/>
    </xf>
    <xf numFmtId="0" fontId="22" fillId="0" borderId="8" xfId="0" applyFont="1" applyBorder="1"/>
    <xf numFmtId="0" fontId="31" fillId="0" borderId="0" xfId="0" applyFont="1" applyBorder="1"/>
    <xf numFmtId="165" fontId="0" fillId="0" borderId="0" xfId="0" applyNumberFormat="1"/>
    <xf numFmtId="0" fontId="104" fillId="0" borderId="8" xfId="0" applyFont="1" applyBorder="1"/>
    <xf numFmtId="0" fontId="103" fillId="0" borderId="0" xfId="0" applyFont="1"/>
    <xf numFmtId="164" fontId="0" fillId="0" borderId="0" xfId="0" applyNumberFormat="1" applyAlignment="1">
      <alignment horizontal="center"/>
    </xf>
    <xf numFmtId="0" fontId="104" fillId="0" borderId="0" xfId="0" applyFont="1" applyBorder="1"/>
    <xf numFmtId="164" fontId="97" fillId="15" borderId="0" xfId="455" applyNumberFormat="1" applyAlignment="1">
      <alignment horizontal="center"/>
    </xf>
    <xf numFmtId="0" fontId="103" fillId="0" borderId="8" xfId="0" applyFont="1" applyBorder="1"/>
    <xf numFmtId="164" fontId="0" fillId="0" borderId="8" xfId="0" applyNumberFormat="1" applyBorder="1" applyAlignment="1">
      <alignment horizontal="center"/>
    </xf>
    <xf numFmtId="0" fontId="0" fillId="0" borderId="8" xfId="0" applyBorder="1" applyAlignment="1">
      <alignment horizontal="center"/>
    </xf>
    <xf numFmtId="0" fontId="22" fillId="0" borderId="0" xfId="0" applyFont="1" applyAlignment="1"/>
    <xf numFmtId="0" fontId="22" fillId="0" borderId="0" xfId="0" applyFont="1"/>
    <xf numFmtId="0" fontId="20" fillId="0" borderId="0" xfId="0" applyFont="1"/>
    <xf numFmtId="0" fontId="109" fillId="15" borderId="18" xfId="455" applyFont="1" applyBorder="1" applyAlignment="1">
      <alignment horizontal="center" vertical="center"/>
    </xf>
    <xf numFmtId="0" fontId="0" fillId="0" borderId="0" xfId="0" applyFont="1" applyAlignment="1">
      <alignment vertical="center" wrapText="1"/>
    </xf>
    <xf numFmtId="0" fontId="110" fillId="0" borderId="0" xfId="0" applyFont="1" applyAlignment="1">
      <alignment vertical="center"/>
    </xf>
    <xf numFmtId="0" fontId="0" fillId="0" borderId="5" xfId="0" applyBorder="1" applyAlignment="1"/>
    <xf numFmtId="0" fontId="0" fillId="0" borderId="4" xfId="0" applyBorder="1" applyAlignment="1"/>
    <xf numFmtId="0" fontId="111" fillId="0" borderId="0" xfId="0" applyFont="1" applyAlignment="1">
      <alignment horizontal="center" vertical="center" wrapText="1"/>
    </xf>
    <xf numFmtId="0" fontId="112" fillId="0" borderId="0" xfId="0" applyFont="1" applyAlignment="1">
      <alignment horizontal="center" vertical="center" wrapText="1"/>
    </xf>
    <xf numFmtId="0" fontId="111" fillId="0" borderId="25" xfId="0" applyFont="1" applyBorder="1" applyAlignment="1">
      <alignment horizontal="center" vertical="center"/>
    </xf>
    <xf numFmtId="0" fontId="111" fillId="0" borderId="8" xfId="0" applyFont="1" applyBorder="1" applyAlignment="1">
      <alignment horizontal="center" vertical="center" wrapText="1"/>
    </xf>
    <xf numFmtId="0" fontId="111" fillId="0" borderId="25" xfId="0" applyFont="1" applyBorder="1" applyAlignment="1">
      <alignment horizontal="center" vertical="center" wrapText="1"/>
    </xf>
    <xf numFmtId="0" fontId="111" fillId="0" borderId="0" xfId="0" applyFont="1" applyAlignment="1">
      <alignment horizontal="left" vertical="center" wrapText="1"/>
    </xf>
    <xf numFmtId="0" fontId="115" fillId="0" borderId="0" xfId="0" applyFont="1" applyAlignment="1">
      <alignment horizontal="left" vertical="center" wrapText="1"/>
    </xf>
    <xf numFmtId="0" fontId="111" fillId="0" borderId="8" xfId="0" applyFont="1" applyBorder="1" applyAlignment="1">
      <alignment horizontal="left" vertical="center" wrapText="1"/>
    </xf>
    <xf numFmtId="0" fontId="114" fillId="0" borderId="24" xfId="0" applyFont="1" applyBorder="1" applyAlignment="1">
      <alignment horizontal="center" vertical="center"/>
    </xf>
    <xf numFmtId="0" fontId="7" fillId="8" borderId="0" xfId="0" applyFont="1" applyFill="1" applyAlignment="1">
      <alignment horizontal="center" vertical="center" wrapText="1"/>
    </xf>
    <xf numFmtId="0" fontId="76" fillId="9" borderId="0" xfId="0" applyFont="1" applyFill="1" applyAlignment="1">
      <alignment horizontal="center" vertical="center"/>
    </xf>
    <xf numFmtId="0" fontId="77" fillId="13" borderId="0" xfId="0" applyFont="1" applyFill="1" applyAlignment="1">
      <alignment horizontal="center" vertical="center" wrapText="1"/>
    </xf>
    <xf numFmtId="0" fontId="3" fillId="0" borderId="3" xfId="0" applyFont="1" applyBorder="1" applyAlignment="1">
      <alignment horizontal="center" vertical="center" wrapText="1"/>
    </xf>
    <xf numFmtId="0" fontId="3" fillId="0" borderId="5" xfId="0" applyFont="1" applyBorder="1" applyAlignment="1">
      <alignment horizontal="center" vertical="center" wrapText="1"/>
    </xf>
    <xf numFmtId="0" fontId="3" fillId="0" borderId="4" xfId="0" applyFont="1" applyBorder="1" applyAlignment="1">
      <alignment horizontal="center" vertical="center" wrapText="1"/>
    </xf>
    <xf numFmtId="0" fontId="62" fillId="3" borderId="15" xfId="0" applyFont="1" applyFill="1" applyBorder="1" applyAlignment="1">
      <alignment horizontal="center" vertical="center" wrapText="1"/>
    </xf>
    <xf numFmtId="0" fontId="62" fillId="3" borderId="0" xfId="0" applyFont="1" applyFill="1" applyAlignment="1">
      <alignment horizontal="center" vertical="center" wrapText="1"/>
    </xf>
    <xf numFmtId="0" fontId="62" fillId="3" borderId="16" xfId="0" applyFont="1" applyFill="1" applyBorder="1" applyAlignment="1">
      <alignment horizontal="center" vertical="center" wrapText="1"/>
    </xf>
    <xf numFmtId="0" fontId="3" fillId="0" borderId="17" xfId="0" applyFont="1" applyBorder="1" applyAlignment="1">
      <alignment horizontal="center" vertical="center" wrapText="1"/>
    </xf>
    <xf numFmtId="0" fontId="7" fillId="0" borderId="9" xfId="0" applyFont="1" applyBorder="1" applyAlignment="1">
      <alignment horizontal="center" vertical="center" wrapText="1"/>
    </xf>
    <xf numFmtId="0" fontId="7" fillId="0" borderId="0" xfId="0" applyFont="1" applyBorder="1" applyAlignment="1">
      <alignment horizontal="center" vertical="center" wrapText="1"/>
    </xf>
    <xf numFmtId="0" fontId="13" fillId="0" borderId="9" xfId="0" applyFont="1" applyBorder="1" applyAlignment="1">
      <alignment horizontal="center" vertical="center" wrapText="1"/>
    </xf>
    <xf numFmtId="0" fontId="8" fillId="0" borderId="0" xfId="0" applyFont="1" applyBorder="1" applyAlignment="1">
      <alignment horizontal="center" vertical="center" wrapText="1"/>
    </xf>
    <xf numFmtId="0" fontId="8" fillId="0" borderId="9" xfId="0" applyFont="1" applyBorder="1" applyAlignment="1">
      <alignment horizontal="center" vertical="center" wrapText="1"/>
    </xf>
    <xf numFmtId="0" fontId="24" fillId="0" borderId="0" xfId="0" applyFont="1" applyBorder="1" applyAlignment="1">
      <alignment horizontal="center" vertical="center" wrapText="1"/>
    </xf>
    <xf numFmtId="0" fontId="24" fillId="0" borderId="9" xfId="0" applyFont="1" applyBorder="1" applyAlignment="1">
      <alignment horizontal="center" vertical="center" wrapText="1"/>
    </xf>
    <xf numFmtId="0" fontId="9" fillId="0" borderId="1" xfId="0" applyFont="1" applyFill="1" applyBorder="1" applyAlignment="1">
      <alignment horizontal="center" wrapText="1"/>
    </xf>
    <xf numFmtId="0" fontId="2" fillId="0" borderId="9" xfId="0" applyFont="1" applyBorder="1" applyAlignment="1">
      <alignment horizontal="center" vertical="center" wrapText="1"/>
    </xf>
    <xf numFmtId="0" fontId="35" fillId="0" borderId="0" xfId="0" applyFont="1" applyBorder="1" applyAlignment="1">
      <alignment horizontal="center" vertical="center" wrapText="1"/>
    </xf>
    <xf numFmtId="0" fontId="35" fillId="0" borderId="9" xfId="0" applyFont="1" applyBorder="1" applyAlignment="1">
      <alignment horizontal="center" vertical="center" wrapText="1"/>
    </xf>
    <xf numFmtId="0" fontId="7" fillId="0" borderId="9" xfId="0" applyFont="1" applyBorder="1" applyAlignment="1">
      <alignment horizontal="center" wrapText="1"/>
    </xf>
    <xf numFmtId="0" fontId="7" fillId="0" borderId="0" xfId="0" applyFont="1" applyBorder="1" applyAlignment="1">
      <alignment horizontal="center" wrapText="1"/>
    </xf>
    <xf numFmtId="0" fontId="7" fillId="0" borderId="9"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29" fillId="0" borderId="8" xfId="0" applyFont="1" applyBorder="1" applyAlignment="1">
      <alignment horizontal="left" vertical="center" wrapText="1"/>
    </xf>
    <xf numFmtId="0" fontId="0" fillId="0" borderId="24" xfId="0" applyBorder="1" applyAlignment="1">
      <alignment horizontal="left" wrapText="1"/>
    </xf>
    <xf numFmtId="0" fontId="31" fillId="0" borderId="0" xfId="0" applyFont="1" applyBorder="1" applyAlignment="1">
      <alignment horizontal="center" vertical="center"/>
    </xf>
    <xf numFmtId="0" fontId="31" fillId="0" borderId="8" xfId="0" applyFont="1" applyBorder="1" applyAlignment="1">
      <alignment horizontal="center" vertical="center"/>
    </xf>
    <xf numFmtId="0" fontId="31" fillId="0" borderId="0" xfId="0" applyFont="1" applyBorder="1" applyAlignment="1">
      <alignment horizontal="center"/>
    </xf>
  </cellXfs>
  <cellStyles count="458">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Followed Hyperlink" xfId="90" builtinId="9" hidden="1"/>
    <cellStyle name="Followed Hyperlink" xfId="92" builtinId="9" hidden="1"/>
    <cellStyle name="Followed Hyperlink" xfId="94" builtinId="9" hidden="1"/>
    <cellStyle name="Followed Hyperlink" xfId="96" builtinId="9" hidden="1"/>
    <cellStyle name="Followed Hyperlink" xfId="98" builtinId="9" hidden="1"/>
    <cellStyle name="Followed Hyperlink" xfId="100" builtinId="9" hidden="1"/>
    <cellStyle name="Followed Hyperlink" xfId="102" builtinId="9" hidden="1"/>
    <cellStyle name="Followed Hyperlink" xfId="104" builtinId="9" hidden="1"/>
    <cellStyle name="Followed Hyperlink" xfId="106" builtinId="9" hidden="1"/>
    <cellStyle name="Followed Hyperlink" xfId="108" builtinId="9" hidden="1"/>
    <cellStyle name="Followed Hyperlink" xfId="110" builtinId="9" hidden="1"/>
    <cellStyle name="Followed Hyperlink" xfId="112" builtinId="9" hidden="1"/>
    <cellStyle name="Followed Hyperlink" xfId="114" builtinId="9" hidden="1"/>
    <cellStyle name="Followed Hyperlink" xfId="116" builtinId="9" hidden="1"/>
    <cellStyle name="Followed Hyperlink" xfId="118" builtinId="9" hidden="1"/>
    <cellStyle name="Followed Hyperlink" xfId="120" builtinId="9" hidden="1"/>
    <cellStyle name="Followed Hyperlink" xfId="122" builtinId="9" hidden="1"/>
    <cellStyle name="Followed Hyperlink" xfId="124" builtinId="9" hidden="1"/>
    <cellStyle name="Followed Hyperlink" xfId="126" builtinId="9" hidden="1"/>
    <cellStyle name="Followed Hyperlink" xfId="128" builtinId="9" hidden="1"/>
    <cellStyle name="Followed Hyperlink" xfId="130" builtinId="9" hidden="1"/>
    <cellStyle name="Followed Hyperlink" xfId="132" builtinId="9" hidden="1"/>
    <cellStyle name="Followed Hyperlink" xfId="134" builtinId="9" hidden="1"/>
    <cellStyle name="Followed Hyperlink" xfId="136" builtinId="9" hidden="1"/>
    <cellStyle name="Followed Hyperlink" xfId="138" builtinId="9" hidden="1"/>
    <cellStyle name="Followed Hyperlink" xfId="140" builtinId="9" hidden="1"/>
    <cellStyle name="Followed Hyperlink" xfId="142" builtinId="9" hidden="1"/>
    <cellStyle name="Followed Hyperlink" xfId="144" builtinId="9" hidden="1"/>
    <cellStyle name="Followed Hyperlink" xfId="146" builtinId="9" hidden="1"/>
    <cellStyle name="Followed Hyperlink" xfId="148" builtinId="9" hidden="1"/>
    <cellStyle name="Followed Hyperlink" xfId="150" builtinId="9" hidden="1"/>
    <cellStyle name="Followed Hyperlink" xfId="152" builtinId="9" hidden="1"/>
    <cellStyle name="Followed Hyperlink" xfId="154" builtinId="9" hidden="1"/>
    <cellStyle name="Followed Hyperlink" xfId="156" builtinId="9" hidden="1"/>
    <cellStyle name="Followed Hyperlink" xfId="158" builtinId="9" hidden="1"/>
    <cellStyle name="Followed Hyperlink" xfId="160" builtinId="9" hidden="1"/>
    <cellStyle name="Followed Hyperlink" xfId="162" builtinId="9" hidden="1"/>
    <cellStyle name="Followed Hyperlink" xfId="164" builtinId="9" hidden="1"/>
    <cellStyle name="Followed Hyperlink" xfId="166" builtinId="9" hidden="1"/>
    <cellStyle name="Followed Hyperlink" xfId="168" builtinId="9" hidden="1"/>
    <cellStyle name="Followed Hyperlink" xfId="170" builtinId="9" hidden="1"/>
    <cellStyle name="Followed Hyperlink" xfId="172" builtinId="9" hidden="1"/>
    <cellStyle name="Followed Hyperlink" xfId="174" builtinId="9" hidden="1"/>
    <cellStyle name="Followed Hyperlink" xfId="176" builtinId="9" hidden="1"/>
    <cellStyle name="Followed Hyperlink" xfId="178" builtinId="9" hidden="1"/>
    <cellStyle name="Followed Hyperlink" xfId="180" builtinId="9" hidden="1"/>
    <cellStyle name="Followed Hyperlink" xfId="182" builtinId="9" hidden="1"/>
    <cellStyle name="Followed Hyperlink" xfId="184" builtinId="9" hidden="1"/>
    <cellStyle name="Followed Hyperlink" xfId="186" builtinId="9" hidden="1"/>
    <cellStyle name="Followed Hyperlink" xfId="188" builtinId="9" hidden="1"/>
    <cellStyle name="Followed Hyperlink" xfId="190" builtinId="9" hidden="1"/>
    <cellStyle name="Followed Hyperlink" xfId="192" builtinId="9" hidden="1"/>
    <cellStyle name="Followed Hyperlink" xfId="194" builtinId="9" hidden="1"/>
    <cellStyle name="Followed Hyperlink" xfId="196" builtinId="9" hidden="1"/>
    <cellStyle name="Followed Hyperlink" xfId="198" builtinId="9" hidden="1"/>
    <cellStyle name="Followed Hyperlink" xfId="200" builtinId="9" hidden="1"/>
    <cellStyle name="Followed Hyperlink" xfId="202" builtinId="9" hidden="1"/>
    <cellStyle name="Followed Hyperlink" xfId="204" builtinId="9" hidden="1"/>
    <cellStyle name="Followed Hyperlink" xfId="206" builtinId="9" hidden="1"/>
    <cellStyle name="Followed Hyperlink" xfId="208" builtinId="9" hidden="1"/>
    <cellStyle name="Followed Hyperlink" xfId="210" builtinId="9" hidden="1"/>
    <cellStyle name="Followed Hyperlink" xfId="212" builtinId="9" hidden="1"/>
    <cellStyle name="Followed Hyperlink" xfId="214" builtinId="9" hidden="1"/>
    <cellStyle name="Followed Hyperlink" xfId="216" builtinId="9" hidden="1"/>
    <cellStyle name="Followed Hyperlink" xfId="218" builtinId="9" hidden="1"/>
    <cellStyle name="Followed Hyperlink" xfId="220" builtinId="9" hidden="1"/>
    <cellStyle name="Followed Hyperlink" xfId="222" builtinId="9" hidden="1"/>
    <cellStyle name="Followed Hyperlink" xfId="224" builtinId="9" hidden="1"/>
    <cellStyle name="Followed Hyperlink" xfId="226" builtinId="9" hidden="1"/>
    <cellStyle name="Followed Hyperlink" xfId="228" builtinId="9" hidden="1"/>
    <cellStyle name="Followed Hyperlink" xfId="230" builtinId="9" hidden="1"/>
    <cellStyle name="Followed Hyperlink" xfId="232" builtinId="9" hidden="1"/>
    <cellStyle name="Followed Hyperlink" xfId="234" builtinId="9" hidden="1"/>
    <cellStyle name="Followed Hyperlink" xfId="236" builtinId="9" hidden="1"/>
    <cellStyle name="Followed Hyperlink" xfId="238" builtinId="9" hidden="1"/>
    <cellStyle name="Followed Hyperlink" xfId="240" builtinId="9" hidden="1"/>
    <cellStyle name="Followed Hyperlink" xfId="242" builtinId="9" hidden="1"/>
    <cellStyle name="Followed Hyperlink" xfId="244" builtinId="9" hidden="1"/>
    <cellStyle name="Followed Hyperlink" xfId="246" builtinId="9" hidden="1"/>
    <cellStyle name="Followed Hyperlink" xfId="248" builtinId="9" hidden="1"/>
    <cellStyle name="Followed Hyperlink" xfId="250" builtinId="9" hidden="1"/>
    <cellStyle name="Followed Hyperlink" xfId="252" builtinId="9" hidden="1"/>
    <cellStyle name="Followed Hyperlink" xfId="254" builtinId="9" hidden="1"/>
    <cellStyle name="Followed Hyperlink" xfId="256" builtinId="9" hidden="1"/>
    <cellStyle name="Followed Hyperlink" xfId="258" builtinId="9" hidden="1"/>
    <cellStyle name="Followed Hyperlink" xfId="260" builtinId="9" hidden="1"/>
    <cellStyle name="Followed Hyperlink" xfId="262" builtinId="9" hidden="1"/>
    <cellStyle name="Followed Hyperlink" xfId="264" builtinId="9" hidden="1"/>
    <cellStyle name="Followed Hyperlink" xfId="266" builtinId="9" hidden="1"/>
    <cellStyle name="Followed Hyperlink" xfId="268" builtinId="9" hidden="1"/>
    <cellStyle name="Followed Hyperlink" xfId="270" builtinId="9" hidden="1"/>
    <cellStyle name="Followed Hyperlink" xfId="272" builtinId="9" hidden="1"/>
    <cellStyle name="Followed Hyperlink" xfId="274" builtinId="9" hidden="1"/>
    <cellStyle name="Followed Hyperlink" xfId="276" builtinId="9" hidden="1"/>
    <cellStyle name="Followed Hyperlink" xfId="278" builtinId="9" hidden="1"/>
    <cellStyle name="Followed Hyperlink" xfId="280" builtinId="9" hidden="1"/>
    <cellStyle name="Followed Hyperlink" xfId="282" builtinId="9" hidden="1"/>
    <cellStyle name="Followed Hyperlink" xfId="284" builtinId="9" hidden="1"/>
    <cellStyle name="Followed Hyperlink" xfId="286" builtinId="9" hidden="1"/>
    <cellStyle name="Followed Hyperlink" xfId="288" builtinId="9" hidden="1"/>
    <cellStyle name="Followed Hyperlink" xfId="290" builtinId="9" hidden="1"/>
    <cellStyle name="Followed Hyperlink" xfId="292" builtinId="9" hidden="1"/>
    <cellStyle name="Followed Hyperlink" xfId="294" builtinId="9" hidden="1"/>
    <cellStyle name="Followed Hyperlink" xfId="296" builtinId="9" hidden="1"/>
    <cellStyle name="Followed Hyperlink" xfId="298" builtinId="9" hidden="1"/>
    <cellStyle name="Followed Hyperlink" xfId="300" builtinId="9" hidden="1"/>
    <cellStyle name="Followed Hyperlink" xfId="302" builtinId="9" hidden="1"/>
    <cellStyle name="Followed Hyperlink" xfId="304" builtinId="9" hidden="1"/>
    <cellStyle name="Followed Hyperlink" xfId="306" builtinId="9" hidden="1"/>
    <cellStyle name="Followed Hyperlink" xfId="308" builtinId="9" hidden="1"/>
    <cellStyle name="Followed Hyperlink" xfId="310" builtinId="9" hidden="1"/>
    <cellStyle name="Followed Hyperlink" xfId="312" builtinId="9" hidden="1"/>
    <cellStyle name="Followed Hyperlink" xfId="314" builtinId="9" hidden="1"/>
    <cellStyle name="Followed Hyperlink" xfId="316" builtinId="9" hidden="1"/>
    <cellStyle name="Followed Hyperlink" xfId="318" builtinId="9" hidden="1"/>
    <cellStyle name="Followed Hyperlink" xfId="320" builtinId="9" hidden="1"/>
    <cellStyle name="Followed Hyperlink" xfId="322" builtinId="9" hidden="1"/>
    <cellStyle name="Followed Hyperlink" xfId="324" builtinId="9" hidden="1"/>
    <cellStyle name="Followed Hyperlink" xfId="326" builtinId="9" hidden="1"/>
    <cellStyle name="Followed Hyperlink" xfId="328" builtinId="9" hidden="1"/>
    <cellStyle name="Followed Hyperlink" xfId="330" builtinId="9" hidden="1"/>
    <cellStyle name="Followed Hyperlink" xfId="332" builtinId="9" hidden="1"/>
    <cellStyle name="Followed Hyperlink" xfId="334" builtinId="9" hidden="1"/>
    <cellStyle name="Followed Hyperlink" xfId="336" builtinId="9" hidden="1"/>
    <cellStyle name="Followed Hyperlink" xfId="338" builtinId="9" hidden="1"/>
    <cellStyle name="Followed Hyperlink" xfId="340" builtinId="9" hidden="1"/>
    <cellStyle name="Followed Hyperlink" xfId="342" builtinId="9" hidden="1"/>
    <cellStyle name="Followed Hyperlink" xfId="344" builtinId="9" hidden="1"/>
    <cellStyle name="Followed Hyperlink" xfId="346" builtinId="9" hidden="1"/>
    <cellStyle name="Followed Hyperlink" xfId="348" builtinId="9" hidden="1"/>
    <cellStyle name="Followed Hyperlink" xfId="350" builtinId="9" hidden="1"/>
    <cellStyle name="Followed Hyperlink" xfId="352" builtinId="9" hidden="1"/>
    <cellStyle name="Followed Hyperlink" xfId="354" builtinId="9" hidden="1"/>
    <cellStyle name="Followed Hyperlink" xfId="356" builtinId="9" hidden="1"/>
    <cellStyle name="Followed Hyperlink" xfId="358" builtinId="9" hidden="1"/>
    <cellStyle name="Followed Hyperlink" xfId="360" builtinId="9" hidden="1"/>
    <cellStyle name="Followed Hyperlink" xfId="362" builtinId="9" hidden="1"/>
    <cellStyle name="Followed Hyperlink" xfId="364" builtinId="9" hidden="1"/>
    <cellStyle name="Followed Hyperlink" xfId="366" builtinId="9" hidden="1"/>
    <cellStyle name="Followed Hyperlink" xfId="368" builtinId="9" hidden="1"/>
    <cellStyle name="Followed Hyperlink" xfId="370" builtinId="9" hidden="1"/>
    <cellStyle name="Followed Hyperlink" xfId="372" builtinId="9" hidden="1"/>
    <cellStyle name="Followed Hyperlink" xfId="374" builtinId="9" hidden="1"/>
    <cellStyle name="Followed Hyperlink" xfId="376" builtinId="9" hidden="1"/>
    <cellStyle name="Followed Hyperlink" xfId="378" builtinId="9" hidden="1"/>
    <cellStyle name="Followed Hyperlink" xfId="380" builtinId="9" hidden="1"/>
    <cellStyle name="Followed Hyperlink" xfId="382" builtinId="9" hidden="1"/>
    <cellStyle name="Followed Hyperlink" xfId="384" builtinId="9" hidden="1"/>
    <cellStyle name="Followed Hyperlink" xfId="386" builtinId="9" hidden="1"/>
    <cellStyle name="Followed Hyperlink" xfId="388" builtinId="9" hidden="1"/>
    <cellStyle name="Followed Hyperlink" xfId="390" builtinId="9" hidden="1"/>
    <cellStyle name="Followed Hyperlink" xfId="392" builtinId="9" hidden="1"/>
    <cellStyle name="Followed Hyperlink" xfId="394" builtinId="9" hidden="1"/>
    <cellStyle name="Followed Hyperlink" xfId="396" builtinId="9" hidden="1"/>
    <cellStyle name="Followed Hyperlink" xfId="398" builtinId="9" hidden="1"/>
    <cellStyle name="Followed Hyperlink" xfId="400" builtinId="9" hidden="1"/>
    <cellStyle name="Followed Hyperlink" xfId="402" builtinId="9" hidden="1"/>
    <cellStyle name="Followed Hyperlink" xfId="404" builtinId="9" hidden="1"/>
    <cellStyle name="Followed Hyperlink" xfId="406" builtinId="9" hidden="1"/>
    <cellStyle name="Followed Hyperlink" xfId="408" builtinId="9" hidden="1"/>
    <cellStyle name="Followed Hyperlink" xfId="410" builtinId="9" hidden="1"/>
    <cellStyle name="Followed Hyperlink" xfId="411" builtinId="9" hidden="1"/>
    <cellStyle name="Followed Hyperlink" xfId="412" builtinId="9" hidden="1"/>
    <cellStyle name="Followed Hyperlink" xfId="413" builtinId="9" hidden="1"/>
    <cellStyle name="Followed Hyperlink" xfId="414" builtinId="9" hidden="1"/>
    <cellStyle name="Followed Hyperlink" xfId="415" builtinId="9" hidden="1"/>
    <cellStyle name="Followed Hyperlink" xfId="416" builtinId="9" hidden="1"/>
    <cellStyle name="Followed Hyperlink" xfId="417" builtinId="9" hidden="1"/>
    <cellStyle name="Followed Hyperlink" xfId="418" builtinId="9" hidden="1"/>
    <cellStyle name="Followed Hyperlink" xfId="419" builtinId="9" hidden="1"/>
    <cellStyle name="Followed Hyperlink" xfId="420" builtinId="9" hidden="1"/>
    <cellStyle name="Followed Hyperlink" xfId="421" builtinId="9" hidden="1"/>
    <cellStyle name="Followed Hyperlink" xfId="423" builtinId="9" hidden="1"/>
    <cellStyle name="Followed Hyperlink" xfId="424" builtinId="9" hidden="1"/>
    <cellStyle name="Followed Hyperlink" xfId="425" builtinId="9" hidden="1"/>
    <cellStyle name="Followed Hyperlink" xfId="426" builtinId="9" hidden="1"/>
    <cellStyle name="Followed Hyperlink" xfId="427" builtinId="9" hidden="1"/>
    <cellStyle name="Followed Hyperlink" xfId="428" builtinId="9" hidden="1"/>
    <cellStyle name="Followed Hyperlink" xfId="429" builtinId="9" hidden="1"/>
    <cellStyle name="Followed Hyperlink" xfId="430" builtinId="9" hidden="1"/>
    <cellStyle name="Followed Hyperlink" xfId="431" builtinId="9" hidden="1"/>
    <cellStyle name="Followed Hyperlink" xfId="432" builtinId="9" hidden="1"/>
    <cellStyle name="Followed Hyperlink" xfId="434" builtinId="9" hidden="1"/>
    <cellStyle name="Followed Hyperlink" xfId="436" builtinId="9" hidden="1"/>
    <cellStyle name="Followed Hyperlink" xfId="438" builtinId="9" hidden="1"/>
    <cellStyle name="Followed Hyperlink" xfId="440" builtinId="9" hidden="1"/>
    <cellStyle name="Followed Hyperlink" xfId="442" builtinId="9" hidden="1"/>
    <cellStyle name="Followed Hyperlink" xfId="444" builtinId="9" hidden="1"/>
    <cellStyle name="Followed Hyperlink" xfId="446" builtinId="9" hidden="1"/>
    <cellStyle name="Followed Hyperlink" xfId="448" builtinId="9" hidden="1"/>
    <cellStyle name="Followed Hyperlink" xfId="450" builtinId="9" hidden="1"/>
    <cellStyle name="Followed Hyperlink" xfId="452" builtinId="9" hidden="1"/>
    <cellStyle name="Followed Hyperlink" xfId="454" builtinId="9" hidden="1"/>
    <cellStyle name="Followed Hyperlink" xfId="457" builtinId="9" hidden="1"/>
    <cellStyle name="Good" xfId="455" builtinId="26"/>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Hyperlink" xfId="97" builtinId="8" hidden="1"/>
    <cellStyle name="Hyperlink" xfId="99" builtinId="8" hidden="1"/>
    <cellStyle name="Hyperlink" xfId="101" builtinId="8" hidden="1"/>
    <cellStyle name="Hyperlink" xfId="103" builtinId="8" hidden="1"/>
    <cellStyle name="Hyperlink" xfId="105" builtinId="8" hidden="1"/>
    <cellStyle name="Hyperlink" xfId="107" builtinId="8" hidden="1"/>
    <cellStyle name="Hyperlink" xfId="109" builtinId="8" hidden="1"/>
    <cellStyle name="Hyperlink" xfId="111" builtinId="8" hidden="1"/>
    <cellStyle name="Hyperlink" xfId="113" builtinId="8" hidden="1"/>
    <cellStyle name="Hyperlink" xfId="115" builtinId="8" hidden="1"/>
    <cellStyle name="Hyperlink" xfId="117" builtinId="8" hidden="1"/>
    <cellStyle name="Hyperlink" xfId="119" builtinId="8" hidden="1"/>
    <cellStyle name="Hyperlink" xfId="121" builtinId="8" hidden="1"/>
    <cellStyle name="Hyperlink" xfId="123" builtinId="8" hidden="1"/>
    <cellStyle name="Hyperlink" xfId="125" builtinId="8" hidden="1"/>
    <cellStyle name="Hyperlink" xfId="127" builtinId="8" hidden="1"/>
    <cellStyle name="Hyperlink" xfId="129" builtinId="8" hidden="1"/>
    <cellStyle name="Hyperlink" xfId="131" builtinId="8" hidden="1"/>
    <cellStyle name="Hyperlink" xfId="133" builtinId="8" hidden="1"/>
    <cellStyle name="Hyperlink" xfId="135" builtinId="8" hidden="1"/>
    <cellStyle name="Hyperlink" xfId="137" builtinId="8" hidden="1"/>
    <cellStyle name="Hyperlink" xfId="139" builtinId="8" hidden="1"/>
    <cellStyle name="Hyperlink" xfId="141" builtinId="8" hidden="1"/>
    <cellStyle name="Hyperlink" xfId="143" builtinId="8" hidden="1"/>
    <cellStyle name="Hyperlink" xfId="145" builtinId="8" hidden="1"/>
    <cellStyle name="Hyperlink" xfId="147" builtinId="8" hidden="1"/>
    <cellStyle name="Hyperlink" xfId="149" builtinId="8" hidden="1"/>
    <cellStyle name="Hyperlink" xfId="151" builtinId="8" hidden="1"/>
    <cellStyle name="Hyperlink" xfId="153" builtinId="8" hidden="1"/>
    <cellStyle name="Hyperlink" xfId="155" builtinId="8" hidden="1"/>
    <cellStyle name="Hyperlink" xfId="157" builtinId="8" hidden="1"/>
    <cellStyle name="Hyperlink" xfId="159" builtinId="8" hidden="1"/>
    <cellStyle name="Hyperlink" xfId="161" builtinId="8" hidden="1"/>
    <cellStyle name="Hyperlink" xfId="163" builtinId="8" hidden="1"/>
    <cellStyle name="Hyperlink" xfId="165" builtinId="8" hidden="1"/>
    <cellStyle name="Hyperlink" xfId="167" builtinId="8" hidden="1"/>
    <cellStyle name="Hyperlink" xfId="169" builtinId="8" hidden="1"/>
    <cellStyle name="Hyperlink" xfId="171" builtinId="8" hidden="1"/>
    <cellStyle name="Hyperlink" xfId="173" builtinId="8" hidden="1"/>
    <cellStyle name="Hyperlink" xfId="175" builtinId="8" hidden="1"/>
    <cellStyle name="Hyperlink" xfId="177" builtinId="8" hidden="1"/>
    <cellStyle name="Hyperlink" xfId="179" builtinId="8" hidden="1"/>
    <cellStyle name="Hyperlink" xfId="181" builtinId="8" hidden="1"/>
    <cellStyle name="Hyperlink" xfId="183" builtinId="8" hidden="1"/>
    <cellStyle name="Hyperlink" xfId="185" builtinId="8" hidden="1"/>
    <cellStyle name="Hyperlink" xfId="187" builtinId="8" hidden="1"/>
    <cellStyle name="Hyperlink" xfId="189" builtinId="8" hidden="1"/>
    <cellStyle name="Hyperlink" xfId="191" builtinId="8" hidden="1"/>
    <cellStyle name="Hyperlink" xfId="193" builtinId="8" hidden="1"/>
    <cellStyle name="Hyperlink" xfId="195" builtinId="8" hidden="1"/>
    <cellStyle name="Hyperlink" xfId="197" builtinId="8" hidden="1"/>
    <cellStyle name="Hyperlink" xfId="199" builtinId="8" hidden="1"/>
    <cellStyle name="Hyperlink" xfId="201" builtinId="8" hidden="1"/>
    <cellStyle name="Hyperlink" xfId="203" builtinId="8" hidden="1"/>
    <cellStyle name="Hyperlink" xfId="205" builtinId="8" hidden="1"/>
    <cellStyle name="Hyperlink" xfId="207" builtinId="8" hidden="1"/>
    <cellStyle name="Hyperlink" xfId="209" builtinId="8" hidden="1"/>
    <cellStyle name="Hyperlink" xfId="211" builtinId="8" hidden="1"/>
    <cellStyle name="Hyperlink" xfId="213" builtinId="8" hidden="1"/>
    <cellStyle name="Hyperlink" xfId="215" builtinId="8" hidden="1"/>
    <cellStyle name="Hyperlink" xfId="217" builtinId="8" hidden="1"/>
    <cellStyle name="Hyperlink" xfId="219" builtinId="8" hidden="1"/>
    <cellStyle name="Hyperlink" xfId="221" builtinId="8" hidden="1"/>
    <cellStyle name="Hyperlink" xfId="223" builtinId="8" hidden="1"/>
    <cellStyle name="Hyperlink" xfId="225" builtinId="8" hidden="1"/>
    <cellStyle name="Hyperlink" xfId="227" builtinId="8" hidden="1"/>
    <cellStyle name="Hyperlink" xfId="229" builtinId="8" hidden="1"/>
    <cellStyle name="Hyperlink" xfId="231" builtinId="8" hidden="1"/>
    <cellStyle name="Hyperlink" xfId="233" builtinId="8" hidden="1"/>
    <cellStyle name="Hyperlink" xfId="235" builtinId="8" hidden="1"/>
    <cellStyle name="Hyperlink" xfId="237" builtinId="8" hidden="1"/>
    <cellStyle name="Hyperlink" xfId="239" builtinId="8" hidden="1"/>
    <cellStyle name="Hyperlink" xfId="241" builtinId="8" hidden="1"/>
    <cellStyle name="Hyperlink" xfId="243" builtinId="8" hidden="1"/>
    <cellStyle name="Hyperlink" xfId="245" builtinId="8" hidden="1"/>
    <cellStyle name="Hyperlink" xfId="247" builtinId="8" hidden="1"/>
    <cellStyle name="Hyperlink" xfId="249" builtinId="8" hidden="1"/>
    <cellStyle name="Hyperlink" xfId="251" builtinId="8" hidden="1"/>
    <cellStyle name="Hyperlink" xfId="253" builtinId="8" hidden="1"/>
    <cellStyle name="Hyperlink" xfId="255" builtinId="8" hidden="1"/>
    <cellStyle name="Hyperlink" xfId="257" builtinId="8" hidden="1"/>
    <cellStyle name="Hyperlink" xfId="259" builtinId="8" hidden="1"/>
    <cellStyle name="Hyperlink" xfId="261" builtinId="8" hidden="1"/>
    <cellStyle name="Hyperlink" xfId="263" builtinId="8" hidden="1"/>
    <cellStyle name="Hyperlink" xfId="265" builtinId="8" hidden="1"/>
    <cellStyle name="Hyperlink" xfId="267" builtinId="8" hidden="1"/>
    <cellStyle name="Hyperlink" xfId="269" builtinId="8" hidden="1"/>
    <cellStyle name="Hyperlink" xfId="271" builtinId="8" hidden="1"/>
    <cellStyle name="Hyperlink" xfId="273" builtinId="8" hidden="1"/>
    <cellStyle name="Hyperlink" xfId="275" builtinId="8" hidden="1"/>
    <cellStyle name="Hyperlink" xfId="277" builtinId="8" hidden="1"/>
    <cellStyle name="Hyperlink" xfId="279" builtinId="8" hidden="1"/>
    <cellStyle name="Hyperlink" xfId="281" builtinId="8" hidden="1"/>
    <cellStyle name="Hyperlink" xfId="283" builtinId="8" hidden="1"/>
    <cellStyle name="Hyperlink" xfId="285" builtinId="8" hidden="1"/>
    <cellStyle name="Hyperlink" xfId="287" builtinId="8" hidden="1"/>
    <cellStyle name="Hyperlink" xfId="289" builtinId="8" hidden="1"/>
    <cellStyle name="Hyperlink" xfId="291" builtinId="8" hidden="1"/>
    <cellStyle name="Hyperlink" xfId="293" builtinId="8" hidden="1"/>
    <cellStyle name="Hyperlink" xfId="295" builtinId="8" hidden="1"/>
    <cellStyle name="Hyperlink" xfId="297" builtinId="8" hidden="1"/>
    <cellStyle name="Hyperlink" xfId="299" builtinId="8" hidden="1"/>
    <cellStyle name="Hyperlink" xfId="301" builtinId="8" hidden="1"/>
    <cellStyle name="Hyperlink" xfId="303" builtinId="8" hidden="1"/>
    <cellStyle name="Hyperlink" xfId="305" builtinId="8" hidden="1"/>
    <cellStyle name="Hyperlink" xfId="307" builtinId="8" hidden="1"/>
    <cellStyle name="Hyperlink" xfId="309" builtinId="8" hidden="1"/>
    <cellStyle name="Hyperlink" xfId="311" builtinId="8" hidden="1"/>
    <cellStyle name="Hyperlink" xfId="313" builtinId="8" hidden="1"/>
    <cellStyle name="Hyperlink" xfId="315" builtinId="8" hidden="1"/>
    <cellStyle name="Hyperlink" xfId="317" builtinId="8" hidden="1"/>
    <cellStyle name="Hyperlink" xfId="319" builtinId="8" hidden="1"/>
    <cellStyle name="Hyperlink" xfId="321" builtinId="8" hidden="1"/>
    <cellStyle name="Hyperlink" xfId="323" builtinId="8" hidden="1"/>
    <cellStyle name="Hyperlink" xfId="325" builtinId="8" hidden="1"/>
    <cellStyle name="Hyperlink" xfId="327" builtinId="8" hidden="1"/>
    <cellStyle name="Hyperlink" xfId="329" builtinId="8" hidden="1"/>
    <cellStyle name="Hyperlink" xfId="331" builtinId="8" hidden="1"/>
    <cellStyle name="Hyperlink" xfId="333" builtinId="8" hidden="1"/>
    <cellStyle name="Hyperlink" xfId="335" builtinId="8" hidden="1"/>
    <cellStyle name="Hyperlink" xfId="337" builtinId="8" hidden="1"/>
    <cellStyle name="Hyperlink" xfId="339" builtinId="8" hidden="1"/>
    <cellStyle name="Hyperlink" xfId="341" builtinId="8" hidden="1"/>
    <cellStyle name="Hyperlink" xfId="343" builtinId="8" hidden="1"/>
    <cellStyle name="Hyperlink" xfId="345" builtinId="8" hidden="1"/>
    <cellStyle name="Hyperlink" xfId="347" builtinId="8" hidden="1"/>
    <cellStyle name="Hyperlink" xfId="349" builtinId="8" hidden="1"/>
    <cellStyle name="Hyperlink" xfId="351" builtinId="8" hidden="1"/>
    <cellStyle name="Hyperlink" xfId="353" builtinId="8" hidden="1"/>
    <cellStyle name="Hyperlink" xfId="355" builtinId="8" hidden="1"/>
    <cellStyle name="Hyperlink" xfId="357" builtinId="8" hidden="1"/>
    <cellStyle name="Hyperlink" xfId="359" builtinId="8" hidden="1"/>
    <cellStyle name="Hyperlink" xfId="361" builtinId="8" hidden="1"/>
    <cellStyle name="Hyperlink" xfId="363" builtinId="8" hidden="1"/>
    <cellStyle name="Hyperlink" xfId="365" builtinId="8" hidden="1"/>
    <cellStyle name="Hyperlink" xfId="367" builtinId="8" hidden="1"/>
    <cellStyle name="Hyperlink" xfId="369" builtinId="8" hidden="1"/>
    <cellStyle name="Hyperlink" xfId="371" builtinId="8" hidden="1"/>
    <cellStyle name="Hyperlink" xfId="373" builtinId="8" hidden="1"/>
    <cellStyle name="Hyperlink" xfId="375" builtinId="8" hidden="1"/>
    <cellStyle name="Hyperlink" xfId="377" builtinId="8" hidden="1"/>
    <cellStyle name="Hyperlink" xfId="379" builtinId="8" hidden="1"/>
    <cellStyle name="Hyperlink" xfId="381" builtinId="8" hidden="1"/>
    <cellStyle name="Hyperlink" xfId="383" builtinId="8" hidden="1"/>
    <cellStyle name="Hyperlink" xfId="385" builtinId="8" hidden="1"/>
    <cellStyle name="Hyperlink" xfId="387" builtinId="8" hidden="1"/>
    <cellStyle name="Hyperlink" xfId="389" builtinId="8" hidden="1"/>
    <cellStyle name="Hyperlink" xfId="391" builtinId="8" hidden="1"/>
    <cellStyle name="Hyperlink" xfId="393" builtinId="8" hidden="1"/>
    <cellStyle name="Hyperlink" xfId="395" builtinId="8" hidden="1"/>
    <cellStyle name="Hyperlink" xfId="397" builtinId="8" hidden="1"/>
    <cellStyle name="Hyperlink" xfId="399" builtinId="8" hidden="1"/>
    <cellStyle name="Hyperlink" xfId="401" builtinId="8" hidden="1"/>
    <cellStyle name="Hyperlink" xfId="403" builtinId="8" hidden="1"/>
    <cellStyle name="Hyperlink" xfId="405" builtinId="8" hidden="1"/>
    <cellStyle name="Hyperlink" xfId="407" builtinId="8" hidden="1"/>
    <cellStyle name="Hyperlink" xfId="409" builtinId="8" hidden="1"/>
    <cellStyle name="Hyperlink" xfId="433" builtinId="8" hidden="1"/>
    <cellStyle name="Hyperlink" xfId="435" builtinId="8" hidden="1"/>
    <cellStyle name="Hyperlink" xfId="437" builtinId="8" hidden="1"/>
    <cellStyle name="Hyperlink" xfId="439" builtinId="8" hidden="1"/>
    <cellStyle name="Hyperlink" xfId="441" builtinId="8" hidden="1"/>
    <cellStyle name="Hyperlink" xfId="443" builtinId="8" hidden="1"/>
    <cellStyle name="Hyperlink" xfId="445" builtinId="8" hidden="1"/>
    <cellStyle name="Hyperlink" xfId="447" builtinId="8" hidden="1"/>
    <cellStyle name="Hyperlink" xfId="449" builtinId="8" hidden="1"/>
    <cellStyle name="Hyperlink" xfId="451" builtinId="8" hidden="1"/>
    <cellStyle name="Hyperlink" xfId="453" builtinId="8" hidden="1"/>
    <cellStyle name="Hyperlink" xfId="456" builtinId="8" hidden="1"/>
    <cellStyle name="Normal" xfId="0" builtinId="0"/>
    <cellStyle name="Normal 2" xfId="422" xr:uid="{00000000-0005-0000-0000-0000C9010000}"/>
  </cellStyles>
  <dxfs count="61">
    <dxf>
      <font>
        <condense val="0"/>
        <extend val="0"/>
        <color rgb="FF9C0006"/>
      </font>
      <fill>
        <patternFill>
          <bgColor rgb="FFFFC7CE"/>
        </patternFill>
      </fill>
    </dxf>
    <dxf>
      <font>
        <condense val="0"/>
        <extend val="0"/>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theme="0"/>
      </font>
      <fill>
        <patternFill>
          <bgColor theme="1"/>
        </patternFill>
      </fill>
    </dxf>
    <dxf>
      <font>
        <color theme="0"/>
      </font>
      <fill>
        <patternFill>
          <bgColor theme="1" tint="0.24994659260841701"/>
        </patternFill>
      </fill>
    </dxf>
    <dxf>
      <font>
        <color theme="0"/>
      </font>
      <fill>
        <patternFill>
          <bgColor theme="1" tint="0.499984740745262"/>
        </patternFill>
      </fill>
    </dxf>
    <dxf>
      <font>
        <color theme="1"/>
      </font>
      <fill>
        <patternFill>
          <fgColor auto="1"/>
          <bgColor theme="0"/>
        </patternFill>
      </fill>
      <border>
        <left style="thin">
          <color auto="1"/>
        </left>
        <right style="thin">
          <color auto="1"/>
        </right>
        <top/>
        <bottom/>
      </border>
    </dxf>
    <dxf>
      <font>
        <color theme="1" tint="0.24994659260841701"/>
      </font>
      <fill>
        <patternFill>
          <bgColor theme="0" tint="-0.14996795556505021"/>
        </patternFill>
      </fill>
      <border>
        <left style="thin">
          <color auto="1"/>
        </left>
        <right style="thin">
          <color auto="1"/>
        </right>
      </border>
    </dxf>
    <dxf>
      <font>
        <color theme="1" tint="0.24994659260841701"/>
      </font>
      <fill>
        <patternFill>
          <bgColor theme="0" tint="-4.9989318521683403E-2"/>
        </patternFill>
      </fill>
      <border>
        <left style="thin">
          <color auto="1"/>
        </left>
        <right style="thin">
          <color auto="1"/>
        </right>
      </border>
    </dxf>
    <dxf>
      <font>
        <color theme="1" tint="4.9989318521683403E-2"/>
      </font>
      <fill>
        <patternFill patternType="lightUp">
          <bgColor auto="1"/>
        </patternFill>
      </fill>
      <border>
        <left style="thin">
          <color auto="1"/>
        </left>
        <right style="thin">
          <color auto="1"/>
        </right>
      </border>
    </dxf>
    <dxf>
      <font>
        <color rgb="FF9C0006"/>
      </font>
      <fill>
        <patternFill>
          <bgColor rgb="FFFFC7CE"/>
        </patternFill>
      </fill>
    </dxf>
    <dxf>
      <font>
        <color theme="0"/>
      </font>
      <fill>
        <patternFill>
          <bgColor theme="1"/>
        </patternFill>
      </fill>
    </dxf>
    <dxf>
      <font>
        <color theme="0"/>
      </font>
      <fill>
        <patternFill>
          <bgColor theme="1" tint="0.24994659260841701"/>
        </patternFill>
      </fill>
    </dxf>
    <dxf>
      <font>
        <color theme="0"/>
      </font>
      <fill>
        <patternFill>
          <bgColor theme="1" tint="0.499984740745262"/>
        </patternFill>
      </fill>
    </dxf>
    <dxf>
      <font>
        <color theme="1"/>
      </font>
      <fill>
        <patternFill>
          <fgColor auto="1"/>
          <bgColor theme="0"/>
        </patternFill>
      </fill>
      <border>
        <left style="thin">
          <color auto="1"/>
        </left>
        <right style="thin">
          <color auto="1"/>
        </right>
        <top/>
        <bottom/>
      </border>
    </dxf>
    <dxf>
      <font>
        <color theme="1" tint="0.24994659260841701"/>
      </font>
      <fill>
        <patternFill>
          <bgColor theme="0" tint="-0.14996795556505021"/>
        </patternFill>
      </fill>
      <border>
        <left style="thin">
          <color auto="1"/>
        </left>
        <right style="thin">
          <color auto="1"/>
        </right>
      </border>
    </dxf>
    <dxf>
      <font>
        <color theme="1" tint="0.24994659260841701"/>
      </font>
      <fill>
        <patternFill>
          <bgColor theme="0" tint="-4.9989318521683403E-2"/>
        </patternFill>
      </fill>
      <border>
        <left style="thin">
          <color auto="1"/>
        </left>
        <right style="thin">
          <color auto="1"/>
        </right>
      </border>
    </dxf>
    <dxf>
      <font>
        <color theme="1" tint="4.9989318521683403E-2"/>
      </font>
      <fill>
        <patternFill patternType="lightUp">
          <bgColor auto="1"/>
        </patternFill>
      </fill>
      <border>
        <left style="thin">
          <color auto="1"/>
        </left>
        <right style="thin">
          <color auto="1"/>
        </right>
      </border>
    </dxf>
    <dxf>
      <font>
        <color theme="0"/>
      </font>
      <fill>
        <patternFill>
          <bgColor theme="1"/>
        </patternFill>
      </fill>
    </dxf>
    <dxf>
      <font>
        <color theme="0"/>
      </font>
      <fill>
        <patternFill>
          <bgColor theme="1" tint="0.24994659260841701"/>
        </patternFill>
      </fill>
    </dxf>
    <dxf>
      <font>
        <color theme="0"/>
      </font>
      <fill>
        <patternFill>
          <bgColor theme="1" tint="0.499984740745262"/>
        </patternFill>
      </fill>
    </dxf>
    <dxf>
      <font>
        <color theme="1"/>
      </font>
      <fill>
        <patternFill>
          <fgColor auto="1"/>
          <bgColor theme="0"/>
        </patternFill>
      </fill>
      <border>
        <left style="thin">
          <color auto="1"/>
        </left>
        <right style="thin">
          <color auto="1"/>
        </right>
        <top/>
        <bottom/>
      </border>
    </dxf>
    <dxf>
      <font>
        <color theme="1" tint="0.24994659260841701"/>
      </font>
      <fill>
        <patternFill>
          <bgColor theme="0" tint="-0.14996795556505021"/>
        </patternFill>
      </fill>
      <border>
        <left style="thin">
          <color auto="1"/>
        </left>
        <right style="thin">
          <color auto="1"/>
        </right>
      </border>
    </dxf>
    <dxf>
      <font>
        <color theme="1" tint="0.24994659260841701"/>
      </font>
      <fill>
        <patternFill>
          <bgColor theme="0" tint="-4.9989318521683403E-2"/>
        </patternFill>
      </fill>
      <border>
        <left style="thin">
          <color auto="1"/>
        </left>
        <right style="thin">
          <color auto="1"/>
        </right>
      </border>
    </dxf>
    <dxf>
      <font>
        <color theme="1" tint="4.9989318521683403E-2"/>
      </font>
      <fill>
        <patternFill patternType="lightUp">
          <bgColor auto="1"/>
        </patternFill>
      </fill>
      <border>
        <left style="thin">
          <color auto="1"/>
        </left>
        <right style="thin">
          <color auto="1"/>
        </right>
      </border>
    </dxf>
    <dxf>
      <font>
        <color theme="0"/>
      </font>
      <fill>
        <patternFill>
          <bgColor theme="1"/>
        </patternFill>
      </fill>
    </dxf>
    <dxf>
      <font>
        <color theme="0"/>
      </font>
      <fill>
        <patternFill>
          <bgColor theme="1" tint="0.24994659260841701"/>
        </patternFill>
      </fill>
    </dxf>
    <dxf>
      <font>
        <color theme="0"/>
      </font>
      <fill>
        <patternFill>
          <bgColor theme="1" tint="0.499984740745262"/>
        </patternFill>
      </fill>
    </dxf>
    <dxf>
      <font>
        <color theme="1"/>
      </font>
      <fill>
        <patternFill>
          <fgColor auto="1"/>
          <bgColor theme="0"/>
        </patternFill>
      </fill>
      <border>
        <left style="thin">
          <color auto="1"/>
        </left>
        <right style="thin">
          <color auto="1"/>
        </right>
        <top/>
        <bottom/>
      </border>
    </dxf>
    <dxf>
      <font>
        <color theme="1" tint="0.24994659260841701"/>
      </font>
      <fill>
        <patternFill>
          <bgColor theme="0" tint="-0.14996795556505021"/>
        </patternFill>
      </fill>
      <border>
        <left style="thin">
          <color auto="1"/>
        </left>
        <right style="thin">
          <color auto="1"/>
        </right>
      </border>
    </dxf>
    <dxf>
      <font>
        <color theme="1" tint="0.24994659260841701"/>
      </font>
      <fill>
        <patternFill>
          <bgColor theme="0" tint="-4.9989318521683403E-2"/>
        </patternFill>
      </fill>
      <border>
        <left style="thin">
          <color auto="1"/>
        </left>
        <right style="thin">
          <color auto="1"/>
        </right>
      </border>
    </dxf>
    <dxf>
      <font>
        <color theme="1" tint="4.9989318521683403E-2"/>
      </font>
      <fill>
        <patternFill patternType="lightUp">
          <bgColor auto="1"/>
        </patternFill>
      </fill>
      <border>
        <left style="thin">
          <color auto="1"/>
        </left>
        <right style="thin">
          <color auto="1"/>
        </right>
      </border>
    </dxf>
    <dxf>
      <font>
        <color theme="0"/>
      </font>
      <fill>
        <patternFill>
          <bgColor theme="1"/>
        </patternFill>
      </fill>
    </dxf>
    <dxf>
      <font>
        <color theme="0"/>
      </font>
      <fill>
        <patternFill>
          <bgColor theme="1" tint="0.24994659260841701"/>
        </patternFill>
      </fill>
    </dxf>
    <dxf>
      <font>
        <color theme="0"/>
      </font>
      <fill>
        <patternFill>
          <bgColor theme="1" tint="0.499984740745262"/>
        </patternFill>
      </fill>
    </dxf>
    <dxf>
      <font>
        <color theme="1"/>
      </font>
      <fill>
        <patternFill>
          <fgColor auto="1"/>
          <bgColor theme="0"/>
        </patternFill>
      </fill>
      <border>
        <left style="thin">
          <color auto="1"/>
        </left>
        <right style="thin">
          <color auto="1"/>
        </right>
        <top/>
        <bottom/>
      </border>
    </dxf>
    <dxf>
      <font>
        <color theme="1" tint="0.24994659260841701"/>
      </font>
      <fill>
        <patternFill>
          <bgColor theme="0" tint="-0.14996795556505021"/>
        </patternFill>
      </fill>
      <border>
        <left style="thin">
          <color auto="1"/>
        </left>
        <right style="thin">
          <color auto="1"/>
        </right>
      </border>
    </dxf>
    <dxf>
      <font>
        <color theme="1" tint="0.24994659260841701"/>
      </font>
      <fill>
        <patternFill>
          <bgColor theme="0" tint="-4.9989318521683403E-2"/>
        </patternFill>
      </fill>
      <border>
        <left style="thin">
          <color auto="1"/>
        </left>
        <right style="thin">
          <color auto="1"/>
        </right>
      </border>
    </dxf>
    <dxf>
      <font>
        <color theme="1" tint="4.9989318521683403E-2"/>
      </font>
      <fill>
        <patternFill patternType="lightUp">
          <bgColor auto="1"/>
        </patternFill>
      </fill>
      <border>
        <left style="thin">
          <color auto="1"/>
        </left>
        <right style="thin">
          <color auto="1"/>
        </right>
      </border>
    </dxf>
    <dxf>
      <font>
        <color theme="0"/>
      </font>
      <fill>
        <patternFill>
          <bgColor theme="1"/>
        </patternFill>
      </fill>
    </dxf>
    <dxf>
      <font>
        <color theme="0"/>
      </font>
      <fill>
        <patternFill>
          <bgColor theme="1" tint="0.24994659260841701"/>
        </patternFill>
      </fill>
    </dxf>
    <dxf>
      <font>
        <color theme="0"/>
      </font>
      <fill>
        <patternFill>
          <bgColor theme="1" tint="0.499984740745262"/>
        </patternFill>
      </fill>
    </dxf>
    <dxf>
      <font>
        <color theme="1"/>
      </font>
      <fill>
        <patternFill>
          <fgColor auto="1"/>
          <bgColor theme="0"/>
        </patternFill>
      </fill>
      <border>
        <left style="thin">
          <color auto="1"/>
        </left>
        <right style="thin">
          <color auto="1"/>
        </right>
        <top/>
        <bottom/>
      </border>
    </dxf>
    <dxf>
      <font>
        <color theme="1" tint="0.24994659260841701"/>
      </font>
      <fill>
        <patternFill>
          <bgColor theme="0" tint="-0.14996795556505021"/>
        </patternFill>
      </fill>
      <border>
        <left style="thin">
          <color auto="1"/>
        </left>
        <right style="thin">
          <color auto="1"/>
        </right>
      </border>
    </dxf>
    <dxf>
      <font>
        <color theme="1" tint="0.24994659260841701"/>
      </font>
      <fill>
        <patternFill>
          <bgColor theme="0" tint="-4.9989318521683403E-2"/>
        </patternFill>
      </fill>
      <border>
        <left style="thin">
          <color auto="1"/>
        </left>
        <right style="thin">
          <color auto="1"/>
        </right>
      </border>
    </dxf>
    <dxf>
      <font>
        <color theme="1" tint="4.9989318521683403E-2"/>
      </font>
      <fill>
        <patternFill patternType="lightUp">
          <bgColor auto="1"/>
        </patternFill>
      </fill>
      <border>
        <left style="thin">
          <color auto="1"/>
        </left>
        <right style="thin">
          <color auto="1"/>
        </right>
      </border>
    </dxf>
    <dxf>
      <font>
        <color theme="0"/>
      </font>
      <fill>
        <patternFill>
          <bgColor theme="1"/>
        </patternFill>
      </fill>
    </dxf>
    <dxf>
      <font>
        <color theme="0"/>
      </font>
      <fill>
        <patternFill>
          <bgColor theme="1" tint="0.24994659260841701"/>
        </patternFill>
      </fill>
    </dxf>
    <dxf>
      <font>
        <color theme="0"/>
      </font>
      <fill>
        <patternFill>
          <bgColor theme="1" tint="0.499984740745262"/>
        </patternFill>
      </fill>
    </dxf>
    <dxf>
      <font>
        <color theme="1"/>
      </font>
      <fill>
        <patternFill>
          <fgColor auto="1"/>
          <bgColor theme="0"/>
        </patternFill>
      </fill>
      <border>
        <left style="thin">
          <color auto="1"/>
        </left>
        <right style="thin">
          <color auto="1"/>
        </right>
        <top/>
        <bottom/>
      </border>
    </dxf>
    <dxf>
      <font>
        <color theme="1" tint="0.24994659260841701"/>
      </font>
      <fill>
        <patternFill>
          <bgColor theme="0" tint="-0.14996795556505021"/>
        </patternFill>
      </fill>
      <border>
        <left style="thin">
          <color auto="1"/>
        </left>
        <right style="thin">
          <color auto="1"/>
        </right>
      </border>
    </dxf>
    <dxf>
      <font>
        <color theme="1" tint="0.24994659260841701"/>
      </font>
      <fill>
        <patternFill>
          <bgColor theme="0" tint="-4.9989318521683403E-2"/>
        </patternFill>
      </fill>
      <border>
        <left style="thin">
          <color auto="1"/>
        </left>
        <right style="thin">
          <color auto="1"/>
        </right>
      </border>
    </dxf>
    <dxf>
      <font>
        <color theme="1" tint="4.9989318521683403E-2"/>
      </font>
      <fill>
        <patternFill patternType="lightUp">
          <bgColor auto="1"/>
        </patternFill>
      </fill>
      <border>
        <left style="thin">
          <color auto="1"/>
        </left>
        <right style="thin">
          <color auto="1"/>
        </right>
      </border>
    </dxf>
    <dxf>
      <font>
        <color theme="2" tint="-9.9948118533890809E-2"/>
      </font>
      <fill>
        <patternFill>
          <bgColor theme="2" tint="-0.749961851863155"/>
        </patternFill>
      </fill>
    </dxf>
    <dxf>
      <font>
        <color theme="1"/>
      </font>
      <fill>
        <patternFill>
          <bgColor theme="0" tint="-0.24994659260841701"/>
        </patternFill>
      </fill>
    </dxf>
    <dxf>
      <font>
        <color theme="2" tint="-9.9948118533890809E-2"/>
      </font>
      <fill>
        <patternFill>
          <bgColor theme="2" tint="-0.499984740745262"/>
        </patternFill>
      </fill>
    </dxf>
    <dxf>
      <font>
        <color theme="2" tint="-9.9948118533890809E-2"/>
      </font>
      <fill>
        <patternFill>
          <bgColor theme="2" tint="-0.749961851863155"/>
        </patternFill>
      </fill>
    </dxf>
    <dxf>
      <font>
        <color theme="1"/>
      </font>
      <fill>
        <patternFill>
          <bgColor theme="0" tint="-0.24994659260841701"/>
        </patternFill>
      </fill>
    </dxf>
    <dxf>
      <font>
        <color theme="2" tint="-9.9948118533890809E-2"/>
      </font>
      <fill>
        <patternFill>
          <bgColor theme="2" tint="-0.499984740745262"/>
        </patternFill>
      </fill>
    </dxf>
  </dxfs>
  <tableStyles count="0" defaultTableStyle="TableStyleMedium9" defaultPivotStyle="PivotStyleMedium4"/>
  <colors>
    <mruColors>
      <color rgb="FF0432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0.33619741282339699"/>
          <c:y val="0"/>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00765166712231"/>
          <c:y val="4.8877470016520402E-2"/>
          <c:w val="0.85232974950266804"/>
          <c:h val="0.93416700637215999"/>
        </c:manualLayout>
      </c:layout>
      <c:scatterChart>
        <c:scatterStyle val="lineMarker"/>
        <c:varyColors val="0"/>
        <c:ser>
          <c:idx val="0"/>
          <c:order val="0"/>
          <c:tx>
            <c:v>Polarity ratings</c:v>
          </c:tx>
          <c:spPr>
            <a:ln w="25400" cap="rnd">
              <a:noFill/>
              <a:round/>
            </a:ln>
            <a:effectLst/>
          </c:spPr>
          <c:marker>
            <c:symbol val="circle"/>
            <c:size val="6"/>
            <c:spPr>
              <a:noFill/>
              <a:ln w="9525">
                <a:solidFill>
                  <a:schemeClr val="tx1"/>
                </a:solidFill>
              </a:ln>
              <a:effectLst/>
            </c:spPr>
          </c:marker>
          <c:xVal>
            <c:numRef>
              <c:f>'TableDR2-Magstrat'!$F$35:$F$144</c:f>
              <c:numCache>
                <c:formatCode>0</c:formatCode>
                <c:ptCount val="110"/>
                <c:pt idx="0">
                  <c:v>7</c:v>
                </c:pt>
                <c:pt idx="1">
                  <c:v>5</c:v>
                </c:pt>
                <c:pt idx="2">
                  <c:v>7</c:v>
                </c:pt>
                <c:pt idx="3">
                  <c:v>7</c:v>
                </c:pt>
                <c:pt idx="4">
                  <c:v>7</c:v>
                </c:pt>
                <c:pt idx="5">
                  <c:v>7</c:v>
                </c:pt>
                <c:pt idx="6">
                  <c:v>7</c:v>
                </c:pt>
                <c:pt idx="7">
                  <c:v>7</c:v>
                </c:pt>
                <c:pt idx="8">
                  <c:v>7</c:v>
                </c:pt>
                <c:pt idx="9">
                  <c:v>7</c:v>
                </c:pt>
                <c:pt idx="10">
                  <c:v>7</c:v>
                </c:pt>
                <c:pt idx="11">
                  <c:v>7</c:v>
                </c:pt>
                <c:pt idx="12">
                  <c:v>7</c:v>
                </c:pt>
                <c:pt idx="13">
                  <c:v>7</c:v>
                </c:pt>
                <c:pt idx="14">
                  <c:v>7</c:v>
                </c:pt>
                <c:pt idx="15">
                  <c:v>7</c:v>
                </c:pt>
                <c:pt idx="16">
                  <c:v>7</c:v>
                </c:pt>
                <c:pt idx="17">
                  <c:v>7</c:v>
                </c:pt>
                <c:pt idx="18">
                  <c:v>7</c:v>
                </c:pt>
                <c:pt idx="19">
                  <c:v>7</c:v>
                </c:pt>
                <c:pt idx="20">
                  <c:v>7</c:v>
                </c:pt>
                <c:pt idx="21">
                  <c:v>1</c:v>
                </c:pt>
                <c:pt idx="22">
                  <c:v>3</c:v>
                </c:pt>
                <c:pt idx="23">
                  <c:v>7</c:v>
                </c:pt>
                <c:pt idx="24">
                  <c:v>7</c:v>
                </c:pt>
                <c:pt idx="25">
                  <c:v>6</c:v>
                </c:pt>
                <c:pt idx="26">
                  <c:v>7</c:v>
                </c:pt>
                <c:pt idx="27">
                  <c:v>4</c:v>
                </c:pt>
                <c:pt idx="28">
                  <c:v>2</c:v>
                </c:pt>
                <c:pt idx="29">
                  <c:v>1</c:v>
                </c:pt>
                <c:pt idx="30">
                  <c:v>7</c:v>
                </c:pt>
                <c:pt idx="31">
                  <c:v>7</c:v>
                </c:pt>
                <c:pt idx="32">
                  <c:v>2</c:v>
                </c:pt>
                <c:pt idx="33">
                  <c:v>4</c:v>
                </c:pt>
                <c:pt idx="34">
                  <c:v>4</c:v>
                </c:pt>
                <c:pt idx="35">
                  <c:v>1</c:v>
                </c:pt>
                <c:pt idx="36">
                  <c:v>1</c:v>
                </c:pt>
                <c:pt idx="37">
                  <c:v>2</c:v>
                </c:pt>
                <c:pt idx="38">
                  <c:v>4</c:v>
                </c:pt>
                <c:pt idx="39">
                  <c:v>3</c:v>
                </c:pt>
                <c:pt idx="40">
                  <c:v>1</c:v>
                </c:pt>
                <c:pt idx="41">
                  <c:v>5</c:v>
                </c:pt>
                <c:pt idx="42">
                  <c:v>5</c:v>
                </c:pt>
                <c:pt idx="43">
                  <c:v>5</c:v>
                </c:pt>
                <c:pt idx="44">
                  <c:v>5</c:v>
                </c:pt>
                <c:pt idx="45">
                  <c:v>7</c:v>
                </c:pt>
                <c:pt idx="46">
                  <c:v>7</c:v>
                </c:pt>
                <c:pt idx="47">
                  <c:v>4</c:v>
                </c:pt>
                <c:pt idx="48">
                  <c:v>7</c:v>
                </c:pt>
                <c:pt idx="49">
                  <c:v>7</c:v>
                </c:pt>
                <c:pt idx="50">
                  <c:v>7</c:v>
                </c:pt>
                <c:pt idx="51">
                  <c:v>4</c:v>
                </c:pt>
                <c:pt idx="52">
                  <c:v>4</c:v>
                </c:pt>
                <c:pt idx="53">
                  <c:v>5</c:v>
                </c:pt>
                <c:pt idx="54">
                  <c:v>4</c:v>
                </c:pt>
                <c:pt idx="55">
                  <c:v>5</c:v>
                </c:pt>
                <c:pt idx="56">
                  <c:v>7</c:v>
                </c:pt>
                <c:pt idx="57">
                  <c:v>7</c:v>
                </c:pt>
                <c:pt idx="58">
                  <c:v>7</c:v>
                </c:pt>
                <c:pt idx="59">
                  <c:v>7</c:v>
                </c:pt>
                <c:pt idx="60">
                  <c:v>7</c:v>
                </c:pt>
                <c:pt idx="61">
                  <c:v>7</c:v>
                </c:pt>
                <c:pt idx="62">
                  <c:v>6</c:v>
                </c:pt>
                <c:pt idx="63">
                  <c:v>5</c:v>
                </c:pt>
                <c:pt idx="64">
                  <c:v>7</c:v>
                </c:pt>
                <c:pt idx="65">
                  <c:v>7</c:v>
                </c:pt>
                <c:pt idx="66">
                  <c:v>3</c:v>
                </c:pt>
                <c:pt idx="67">
                  <c:v>1</c:v>
                </c:pt>
                <c:pt idx="68">
                  <c:v>1</c:v>
                </c:pt>
                <c:pt idx="69">
                  <c:v>1</c:v>
                </c:pt>
                <c:pt idx="70">
                  <c:v>2</c:v>
                </c:pt>
                <c:pt idx="71">
                  <c:v>4</c:v>
                </c:pt>
                <c:pt idx="72">
                  <c:v>1</c:v>
                </c:pt>
                <c:pt idx="73">
                  <c:v>5</c:v>
                </c:pt>
                <c:pt idx="74">
                  <c:v>1</c:v>
                </c:pt>
                <c:pt idx="75">
                  <c:v>4</c:v>
                </c:pt>
                <c:pt idx="76">
                  <c:v>2</c:v>
                </c:pt>
                <c:pt idx="77">
                  <c:v>1</c:v>
                </c:pt>
                <c:pt idx="78">
                  <c:v>1</c:v>
                </c:pt>
                <c:pt idx="79">
                  <c:v>1</c:v>
                </c:pt>
                <c:pt idx="80">
                  <c:v>5</c:v>
                </c:pt>
                <c:pt idx="81">
                  <c:v>3</c:v>
                </c:pt>
                <c:pt idx="82">
                  <c:v>3</c:v>
                </c:pt>
                <c:pt idx="83">
                  <c:v>2</c:v>
                </c:pt>
                <c:pt idx="84">
                  <c:v>6</c:v>
                </c:pt>
                <c:pt idx="85">
                  <c:v>4</c:v>
                </c:pt>
                <c:pt idx="86">
                  <c:v>4</c:v>
                </c:pt>
                <c:pt idx="87">
                  <c:v>4</c:v>
                </c:pt>
                <c:pt idx="88">
                  <c:v>2</c:v>
                </c:pt>
                <c:pt idx="89">
                  <c:v>3</c:v>
                </c:pt>
                <c:pt idx="90">
                  <c:v>2</c:v>
                </c:pt>
                <c:pt idx="91">
                  <c:v>2</c:v>
                </c:pt>
                <c:pt idx="92">
                  <c:v>7</c:v>
                </c:pt>
                <c:pt idx="93">
                  <c:v>4</c:v>
                </c:pt>
                <c:pt idx="94">
                  <c:v>7</c:v>
                </c:pt>
                <c:pt idx="95">
                  <c:v>4</c:v>
                </c:pt>
                <c:pt idx="96">
                  <c:v>5</c:v>
                </c:pt>
                <c:pt idx="97">
                  <c:v>7</c:v>
                </c:pt>
                <c:pt idx="98">
                  <c:v>7</c:v>
                </c:pt>
                <c:pt idx="99">
                  <c:v>7</c:v>
                </c:pt>
                <c:pt idx="100">
                  <c:v>7</c:v>
                </c:pt>
                <c:pt idx="101">
                  <c:v>7</c:v>
                </c:pt>
                <c:pt idx="102">
                  <c:v>4</c:v>
                </c:pt>
                <c:pt idx="103">
                  <c:v>1</c:v>
                </c:pt>
                <c:pt idx="104">
                  <c:v>4</c:v>
                </c:pt>
                <c:pt idx="105">
                  <c:v>4</c:v>
                </c:pt>
                <c:pt idx="106">
                  <c:v>5</c:v>
                </c:pt>
                <c:pt idx="107">
                  <c:v>3</c:v>
                </c:pt>
                <c:pt idx="108">
                  <c:v>3</c:v>
                </c:pt>
                <c:pt idx="109">
                  <c:v>3</c:v>
                </c:pt>
              </c:numCache>
            </c:numRef>
          </c:xVal>
          <c:yVal>
            <c:numRef>
              <c:f>'TableDR2-Magstrat'!$A$35:$A$144</c:f>
              <c:numCache>
                <c:formatCode>General</c:formatCode>
                <c:ptCount val="110"/>
                <c:pt idx="0">
                  <c:v>130.1</c:v>
                </c:pt>
                <c:pt idx="1">
                  <c:v>131.44999999999999</c:v>
                </c:pt>
                <c:pt idx="2">
                  <c:v>132.35</c:v>
                </c:pt>
                <c:pt idx="3">
                  <c:v>133.44999999999999</c:v>
                </c:pt>
                <c:pt idx="4">
                  <c:v>134.30000000000001</c:v>
                </c:pt>
                <c:pt idx="5">
                  <c:v>134.35</c:v>
                </c:pt>
                <c:pt idx="6">
                  <c:v>135.5</c:v>
                </c:pt>
                <c:pt idx="7">
                  <c:v>136.30000000000001</c:v>
                </c:pt>
                <c:pt idx="8">
                  <c:v>137.44999999999999</c:v>
                </c:pt>
                <c:pt idx="9">
                  <c:v>138.55000000000001</c:v>
                </c:pt>
                <c:pt idx="10">
                  <c:v>138.6</c:v>
                </c:pt>
                <c:pt idx="11">
                  <c:v>139.5</c:v>
                </c:pt>
                <c:pt idx="12">
                  <c:v>140.19999999999999</c:v>
                </c:pt>
                <c:pt idx="13">
                  <c:v>141.19999999999999</c:v>
                </c:pt>
                <c:pt idx="14">
                  <c:v>142.15</c:v>
                </c:pt>
                <c:pt idx="15">
                  <c:v>143.25</c:v>
                </c:pt>
                <c:pt idx="16">
                  <c:v>144.19999999999999</c:v>
                </c:pt>
                <c:pt idx="17">
                  <c:v>144.55000000000001</c:v>
                </c:pt>
                <c:pt idx="18">
                  <c:v>145.19999999999999</c:v>
                </c:pt>
                <c:pt idx="19">
                  <c:v>146.35</c:v>
                </c:pt>
                <c:pt idx="20">
                  <c:v>147.6</c:v>
                </c:pt>
                <c:pt idx="21">
                  <c:v>148.80000000000001</c:v>
                </c:pt>
                <c:pt idx="22">
                  <c:v>149.9</c:v>
                </c:pt>
                <c:pt idx="23">
                  <c:v>150.80000000000001</c:v>
                </c:pt>
                <c:pt idx="24">
                  <c:v>152</c:v>
                </c:pt>
                <c:pt idx="25">
                  <c:v>152.80000000000001</c:v>
                </c:pt>
                <c:pt idx="26">
                  <c:v>152.85</c:v>
                </c:pt>
                <c:pt idx="27">
                  <c:v>153.25</c:v>
                </c:pt>
                <c:pt idx="28">
                  <c:v>154.9</c:v>
                </c:pt>
                <c:pt idx="29">
                  <c:v>155.69999999999999</c:v>
                </c:pt>
                <c:pt idx="30">
                  <c:v>156</c:v>
                </c:pt>
                <c:pt idx="31">
                  <c:v>156.4</c:v>
                </c:pt>
                <c:pt idx="32">
                  <c:v>157.19999999999999</c:v>
                </c:pt>
                <c:pt idx="33">
                  <c:v>157.4</c:v>
                </c:pt>
                <c:pt idx="34">
                  <c:v>157.9</c:v>
                </c:pt>
                <c:pt idx="35">
                  <c:v>158.1</c:v>
                </c:pt>
                <c:pt idx="36">
                  <c:v>158.15</c:v>
                </c:pt>
                <c:pt idx="37">
                  <c:v>158.69999999999999</c:v>
                </c:pt>
                <c:pt idx="38">
                  <c:v>159.1</c:v>
                </c:pt>
                <c:pt idx="39">
                  <c:v>159.15</c:v>
                </c:pt>
                <c:pt idx="40">
                  <c:v>159.80000000000001</c:v>
                </c:pt>
                <c:pt idx="41">
                  <c:v>160</c:v>
                </c:pt>
                <c:pt idx="42">
                  <c:v>160.05000000000001</c:v>
                </c:pt>
                <c:pt idx="43">
                  <c:v>161.1</c:v>
                </c:pt>
                <c:pt idx="44">
                  <c:v>161.15</c:v>
                </c:pt>
                <c:pt idx="45">
                  <c:v>162.35</c:v>
                </c:pt>
                <c:pt idx="46">
                  <c:v>162.65</c:v>
                </c:pt>
                <c:pt idx="47">
                  <c:v>163.1</c:v>
                </c:pt>
                <c:pt idx="48">
                  <c:v>163.80000000000001</c:v>
                </c:pt>
                <c:pt idx="49">
                  <c:v>164.3</c:v>
                </c:pt>
                <c:pt idx="50">
                  <c:v>164.7</c:v>
                </c:pt>
                <c:pt idx="51">
                  <c:v>165.05</c:v>
                </c:pt>
                <c:pt idx="52">
                  <c:v>165.5</c:v>
                </c:pt>
                <c:pt idx="53">
                  <c:v>166.25</c:v>
                </c:pt>
                <c:pt idx="54">
                  <c:v>166.75</c:v>
                </c:pt>
                <c:pt idx="55">
                  <c:v>166.8</c:v>
                </c:pt>
                <c:pt idx="56">
                  <c:v>167.2</c:v>
                </c:pt>
                <c:pt idx="57">
                  <c:v>168.4</c:v>
                </c:pt>
                <c:pt idx="58">
                  <c:v>169.3</c:v>
                </c:pt>
                <c:pt idx="59">
                  <c:v>169.5</c:v>
                </c:pt>
                <c:pt idx="60">
                  <c:v>170.95</c:v>
                </c:pt>
                <c:pt idx="61">
                  <c:v>171.65</c:v>
                </c:pt>
                <c:pt idx="62">
                  <c:v>172.2</c:v>
                </c:pt>
                <c:pt idx="63">
                  <c:v>173.4</c:v>
                </c:pt>
                <c:pt idx="64">
                  <c:v>174.2</c:v>
                </c:pt>
                <c:pt idx="65">
                  <c:v>175.5</c:v>
                </c:pt>
                <c:pt idx="66">
                  <c:v>176.45</c:v>
                </c:pt>
                <c:pt idx="67">
                  <c:v>176.5</c:v>
                </c:pt>
                <c:pt idx="68">
                  <c:v>177.35</c:v>
                </c:pt>
                <c:pt idx="69">
                  <c:v>178.4</c:v>
                </c:pt>
                <c:pt idx="70">
                  <c:v>179.7</c:v>
                </c:pt>
                <c:pt idx="71">
                  <c:v>180.45</c:v>
                </c:pt>
                <c:pt idx="72">
                  <c:v>180.9</c:v>
                </c:pt>
                <c:pt idx="73">
                  <c:v>181.7</c:v>
                </c:pt>
                <c:pt idx="74">
                  <c:v>182.55</c:v>
                </c:pt>
                <c:pt idx="75">
                  <c:v>183.5</c:v>
                </c:pt>
                <c:pt idx="76">
                  <c:v>184.3</c:v>
                </c:pt>
                <c:pt idx="77">
                  <c:v>185.1</c:v>
                </c:pt>
                <c:pt idx="78">
                  <c:v>186.75</c:v>
                </c:pt>
                <c:pt idx="79">
                  <c:v>187.1</c:v>
                </c:pt>
                <c:pt idx="80">
                  <c:v>188.45</c:v>
                </c:pt>
                <c:pt idx="81">
                  <c:v>189.1</c:v>
                </c:pt>
                <c:pt idx="82">
                  <c:v>189.8</c:v>
                </c:pt>
                <c:pt idx="83">
                  <c:v>190.9</c:v>
                </c:pt>
                <c:pt idx="84">
                  <c:v>191.7</c:v>
                </c:pt>
                <c:pt idx="85">
                  <c:v>192.5</c:v>
                </c:pt>
                <c:pt idx="86">
                  <c:v>193.65</c:v>
                </c:pt>
                <c:pt idx="87">
                  <c:v>193.75</c:v>
                </c:pt>
                <c:pt idx="88">
                  <c:v>194.55</c:v>
                </c:pt>
                <c:pt idx="89">
                  <c:v>195.85</c:v>
                </c:pt>
                <c:pt idx="90">
                  <c:v>196.1</c:v>
                </c:pt>
                <c:pt idx="91">
                  <c:v>197.2</c:v>
                </c:pt>
                <c:pt idx="92">
                  <c:v>198.5</c:v>
                </c:pt>
                <c:pt idx="93">
                  <c:v>199.4</c:v>
                </c:pt>
                <c:pt idx="94">
                  <c:v>200.4</c:v>
                </c:pt>
                <c:pt idx="95">
                  <c:v>201.1</c:v>
                </c:pt>
                <c:pt idx="96">
                  <c:v>202.05</c:v>
                </c:pt>
                <c:pt idx="97">
                  <c:v>202.1</c:v>
                </c:pt>
                <c:pt idx="98">
                  <c:v>203.05</c:v>
                </c:pt>
                <c:pt idx="99">
                  <c:v>204.15</c:v>
                </c:pt>
                <c:pt idx="100">
                  <c:v>205.1</c:v>
                </c:pt>
                <c:pt idx="101">
                  <c:v>206.05</c:v>
                </c:pt>
                <c:pt idx="102">
                  <c:v>207.05</c:v>
                </c:pt>
                <c:pt idx="103">
                  <c:v>208.05</c:v>
                </c:pt>
                <c:pt idx="104">
                  <c:v>209.05</c:v>
                </c:pt>
                <c:pt idx="105">
                  <c:v>210.4</c:v>
                </c:pt>
                <c:pt idx="106">
                  <c:v>211.05</c:v>
                </c:pt>
                <c:pt idx="107">
                  <c:v>212.25</c:v>
                </c:pt>
                <c:pt idx="108">
                  <c:v>213.05</c:v>
                </c:pt>
                <c:pt idx="109">
                  <c:v>214.25</c:v>
                </c:pt>
              </c:numCache>
            </c:numRef>
          </c:yVal>
          <c:smooth val="0"/>
          <c:extLst>
            <c:ext xmlns:c16="http://schemas.microsoft.com/office/drawing/2014/chart" uri="{C3380CC4-5D6E-409C-BE32-E72D297353CC}">
              <c16:uniqueId val="{00000000-7EDB-BC44-B089-73864773DF50}"/>
            </c:ext>
          </c:extLst>
        </c:ser>
        <c:dLbls>
          <c:showLegendKey val="0"/>
          <c:showVal val="0"/>
          <c:showCatName val="0"/>
          <c:showSerName val="0"/>
          <c:showPercent val="0"/>
          <c:showBubbleSize val="0"/>
        </c:dLbls>
        <c:axId val="-2092293480"/>
        <c:axId val="-2092290008"/>
      </c:scatterChart>
      <c:valAx>
        <c:axId val="-2092293480"/>
        <c:scaling>
          <c:orientation val="minMax"/>
          <c:max val="8"/>
          <c:min val="0"/>
        </c:scaling>
        <c:delete val="0"/>
        <c:axPos val="t"/>
        <c:majorGridlines>
          <c:spPr>
            <a:ln w="9525" cap="flat" cmpd="sng" algn="ctr">
              <a:solidFill>
                <a:schemeClr val="tx1">
                  <a:lumMod val="15000"/>
                  <a:lumOff val="85000"/>
                </a:schemeClr>
              </a:solidFill>
              <a:round/>
            </a:ln>
            <a:effectLst/>
          </c:spPr>
        </c:majorGridlines>
        <c:numFmt formatCode="0" sourceLinked="1"/>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92290008"/>
        <c:crosses val="autoZero"/>
        <c:crossBetween val="midCat"/>
        <c:majorUnit val="1"/>
      </c:valAx>
      <c:valAx>
        <c:axId val="-2092290008"/>
        <c:scaling>
          <c:orientation val="maxMin"/>
          <c:max val="215"/>
          <c:min val="130"/>
        </c:scaling>
        <c:delete val="0"/>
        <c:axPos val="l"/>
        <c:majorGridlines>
          <c:spPr>
            <a:ln w="9525" cap="flat" cmpd="sng" algn="ctr">
              <a:solidFill>
                <a:schemeClr val="tx1">
                  <a:lumMod val="15000"/>
                  <a:lumOff val="85000"/>
                </a:schemeClr>
              </a:solidFill>
              <a:round/>
            </a:ln>
            <a:effectLst/>
          </c:spPr>
        </c:majorGridlines>
        <c:numFmt formatCode="General" sourceLinked="1"/>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92293480"/>
        <c:crossesAt val="-90"/>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6071741032370905E-2"/>
          <c:y val="4.4655353909638297E-2"/>
          <c:w val="0.86425612423447096"/>
          <c:h val="0.93555405841649497"/>
        </c:manualLayout>
      </c:layout>
      <c:scatterChart>
        <c:scatterStyle val="lineMarker"/>
        <c:varyColors val="0"/>
        <c:ser>
          <c:idx val="0"/>
          <c:order val="0"/>
          <c:tx>
            <c:v>VGP lat</c:v>
          </c:tx>
          <c:spPr>
            <a:ln w="28575">
              <a:noFill/>
            </a:ln>
          </c:spPr>
          <c:marker>
            <c:symbol val="diamond"/>
            <c:size val="8"/>
            <c:spPr>
              <a:solidFill>
                <a:schemeClr val="tx1"/>
              </a:solidFill>
              <a:ln>
                <a:noFill/>
              </a:ln>
            </c:spPr>
          </c:marker>
          <c:xVal>
            <c:numLit>
              <c:formatCode>General</c:formatCode>
              <c:ptCount val="107"/>
              <c:pt idx="1">
                <c:v>71.599999999999994</c:v>
              </c:pt>
              <c:pt idx="5">
                <c:v>46.2</c:v>
              </c:pt>
              <c:pt idx="8">
                <c:v>70.900000000000006</c:v>
              </c:pt>
              <c:pt idx="10">
                <c:v>32.1</c:v>
              </c:pt>
              <c:pt idx="31">
                <c:v>76.599999999999994</c:v>
              </c:pt>
              <c:pt idx="36">
                <c:v>-57.5</c:v>
              </c:pt>
              <c:pt idx="39">
                <c:v>-51</c:v>
              </c:pt>
              <c:pt idx="46">
                <c:v>29.1</c:v>
              </c:pt>
              <c:pt idx="50">
                <c:v>56.8</c:v>
              </c:pt>
              <c:pt idx="55">
                <c:v>33.1</c:v>
              </c:pt>
              <c:pt idx="56">
                <c:v>37.299999999999997</c:v>
              </c:pt>
              <c:pt idx="58">
                <c:v>58</c:v>
              </c:pt>
              <c:pt idx="63">
                <c:v>67.400000000000006</c:v>
              </c:pt>
              <c:pt idx="64">
                <c:v>76.900000000000006</c:v>
              </c:pt>
              <c:pt idx="67">
                <c:v>-30.6</c:v>
              </c:pt>
              <c:pt idx="69">
                <c:v>-43.3</c:v>
              </c:pt>
              <c:pt idx="89">
                <c:v>-74.2</c:v>
              </c:pt>
              <c:pt idx="90">
                <c:v>-42.1</c:v>
              </c:pt>
              <c:pt idx="91">
                <c:v>-31.5</c:v>
              </c:pt>
              <c:pt idx="94">
                <c:v>58</c:v>
              </c:pt>
              <c:pt idx="99">
                <c:v>38.700000000000003</c:v>
              </c:pt>
              <c:pt idx="100">
                <c:v>76.900000000000006</c:v>
              </c:pt>
              <c:pt idx="101">
                <c:v>72.2</c:v>
              </c:pt>
              <c:pt idx="103">
                <c:v>-74.900000000000006</c:v>
              </c:pt>
              <c:pt idx="106">
                <c:v>57.6</c:v>
              </c:pt>
            </c:numLit>
          </c:xVal>
          <c:yVal>
            <c:numLit>
              <c:formatCode>General</c:formatCode>
              <c:ptCount val="107"/>
              <c:pt idx="0">
                <c:v>130.1</c:v>
              </c:pt>
              <c:pt idx="1">
                <c:v>131.44999999999999</c:v>
              </c:pt>
              <c:pt idx="2">
                <c:v>132.35</c:v>
              </c:pt>
              <c:pt idx="3">
                <c:v>133.44999999999999</c:v>
              </c:pt>
              <c:pt idx="4">
                <c:v>134.30000000000001</c:v>
              </c:pt>
              <c:pt idx="5">
                <c:v>134.35</c:v>
              </c:pt>
              <c:pt idx="6">
                <c:v>135.5</c:v>
              </c:pt>
              <c:pt idx="7">
                <c:v>136.30000000000001</c:v>
              </c:pt>
              <c:pt idx="8">
                <c:v>137.44999999999999</c:v>
              </c:pt>
              <c:pt idx="9">
                <c:v>138.6</c:v>
              </c:pt>
              <c:pt idx="10">
                <c:v>138.55000000000001</c:v>
              </c:pt>
              <c:pt idx="11">
                <c:v>139.5</c:v>
              </c:pt>
              <c:pt idx="12">
                <c:v>140.19999999999999</c:v>
              </c:pt>
              <c:pt idx="13">
                <c:v>141.19999999999999</c:v>
              </c:pt>
              <c:pt idx="14">
                <c:v>142.15</c:v>
              </c:pt>
              <c:pt idx="15">
                <c:v>143.25</c:v>
              </c:pt>
              <c:pt idx="16">
                <c:v>144.19999999999999</c:v>
              </c:pt>
              <c:pt idx="17">
                <c:v>144.55000000000001</c:v>
              </c:pt>
              <c:pt idx="18">
                <c:v>145.19999999999999</c:v>
              </c:pt>
              <c:pt idx="19">
                <c:v>146.35</c:v>
              </c:pt>
              <c:pt idx="20">
                <c:v>147.6</c:v>
              </c:pt>
              <c:pt idx="21">
                <c:v>148.80000000000001</c:v>
              </c:pt>
              <c:pt idx="22">
                <c:v>149.9</c:v>
              </c:pt>
              <c:pt idx="23">
                <c:v>150.80000000000001</c:v>
              </c:pt>
              <c:pt idx="24">
                <c:v>152</c:v>
              </c:pt>
              <c:pt idx="25">
                <c:v>152.80000000000001</c:v>
              </c:pt>
              <c:pt idx="26">
                <c:v>152.85</c:v>
              </c:pt>
              <c:pt idx="27">
                <c:v>153.25</c:v>
              </c:pt>
              <c:pt idx="28">
                <c:v>154.9</c:v>
              </c:pt>
              <c:pt idx="29">
                <c:v>155.69999999999999</c:v>
              </c:pt>
              <c:pt idx="30">
                <c:v>156</c:v>
              </c:pt>
              <c:pt idx="31">
                <c:v>156.4</c:v>
              </c:pt>
              <c:pt idx="32">
                <c:v>157.19999999999999</c:v>
              </c:pt>
              <c:pt idx="35">
                <c:v>158.1</c:v>
              </c:pt>
              <c:pt idx="36">
                <c:v>158.15</c:v>
              </c:pt>
              <c:pt idx="37">
                <c:v>158.69999999999999</c:v>
              </c:pt>
              <c:pt idx="38">
                <c:v>159.1</c:v>
              </c:pt>
              <c:pt idx="39">
                <c:v>159.15</c:v>
              </c:pt>
              <c:pt idx="40">
                <c:v>159.80000000000001</c:v>
              </c:pt>
              <c:pt idx="41">
                <c:v>160</c:v>
              </c:pt>
              <c:pt idx="42">
                <c:v>160.05000000000001</c:v>
              </c:pt>
              <c:pt idx="43">
                <c:v>161.1</c:v>
              </c:pt>
              <c:pt idx="44">
                <c:v>161.15</c:v>
              </c:pt>
              <c:pt idx="45">
                <c:v>162.35</c:v>
              </c:pt>
              <c:pt idx="46">
                <c:v>162.65</c:v>
              </c:pt>
              <c:pt idx="48">
                <c:v>163.80000000000001</c:v>
              </c:pt>
              <c:pt idx="49">
                <c:v>164.3</c:v>
              </c:pt>
              <c:pt idx="50">
                <c:v>164.7</c:v>
              </c:pt>
              <c:pt idx="51">
                <c:v>165.05</c:v>
              </c:pt>
              <c:pt idx="52">
                <c:v>165.5</c:v>
              </c:pt>
              <c:pt idx="53">
                <c:v>166.25</c:v>
              </c:pt>
              <c:pt idx="54">
                <c:v>166.75</c:v>
              </c:pt>
              <c:pt idx="55">
                <c:v>166.8</c:v>
              </c:pt>
              <c:pt idx="56">
                <c:v>167.2</c:v>
              </c:pt>
              <c:pt idx="57">
                <c:v>168.4</c:v>
              </c:pt>
              <c:pt idx="58">
                <c:v>169.3</c:v>
              </c:pt>
              <c:pt idx="59">
                <c:v>169.5</c:v>
              </c:pt>
              <c:pt idx="60">
                <c:v>170.95</c:v>
              </c:pt>
              <c:pt idx="61">
                <c:v>171.65</c:v>
              </c:pt>
              <c:pt idx="62">
                <c:v>172.2</c:v>
              </c:pt>
              <c:pt idx="63">
                <c:v>173.4</c:v>
              </c:pt>
              <c:pt idx="64">
                <c:v>174.2</c:v>
              </c:pt>
              <c:pt idx="65">
                <c:v>175.5</c:v>
              </c:pt>
              <c:pt idx="66">
                <c:v>176.45</c:v>
              </c:pt>
              <c:pt idx="67">
                <c:v>176.5</c:v>
              </c:pt>
              <c:pt idx="68">
                <c:v>177.35</c:v>
              </c:pt>
              <c:pt idx="69">
                <c:v>178.4</c:v>
              </c:pt>
              <c:pt idx="70">
                <c:v>179.7</c:v>
              </c:pt>
              <c:pt idx="72">
                <c:v>180.9</c:v>
              </c:pt>
              <c:pt idx="73">
                <c:v>181.7</c:v>
              </c:pt>
              <c:pt idx="74">
                <c:v>182.55</c:v>
              </c:pt>
              <c:pt idx="76">
                <c:v>184.3</c:v>
              </c:pt>
              <c:pt idx="77">
                <c:v>185.1</c:v>
              </c:pt>
              <c:pt idx="78">
                <c:v>186.75</c:v>
              </c:pt>
              <c:pt idx="79">
                <c:v>187.1</c:v>
              </c:pt>
              <c:pt idx="80">
                <c:v>188.45</c:v>
              </c:pt>
              <c:pt idx="81">
                <c:v>189.1</c:v>
              </c:pt>
              <c:pt idx="82">
                <c:v>189.8</c:v>
              </c:pt>
              <c:pt idx="83">
                <c:v>190.9</c:v>
              </c:pt>
              <c:pt idx="84">
                <c:v>191.7</c:v>
              </c:pt>
              <c:pt idx="86">
                <c:v>193.65</c:v>
              </c:pt>
              <c:pt idx="88">
                <c:v>194.55</c:v>
              </c:pt>
              <c:pt idx="89">
                <c:v>195.85</c:v>
              </c:pt>
              <c:pt idx="90">
                <c:v>196.1</c:v>
              </c:pt>
              <c:pt idx="91">
                <c:v>197.2</c:v>
              </c:pt>
              <c:pt idx="92">
                <c:v>198.5</c:v>
              </c:pt>
              <c:pt idx="93">
                <c:v>199.4</c:v>
              </c:pt>
              <c:pt idx="94">
                <c:v>200.4</c:v>
              </c:pt>
              <c:pt idx="95">
                <c:v>201.1</c:v>
              </c:pt>
              <c:pt idx="96">
                <c:v>202.05</c:v>
              </c:pt>
              <c:pt idx="97">
                <c:v>202.1</c:v>
              </c:pt>
              <c:pt idx="98">
                <c:v>203.05</c:v>
              </c:pt>
              <c:pt idx="99">
                <c:v>204.15</c:v>
              </c:pt>
              <c:pt idx="100">
                <c:v>205.1</c:v>
              </c:pt>
              <c:pt idx="101">
                <c:v>206.05</c:v>
              </c:pt>
              <c:pt idx="103">
                <c:v>208.05</c:v>
              </c:pt>
              <c:pt idx="106">
                <c:v>211.05</c:v>
              </c:pt>
            </c:numLit>
          </c:yVal>
          <c:smooth val="0"/>
          <c:extLst>
            <c:ext xmlns:c16="http://schemas.microsoft.com/office/drawing/2014/chart" uri="{C3380CC4-5D6E-409C-BE32-E72D297353CC}">
              <c16:uniqueId val="{00000000-A835-4F3C-BD4B-FCBD7FD79D25}"/>
            </c:ext>
          </c:extLst>
        </c:ser>
        <c:ser>
          <c:idx val="1"/>
          <c:order val="1"/>
          <c:tx>
            <c:v>ChRM Inc</c:v>
          </c:tx>
          <c:spPr>
            <a:ln w="28575">
              <a:noFill/>
            </a:ln>
          </c:spPr>
          <c:marker>
            <c:symbol val="square"/>
            <c:size val="7"/>
            <c:spPr>
              <a:noFill/>
              <a:ln>
                <a:solidFill>
                  <a:schemeClr val="tx1"/>
                </a:solidFill>
              </a:ln>
            </c:spPr>
          </c:marker>
          <c:xVal>
            <c:numLit>
              <c:formatCode>General</c:formatCode>
              <c:ptCount val="107"/>
              <c:pt idx="0">
                <c:v>61</c:v>
              </c:pt>
              <c:pt idx="2">
                <c:v>56</c:v>
              </c:pt>
              <c:pt idx="3">
                <c:v>80</c:v>
              </c:pt>
              <c:pt idx="4">
                <c:v>58</c:v>
              </c:pt>
              <c:pt idx="6">
                <c:v>54</c:v>
              </c:pt>
              <c:pt idx="7">
                <c:v>78</c:v>
              </c:pt>
              <c:pt idx="9">
                <c:v>54</c:v>
              </c:pt>
              <c:pt idx="11">
                <c:v>57</c:v>
              </c:pt>
              <c:pt idx="12">
                <c:v>69</c:v>
              </c:pt>
              <c:pt idx="13">
                <c:v>67</c:v>
              </c:pt>
              <c:pt idx="14">
                <c:v>52</c:v>
              </c:pt>
              <c:pt idx="15">
                <c:v>74</c:v>
              </c:pt>
              <c:pt idx="16">
                <c:v>58</c:v>
              </c:pt>
              <c:pt idx="17">
                <c:v>75</c:v>
              </c:pt>
              <c:pt idx="18">
                <c:v>36</c:v>
              </c:pt>
              <c:pt idx="19">
                <c:v>63</c:v>
              </c:pt>
              <c:pt idx="20">
                <c:v>69</c:v>
              </c:pt>
              <c:pt idx="21">
                <c:v>-51</c:v>
              </c:pt>
              <c:pt idx="23">
                <c:v>59</c:v>
              </c:pt>
              <c:pt idx="24">
                <c:v>74</c:v>
              </c:pt>
              <c:pt idx="25">
                <c:v>43</c:v>
              </c:pt>
              <c:pt idx="26">
                <c:v>63</c:v>
              </c:pt>
              <c:pt idx="29">
                <c:v>-27</c:v>
              </c:pt>
              <c:pt idx="30">
                <c:v>66</c:v>
              </c:pt>
              <c:pt idx="32">
                <c:v>-27</c:v>
              </c:pt>
              <c:pt idx="35">
                <c:v>-47</c:v>
              </c:pt>
              <c:pt idx="37">
                <c:v>-36</c:v>
              </c:pt>
              <c:pt idx="40">
                <c:v>-56</c:v>
              </c:pt>
              <c:pt idx="41">
                <c:v>36</c:v>
              </c:pt>
              <c:pt idx="45">
                <c:v>66</c:v>
              </c:pt>
              <c:pt idx="48">
                <c:v>60</c:v>
              </c:pt>
              <c:pt idx="49">
                <c:v>49</c:v>
              </c:pt>
              <c:pt idx="51">
                <c:v>43</c:v>
              </c:pt>
              <c:pt idx="52">
                <c:v>41</c:v>
              </c:pt>
              <c:pt idx="53">
                <c:v>33</c:v>
              </c:pt>
              <c:pt idx="59">
                <c:v>60</c:v>
              </c:pt>
              <c:pt idx="60">
                <c:v>65</c:v>
              </c:pt>
              <c:pt idx="61">
                <c:v>50</c:v>
              </c:pt>
              <c:pt idx="62">
                <c:v>42</c:v>
              </c:pt>
              <c:pt idx="65">
                <c:v>73</c:v>
              </c:pt>
              <c:pt idx="68">
                <c:v>-9</c:v>
              </c:pt>
              <c:pt idx="70">
                <c:v>-15</c:v>
              </c:pt>
              <c:pt idx="72">
                <c:v>-57</c:v>
              </c:pt>
              <c:pt idx="73">
                <c:v>50</c:v>
              </c:pt>
              <c:pt idx="74">
                <c:v>-21</c:v>
              </c:pt>
              <c:pt idx="76">
                <c:v>-40</c:v>
              </c:pt>
              <c:pt idx="77">
                <c:v>-41</c:v>
              </c:pt>
              <c:pt idx="78">
                <c:v>-31</c:v>
              </c:pt>
              <c:pt idx="79">
                <c:v>-25</c:v>
              </c:pt>
              <c:pt idx="80">
                <c:v>39</c:v>
              </c:pt>
              <c:pt idx="83">
                <c:v>-42</c:v>
              </c:pt>
              <c:pt idx="84">
                <c:v>63</c:v>
              </c:pt>
              <c:pt idx="88">
                <c:v>-21</c:v>
              </c:pt>
              <c:pt idx="92">
                <c:v>62</c:v>
              </c:pt>
              <c:pt idx="95">
                <c:v>54</c:v>
              </c:pt>
              <c:pt idx="97">
                <c:v>70</c:v>
              </c:pt>
              <c:pt idx="98">
                <c:v>52</c:v>
              </c:pt>
            </c:numLit>
          </c:xVal>
          <c:yVal>
            <c:numLit>
              <c:formatCode>General</c:formatCode>
              <c:ptCount val="107"/>
              <c:pt idx="0">
                <c:v>130.1</c:v>
              </c:pt>
              <c:pt idx="1">
                <c:v>131.44999999999999</c:v>
              </c:pt>
              <c:pt idx="2">
                <c:v>132.35</c:v>
              </c:pt>
              <c:pt idx="3">
                <c:v>133.44999999999999</c:v>
              </c:pt>
              <c:pt idx="4">
                <c:v>134.30000000000001</c:v>
              </c:pt>
              <c:pt idx="5">
                <c:v>134.35</c:v>
              </c:pt>
              <c:pt idx="6">
                <c:v>135.5</c:v>
              </c:pt>
              <c:pt idx="7">
                <c:v>136.30000000000001</c:v>
              </c:pt>
              <c:pt idx="8">
                <c:v>137.44999999999999</c:v>
              </c:pt>
              <c:pt idx="9">
                <c:v>138.6</c:v>
              </c:pt>
              <c:pt idx="10">
                <c:v>138.55000000000001</c:v>
              </c:pt>
              <c:pt idx="11">
                <c:v>139.5</c:v>
              </c:pt>
              <c:pt idx="12">
                <c:v>140.19999999999999</c:v>
              </c:pt>
              <c:pt idx="13">
                <c:v>141.19999999999999</c:v>
              </c:pt>
              <c:pt idx="14">
                <c:v>142.15</c:v>
              </c:pt>
              <c:pt idx="15">
                <c:v>143.25</c:v>
              </c:pt>
              <c:pt idx="16">
                <c:v>144.19999999999999</c:v>
              </c:pt>
              <c:pt idx="17">
                <c:v>144.55000000000001</c:v>
              </c:pt>
              <c:pt idx="18">
                <c:v>145.19999999999999</c:v>
              </c:pt>
              <c:pt idx="19">
                <c:v>146.35</c:v>
              </c:pt>
              <c:pt idx="20">
                <c:v>147.6</c:v>
              </c:pt>
              <c:pt idx="21">
                <c:v>148.80000000000001</c:v>
              </c:pt>
              <c:pt idx="22">
                <c:v>149.9</c:v>
              </c:pt>
              <c:pt idx="23">
                <c:v>150.80000000000001</c:v>
              </c:pt>
              <c:pt idx="24">
                <c:v>152</c:v>
              </c:pt>
              <c:pt idx="25">
                <c:v>152.80000000000001</c:v>
              </c:pt>
              <c:pt idx="26">
                <c:v>152.85</c:v>
              </c:pt>
              <c:pt idx="27">
                <c:v>153.25</c:v>
              </c:pt>
              <c:pt idx="28">
                <c:v>154.9</c:v>
              </c:pt>
              <c:pt idx="29">
                <c:v>155.69999999999999</c:v>
              </c:pt>
              <c:pt idx="30">
                <c:v>156</c:v>
              </c:pt>
              <c:pt idx="31">
                <c:v>156.4</c:v>
              </c:pt>
              <c:pt idx="32">
                <c:v>157.19999999999999</c:v>
              </c:pt>
              <c:pt idx="35">
                <c:v>158.1</c:v>
              </c:pt>
              <c:pt idx="36">
                <c:v>158.15</c:v>
              </c:pt>
              <c:pt idx="37">
                <c:v>158.69999999999999</c:v>
              </c:pt>
              <c:pt idx="38">
                <c:v>159.1</c:v>
              </c:pt>
              <c:pt idx="39">
                <c:v>159.15</c:v>
              </c:pt>
              <c:pt idx="40">
                <c:v>159.80000000000001</c:v>
              </c:pt>
              <c:pt idx="41">
                <c:v>160</c:v>
              </c:pt>
              <c:pt idx="42">
                <c:v>160.05000000000001</c:v>
              </c:pt>
              <c:pt idx="43">
                <c:v>161.1</c:v>
              </c:pt>
              <c:pt idx="44">
                <c:v>161.15</c:v>
              </c:pt>
              <c:pt idx="45">
                <c:v>162.35</c:v>
              </c:pt>
              <c:pt idx="46">
                <c:v>162.65</c:v>
              </c:pt>
              <c:pt idx="48">
                <c:v>163.80000000000001</c:v>
              </c:pt>
              <c:pt idx="49">
                <c:v>164.3</c:v>
              </c:pt>
              <c:pt idx="50">
                <c:v>164.7</c:v>
              </c:pt>
              <c:pt idx="51">
                <c:v>165.05</c:v>
              </c:pt>
              <c:pt idx="52">
                <c:v>165.5</c:v>
              </c:pt>
              <c:pt idx="53">
                <c:v>166.25</c:v>
              </c:pt>
              <c:pt idx="54">
                <c:v>166.75</c:v>
              </c:pt>
              <c:pt idx="55">
                <c:v>166.8</c:v>
              </c:pt>
              <c:pt idx="56">
                <c:v>167.2</c:v>
              </c:pt>
              <c:pt idx="57">
                <c:v>168.4</c:v>
              </c:pt>
              <c:pt idx="58">
                <c:v>169.3</c:v>
              </c:pt>
              <c:pt idx="59">
                <c:v>169.5</c:v>
              </c:pt>
              <c:pt idx="60">
                <c:v>170.95</c:v>
              </c:pt>
              <c:pt idx="61">
                <c:v>171.65</c:v>
              </c:pt>
              <c:pt idx="62">
                <c:v>172.2</c:v>
              </c:pt>
              <c:pt idx="63">
                <c:v>173.4</c:v>
              </c:pt>
              <c:pt idx="64">
                <c:v>174.2</c:v>
              </c:pt>
              <c:pt idx="65">
                <c:v>175.5</c:v>
              </c:pt>
              <c:pt idx="66">
                <c:v>176.45</c:v>
              </c:pt>
              <c:pt idx="67">
                <c:v>176.5</c:v>
              </c:pt>
              <c:pt idx="68">
                <c:v>177.35</c:v>
              </c:pt>
              <c:pt idx="69">
                <c:v>178.4</c:v>
              </c:pt>
              <c:pt idx="70">
                <c:v>179.7</c:v>
              </c:pt>
              <c:pt idx="72">
                <c:v>180.9</c:v>
              </c:pt>
              <c:pt idx="73">
                <c:v>181.7</c:v>
              </c:pt>
              <c:pt idx="74">
                <c:v>182.55</c:v>
              </c:pt>
              <c:pt idx="76">
                <c:v>184.3</c:v>
              </c:pt>
              <c:pt idx="77">
                <c:v>185.1</c:v>
              </c:pt>
              <c:pt idx="78">
                <c:v>186.75</c:v>
              </c:pt>
              <c:pt idx="79">
                <c:v>187.1</c:v>
              </c:pt>
              <c:pt idx="80">
                <c:v>188.45</c:v>
              </c:pt>
              <c:pt idx="81">
                <c:v>189.1</c:v>
              </c:pt>
              <c:pt idx="82">
                <c:v>189.8</c:v>
              </c:pt>
              <c:pt idx="83">
                <c:v>190.9</c:v>
              </c:pt>
              <c:pt idx="84">
                <c:v>191.7</c:v>
              </c:pt>
              <c:pt idx="86">
                <c:v>193.65</c:v>
              </c:pt>
              <c:pt idx="88">
                <c:v>194.55</c:v>
              </c:pt>
              <c:pt idx="89">
                <c:v>195.85</c:v>
              </c:pt>
              <c:pt idx="90">
                <c:v>196.1</c:v>
              </c:pt>
              <c:pt idx="91">
                <c:v>197.2</c:v>
              </c:pt>
              <c:pt idx="92">
                <c:v>198.5</c:v>
              </c:pt>
              <c:pt idx="93">
                <c:v>199.4</c:v>
              </c:pt>
              <c:pt idx="94">
                <c:v>200.4</c:v>
              </c:pt>
              <c:pt idx="95">
                <c:v>201.1</c:v>
              </c:pt>
              <c:pt idx="96">
                <c:v>202.05</c:v>
              </c:pt>
              <c:pt idx="97">
                <c:v>202.1</c:v>
              </c:pt>
              <c:pt idx="98">
                <c:v>203.05</c:v>
              </c:pt>
              <c:pt idx="99">
                <c:v>204.15</c:v>
              </c:pt>
              <c:pt idx="100">
                <c:v>205.1</c:v>
              </c:pt>
              <c:pt idx="101">
                <c:v>206.05</c:v>
              </c:pt>
              <c:pt idx="103">
                <c:v>208.05</c:v>
              </c:pt>
              <c:pt idx="106">
                <c:v>211.05</c:v>
              </c:pt>
            </c:numLit>
          </c:yVal>
          <c:smooth val="0"/>
          <c:extLst>
            <c:ext xmlns:c16="http://schemas.microsoft.com/office/drawing/2014/chart" uri="{C3380CC4-5D6E-409C-BE32-E72D297353CC}">
              <c16:uniqueId val="{00000001-A835-4F3C-BD4B-FCBD7FD79D25}"/>
            </c:ext>
          </c:extLst>
        </c:ser>
        <c:dLbls>
          <c:showLegendKey val="0"/>
          <c:showVal val="0"/>
          <c:showCatName val="0"/>
          <c:showSerName val="0"/>
          <c:showPercent val="0"/>
          <c:showBubbleSize val="0"/>
        </c:dLbls>
        <c:axId val="-2092256872"/>
        <c:axId val="-2092251496"/>
      </c:scatterChart>
      <c:valAx>
        <c:axId val="-2092256872"/>
        <c:scaling>
          <c:orientation val="minMax"/>
          <c:max val="90"/>
          <c:min val="-90"/>
        </c:scaling>
        <c:delete val="0"/>
        <c:axPos val="t"/>
        <c:numFmt formatCode="General" sourceLinked="1"/>
        <c:majorTickMark val="out"/>
        <c:minorTickMark val="none"/>
        <c:tickLblPos val="nextTo"/>
        <c:crossAx val="-2092251496"/>
        <c:crosses val="autoZero"/>
        <c:crossBetween val="midCat"/>
        <c:majorUnit val="30"/>
      </c:valAx>
      <c:valAx>
        <c:axId val="-2092251496"/>
        <c:scaling>
          <c:orientation val="maxMin"/>
          <c:max val="215"/>
          <c:min val="130"/>
        </c:scaling>
        <c:delete val="0"/>
        <c:axPos val="l"/>
        <c:majorGridlines/>
        <c:numFmt formatCode="General" sourceLinked="1"/>
        <c:majorTickMark val="out"/>
        <c:minorTickMark val="out"/>
        <c:tickLblPos val="nextTo"/>
        <c:crossAx val="-2092256872"/>
        <c:crossesAt val="-90"/>
        <c:crossBetween val="midCat"/>
      </c:valAx>
    </c:plotArea>
    <c:legend>
      <c:legendPos val="r"/>
      <c:layout>
        <c:manualLayout>
          <c:xMode val="edge"/>
          <c:yMode val="edge"/>
          <c:x val="0.13940419947506599"/>
          <c:y val="7.38272488666189E-2"/>
          <c:w val="0.19898213258102099"/>
          <c:h val="6.44667143879743E-2"/>
        </c:manualLayout>
      </c:layout>
      <c:overlay val="0"/>
    </c:legend>
    <c:plotVisOnly val="1"/>
    <c:dispBlanksAs val="gap"/>
    <c:showDLblsOverMax val="0"/>
  </c:chart>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2.emf"/><Relationship Id="rId2" Type="http://schemas.openxmlformats.org/officeDocument/2006/relationships/image" Target="../media/image1.emf"/><Relationship Id="rId1" Type="http://schemas.openxmlformats.org/officeDocument/2006/relationships/chart" Target="../charts/chart1.xml"/><Relationship Id="rId6" Type="http://schemas.openxmlformats.org/officeDocument/2006/relationships/chart" Target="../charts/chart2.xml"/><Relationship Id="rId5" Type="http://schemas.openxmlformats.org/officeDocument/2006/relationships/image" Target="../media/image4.emf"/><Relationship Id="rId4"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xdr:from>
      <xdr:col>35</xdr:col>
      <xdr:colOff>749300</xdr:colOff>
      <xdr:row>29</xdr:row>
      <xdr:rowOff>38100</xdr:rowOff>
    </xdr:from>
    <xdr:to>
      <xdr:col>40</xdr:col>
      <xdr:colOff>114300</xdr:colOff>
      <xdr:row>59</xdr:row>
      <xdr:rowOff>139700</xdr:rowOff>
    </xdr:to>
    <xdr:graphicFrame macro="">
      <xdr:nvGraphicFramePr>
        <xdr:cNvPr id="6" name="Chart 5">
          <a:extLst>
            <a:ext uri="{FF2B5EF4-FFF2-40B4-BE49-F238E27FC236}">
              <a16:creationId xmlns:a16="http://schemas.microsoft.com/office/drawing/2014/main" id="{00000000-0008-0000-02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41</xdr:col>
      <xdr:colOff>327025</xdr:colOff>
      <xdr:row>42</xdr:row>
      <xdr:rowOff>166388</xdr:rowOff>
    </xdr:from>
    <xdr:to>
      <xdr:col>46</xdr:col>
      <xdr:colOff>546100</xdr:colOff>
      <xdr:row>54</xdr:row>
      <xdr:rowOff>203200</xdr:rowOff>
    </xdr:to>
    <xdr:pic>
      <xdr:nvPicPr>
        <xdr:cNvPr id="17" name="Picture 1">
          <a:extLst>
            <a:ext uri="{FF2B5EF4-FFF2-40B4-BE49-F238E27FC236}">
              <a16:creationId xmlns:a16="http://schemas.microsoft.com/office/drawing/2014/main" id="{00000000-0008-0000-0200-000011000000}"/>
            </a:ext>
          </a:extLst>
        </xdr:cNvPr>
        <xdr:cNvPicPr>
          <a:picLocks noChangeArrowheads="1"/>
        </xdr:cNvPicPr>
      </xdr:nvPicPr>
      <xdr:blipFill>
        <a:blip xmlns:r="http://schemas.openxmlformats.org/officeDocument/2006/relationships" r:embed="rId2"/>
        <a:srcRect/>
        <a:stretch>
          <a:fillRect/>
        </a:stretch>
      </xdr:blipFill>
      <xdr:spPr bwMode="auto">
        <a:xfrm>
          <a:off x="25790525" y="9704088"/>
          <a:ext cx="4410075" cy="4088112"/>
        </a:xfrm>
        <a:prstGeom prst="rect">
          <a:avLst/>
        </a:prstGeom>
        <a:noFill/>
      </xdr:spPr>
    </xdr:pic>
    <xdr:clientData/>
  </xdr:twoCellAnchor>
  <xdr:twoCellAnchor editAs="oneCell">
    <xdr:from>
      <xdr:col>41</xdr:col>
      <xdr:colOff>250825</xdr:colOff>
      <xdr:row>28</xdr:row>
      <xdr:rowOff>152400</xdr:rowOff>
    </xdr:from>
    <xdr:to>
      <xdr:col>46</xdr:col>
      <xdr:colOff>381000</xdr:colOff>
      <xdr:row>41</xdr:row>
      <xdr:rowOff>254000</xdr:rowOff>
    </xdr:to>
    <xdr:pic>
      <xdr:nvPicPr>
        <xdr:cNvPr id="18" name="Picture 2">
          <a:extLst>
            <a:ext uri="{FF2B5EF4-FFF2-40B4-BE49-F238E27FC236}">
              <a16:creationId xmlns:a16="http://schemas.microsoft.com/office/drawing/2014/main" id="{00000000-0008-0000-0200-000012000000}"/>
            </a:ext>
          </a:extLst>
        </xdr:cNvPr>
        <xdr:cNvPicPr>
          <a:picLocks noChangeArrowheads="1"/>
        </xdr:cNvPicPr>
      </xdr:nvPicPr>
      <xdr:blipFill>
        <a:blip xmlns:r="http://schemas.openxmlformats.org/officeDocument/2006/relationships" r:embed="rId3"/>
        <a:srcRect/>
        <a:stretch>
          <a:fillRect/>
        </a:stretch>
      </xdr:blipFill>
      <xdr:spPr bwMode="auto">
        <a:xfrm>
          <a:off x="25714325" y="5511800"/>
          <a:ext cx="4321175" cy="3924300"/>
        </a:xfrm>
        <a:prstGeom prst="rect">
          <a:avLst/>
        </a:prstGeom>
        <a:noFill/>
      </xdr:spPr>
    </xdr:pic>
    <xdr:clientData/>
  </xdr:twoCellAnchor>
  <xdr:twoCellAnchor editAs="oneCell">
    <xdr:from>
      <xdr:col>41</xdr:col>
      <xdr:colOff>542924</xdr:colOff>
      <xdr:row>54</xdr:row>
      <xdr:rowOff>297152</xdr:rowOff>
    </xdr:from>
    <xdr:to>
      <xdr:col>47</xdr:col>
      <xdr:colOff>177800</xdr:colOff>
      <xdr:row>69</xdr:row>
      <xdr:rowOff>342900</xdr:rowOff>
    </xdr:to>
    <xdr:pic>
      <xdr:nvPicPr>
        <xdr:cNvPr id="19" name="Picture 4">
          <a:extLst>
            <a:ext uri="{FF2B5EF4-FFF2-40B4-BE49-F238E27FC236}">
              <a16:creationId xmlns:a16="http://schemas.microsoft.com/office/drawing/2014/main" id="{00000000-0008-0000-0200-000013000000}"/>
            </a:ext>
          </a:extLst>
        </xdr:cNvPr>
        <xdr:cNvPicPr>
          <a:picLocks noChangeArrowheads="1"/>
        </xdr:cNvPicPr>
      </xdr:nvPicPr>
      <xdr:blipFill>
        <a:blip xmlns:r="http://schemas.openxmlformats.org/officeDocument/2006/relationships" r:embed="rId4"/>
        <a:srcRect/>
        <a:stretch>
          <a:fillRect/>
        </a:stretch>
      </xdr:blipFill>
      <xdr:spPr bwMode="auto">
        <a:xfrm>
          <a:off x="26006424" y="13886152"/>
          <a:ext cx="4664076" cy="4300248"/>
        </a:xfrm>
        <a:prstGeom prst="rect">
          <a:avLst/>
        </a:prstGeom>
        <a:noFill/>
      </xdr:spPr>
    </xdr:pic>
    <xdr:clientData/>
  </xdr:twoCellAnchor>
  <xdr:twoCellAnchor editAs="oneCell">
    <xdr:from>
      <xdr:col>41</xdr:col>
      <xdr:colOff>539750</xdr:colOff>
      <xdr:row>69</xdr:row>
      <xdr:rowOff>336492</xdr:rowOff>
    </xdr:from>
    <xdr:to>
      <xdr:col>47</xdr:col>
      <xdr:colOff>228600</xdr:colOff>
      <xdr:row>85</xdr:row>
      <xdr:rowOff>203200</xdr:rowOff>
    </xdr:to>
    <xdr:pic>
      <xdr:nvPicPr>
        <xdr:cNvPr id="20" name="Picture 5">
          <a:extLst>
            <a:ext uri="{FF2B5EF4-FFF2-40B4-BE49-F238E27FC236}">
              <a16:creationId xmlns:a16="http://schemas.microsoft.com/office/drawing/2014/main" id="{00000000-0008-0000-0200-000014000000}"/>
            </a:ext>
          </a:extLst>
        </xdr:cNvPr>
        <xdr:cNvPicPr>
          <a:picLocks noChangeArrowheads="1"/>
        </xdr:cNvPicPr>
      </xdr:nvPicPr>
      <xdr:blipFill>
        <a:blip xmlns:r="http://schemas.openxmlformats.org/officeDocument/2006/relationships" r:embed="rId5"/>
        <a:srcRect/>
        <a:stretch>
          <a:fillRect/>
        </a:stretch>
      </xdr:blipFill>
      <xdr:spPr bwMode="auto">
        <a:xfrm>
          <a:off x="26003250" y="18179992"/>
          <a:ext cx="4718050" cy="4121208"/>
        </a:xfrm>
        <a:prstGeom prst="rect">
          <a:avLst/>
        </a:prstGeom>
        <a:noFill/>
      </xdr:spPr>
    </xdr:pic>
    <xdr:clientData/>
  </xdr:twoCellAnchor>
  <xdr:twoCellAnchor>
    <xdr:from>
      <xdr:col>30</xdr:col>
      <xdr:colOff>254000</xdr:colOff>
      <xdr:row>29</xdr:row>
      <xdr:rowOff>38100</xdr:rowOff>
    </xdr:from>
    <xdr:to>
      <xdr:col>35</xdr:col>
      <xdr:colOff>565150</xdr:colOff>
      <xdr:row>59</xdr:row>
      <xdr:rowOff>139700</xdr:rowOff>
    </xdr:to>
    <xdr:graphicFrame macro="">
      <xdr:nvGraphicFramePr>
        <xdr:cNvPr id="21" name="Chart 20">
          <a:extLst>
            <a:ext uri="{FF2B5EF4-FFF2-40B4-BE49-F238E27FC236}">
              <a16:creationId xmlns:a16="http://schemas.microsoft.com/office/drawing/2014/main" id="{00000000-0008-0000-0200-00001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4"/>
  <sheetViews>
    <sheetView tabSelected="1" workbookViewId="0">
      <selection activeCell="A14" sqref="A14"/>
    </sheetView>
  </sheetViews>
  <sheetFormatPr defaultColWidth="11.5546875" defaultRowHeight="15"/>
  <cols>
    <col min="1" max="1" width="120.33203125" customWidth="1"/>
    <col min="2" max="2" width="7.44140625" customWidth="1"/>
  </cols>
  <sheetData>
    <row r="1" spans="1:1" ht="33" customHeight="1" thickBot="1">
      <c r="A1" s="415" t="s">
        <v>287</v>
      </c>
    </row>
    <row r="2" spans="1:1" ht="72" customHeight="1">
      <c r="A2" s="247" t="s">
        <v>569</v>
      </c>
    </row>
    <row r="3" spans="1:1" ht="24" customHeight="1">
      <c r="A3" s="246" t="s">
        <v>634</v>
      </c>
    </row>
    <row r="4" spans="1:1" ht="42.95" customHeight="1">
      <c r="A4" s="246" t="s">
        <v>594</v>
      </c>
    </row>
    <row r="5" spans="1:1" ht="30.95" customHeight="1">
      <c r="A5" s="418" t="s">
        <v>595</v>
      </c>
    </row>
    <row r="6" spans="1:1" ht="27" customHeight="1">
      <c r="A6" s="418" t="s">
        <v>596</v>
      </c>
    </row>
    <row r="7" spans="1:1" ht="24.95" customHeight="1">
      <c r="A7" s="419" t="s">
        <v>597</v>
      </c>
    </row>
    <row r="10" spans="1:1" ht="15.75">
      <c r="A10" s="245"/>
    </row>
    <row r="11" spans="1:1" ht="15.75">
      <c r="A11" s="245"/>
    </row>
    <row r="12" spans="1:1" ht="15.75">
      <c r="A12" s="245"/>
    </row>
    <row r="13" spans="1:1" ht="15.75">
      <c r="A13" s="245"/>
    </row>
    <row r="14" spans="1:1" ht="15.75">
      <c r="A14" s="245"/>
    </row>
  </sheetData>
  <pageMargins left="0.7" right="0.7" top="0.75" bottom="0.75" header="0.3" footer="0.3"/>
  <pageSetup orientation="portrait" horizontalDpi="4294967292" verticalDpi="429496729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9FEA20-E22A-43A1-9FBB-8DD0D6023A4D}">
  <dimension ref="A1"/>
  <sheetViews>
    <sheetView workbookViewId="0">
      <selection activeCell="A2" sqref="A2"/>
    </sheetView>
  </sheetViews>
  <sheetFormatPr defaultRowHeight="15"/>
  <sheetData>
    <row r="1" spans="1:1">
      <c r="A1" t="s">
        <v>635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18"/>
  <sheetViews>
    <sheetView workbookViewId="0">
      <selection activeCell="F10" sqref="F10"/>
    </sheetView>
  </sheetViews>
  <sheetFormatPr defaultColWidth="10.6640625" defaultRowHeight="15"/>
  <cols>
    <col min="1" max="1" width="10" style="52" customWidth="1"/>
    <col min="2" max="2" width="15.6640625" style="52" customWidth="1"/>
    <col min="3" max="3" width="14.6640625" style="1" customWidth="1"/>
    <col min="4" max="4" width="14.109375" style="1" customWidth="1"/>
    <col min="5" max="5" width="82.44140625" style="1" customWidth="1"/>
    <col min="6" max="16384" width="10.6640625" style="1"/>
  </cols>
  <sheetData>
    <row r="1" spans="1:5" ht="19.5" thickBot="1">
      <c r="A1" s="428" t="s">
        <v>634</v>
      </c>
      <c r="B1" s="428"/>
      <c r="C1" s="428"/>
      <c r="D1" s="428"/>
      <c r="E1" s="428"/>
    </row>
    <row r="2" spans="1:5" ht="32.25" thickTop="1">
      <c r="A2" s="424" t="s">
        <v>606</v>
      </c>
      <c r="B2" s="422" t="s">
        <v>607</v>
      </c>
      <c r="C2" s="422" t="s">
        <v>603</v>
      </c>
      <c r="D2" s="422" t="s">
        <v>602</v>
      </c>
      <c r="E2" s="422" t="s">
        <v>571</v>
      </c>
    </row>
    <row r="3" spans="1:5" s="416" customFormat="1" ht="63">
      <c r="A3" s="420" t="s">
        <v>572</v>
      </c>
      <c r="B3" s="420" t="s">
        <v>608</v>
      </c>
      <c r="C3" s="420" t="s">
        <v>573</v>
      </c>
      <c r="D3" s="420" t="s">
        <v>574</v>
      </c>
      <c r="E3" s="425" t="s">
        <v>632</v>
      </c>
    </row>
    <row r="4" spans="1:5" s="416" customFormat="1" ht="47.25">
      <c r="A4" s="420" t="s">
        <v>575</v>
      </c>
      <c r="B4" s="420" t="s">
        <v>616</v>
      </c>
      <c r="C4" s="420" t="s">
        <v>576</v>
      </c>
      <c r="D4" s="421" t="s">
        <v>604</v>
      </c>
      <c r="E4" s="425" t="s">
        <v>621</v>
      </c>
    </row>
    <row r="5" spans="1:5" s="416" customFormat="1" ht="63">
      <c r="A5" s="420" t="s">
        <v>577</v>
      </c>
      <c r="B5" s="420" t="s">
        <v>620</v>
      </c>
      <c r="C5" s="420" t="s">
        <v>578</v>
      </c>
      <c r="D5" s="420" t="s">
        <v>574</v>
      </c>
      <c r="E5" s="425" t="s">
        <v>622</v>
      </c>
    </row>
    <row r="6" spans="1:5" s="416" customFormat="1" ht="63">
      <c r="A6" s="420" t="s">
        <v>579</v>
      </c>
      <c r="B6" s="420" t="s">
        <v>609</v>
      </c>
      <c r="C6" s="420" t="s">
        <v>580</v>
      </c>
      <c r="D6" s="421" t="s">
        <v>604</v>
      </c>
      <c r="E6" s="425" t="s">
        <v>631</v>
      </c>
    </row>
    <row r="7" spans="1:5" s="416" customFormat="1" ht="47.25">
      <c r="A7" s="420" t="s">
        <v>581</v>
      </c>
      <c r="B7" s="420" t="s">
        <v>610</v>
      </c>
      <c r="C7" s="420" t="s">
        <v>580</v>
      </c>
      <c r="D7" s="421" t="s">
        <v>604</v>
      </c>
      <c r="E7" s="425" t="s">
        <v>630</v>
      </c>
    </row>
    <row r="8" spans="1:5" s="416" customFormat="1" ht="47.25">
      <c r="A8" s="420" t="s">
        <v>582</v>
      </c>
      <c r="B8" s="420" t="s">
        <v>611</v>
      </c>
      <c r="C8" s="420" t="s">
        <v>583</v>
      </c>
      <c r="D8" s="420" t="s">
        <v>574</v>
      </c>
      <c r="E8" s="425" t="s">
        <v>629</v>
      </c>
    </row>
    <row r="9" spans="1:5" s="416" customFormat="1" ht="47.25">
      <c r="A9" s="420" t="s">
        <v>584</v>
      </c>
      <c r="B9" s="420" t="s">
        <v>612</v>
      </c>
      <c r="C9" s="420" t="s">
        <v>585</v>
      </c>
      <c r="D9" s="421" t="s">
        <v>604</v>
      </c>
      <c r="E9" s="425" t="s">
        <v>628</v>
      </c>
    </row>
    <row r="10" spans="1:5" s="416" customFormat="1" ht="60">
      <c r="A10" s="420" t="s">
        <v>586</v>
      </c>
      <c r="B10" s="420" t="s">
        <v>613</v>
      </c>
      <c r="C10" s="420" t="s">
        <v>605</v>
      </c>
      <c r="D10" s="421" t="s">
        <v>604</v>
      </c>
      <c r="E10" s="425" t="s">
        <v>627</v>
      </c>
    </row>
    <row r="11" spans="1:5" s="416" customFormat="1" ht="47.25">
      <c r="A11" s="420" t="s">
        <v>587</v>
      </c>
      <c r="B11" s="420" t="s">
        <v>614</v>
      </c>
      <c r="C11" s="420" t="s">
        <v>588</v>
      </c>
      <c r="D11" s="420" t="s">
        <v>589</v>
      </c>
      <c r="E11" s="425" t="s">
        <v>623</v>
      </c>
    </row>
    <row r="12" spans="1:5" s="416" customFormat="1" ht="47.25">
      <c r="A12" s="420" t="s">
        <v>590</v>
      </c>
      <c r="B12" s="420" t="s">
        <v>617</v>
      </c>
      <c r="C12" s="420" t="s">
        <v>583</v>
      </c>
      <c r="D12" s="420" t="s">
        <v>589</v>
      </c>
      <c r="E12" s="426" t="s">
        <v>633</v>
      </c>
    </row>
    <row r="13" spans="1:5" s="416" customFormat="1" ht="63">
      <c r="A13" s="420" t="s">
        <v>591</v>
      </c>
      <c r="B13" s="420" t="s">
        <v>615</v>
      </c>
      <c r="C13" s="420" t="s">
        <v>583</v>
      </c>
      <c r="D13" s="420" t="s">
        <v>589</v>
      </c>
      <c r="E13" s="425" t="s">
        <v>626</v>
      </c>
    </row>
    <row r="14" spans="1:5" s="416" customFormat="1" ht="78.75">
      <c r="A14" s="420" t="s">
        <v>592</v>
      </c>
      <c r="B14" s="420" t="s">
        <v>619</v>
      </c>
      <c r="C14" s="420" t="s">
        <v>583</v>
      </c>
      <c r="D14" s="420" t="s">
        <v>589</v>
      </c>
      <c r="E14" s="425" t="s">
        <v>625</v>
      </c>
    </row>
    <row r="15" spans="1:5" s="416" customFormat="1" ht="47.25">
      <c r="A15" s="423" t="s">
        <v>593</v>
      </c>
      <c r="B15" s="423" t="s">
        <v>618</v>
      </c>
      <c r="C15" s="423" t="s">
        <v>583</v>
      </c>
      <c r="D15" s="423" t="s">
        <v>589</v>
      </c>
      <c r="E15" s="427" t="s">
        <v>624</v>
      </c>
    </row>
    <row r="18" spans="3:3">
      <c r="C18" s="417"/>
    </row>
  </sheetData>
  <mergeCells count="1">
    <mergeCell ref="A1:E1"/>
  </mergeCell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V430"/>
  <sheetViews>
    <sheetView workbookViewId="0">
      <pane ySplit="600" topLeftCell="A2" activePane="bottomLeft"/>
      <selection pane="bottomLeft" activeCell="C4" sqref="C4"/>
    </sheetView>
  </sheetViews>
  <sheetFormatPr defaultColWidth="9.44140625" defaultRowHeight="15"/>
  <cols>
    <col min="1" max="1" width="8.33203125" style="1" customWidth="1"/>
    <col min="2" max="2" width="5" style="52" customWidth="1"/>
    <col min="3" max="3" width="37.109375" style="1" customWidth="1"/>
    <col min="4" max="4" width="3.88671875" style="52" customWidth="1"/>
    <col min="5" max="5" width="5.5546875" style="234" customWidth="1"/>
    <col min="6" max="6" width="6" style="1" customWidth="1"/>
    <col min="7" max="7" width="3.44140625" style="1" customWidth="1"/>
    <col min="8" max="8" width="6" style="1" customWidth="1"/>
    <col min="9" max="9" width="5.33203125" style="1" customWidth="1"/>
    <col min="10" max="10" width="5" style="234" customWidth="1"/>
    <col min="11" max="11" width="4.5546875" style="59" customWidth="1"/>
    <col min="12" max="12" width="5.109375" style="2" customWidth="1"/>
    <col min="13" max="13" width="6.88671875" style="2" customWidth="1"/>
    <col min="14" max="14" width="4.88671875" style="2" customWidth="1"/>
    <col min="15" max="15" width="4" style="238" customWidth="1"/>
    <col min="16" max="16" width="4.33203125" style="2" customWidth="1"/>
    <col min="17" max="17" width="6.6640625" style="2" customWidth="1"/>
    <col min="18" max="18" width="5.109375" style="2" customWidth="1"/>
    <col min="19" max="19" width="8.44140625" style="2" customWidth="1"/>
    <col min="20" max="21" width="5.44140625" style="2" customWidth="1"/>
    <col min="22" max="22" width="4.88671875" style="2" customWidth="1"/>
    <col min="23" max="23" width="4" style="2" customWidth="1"/>
    <col min="24" max="24" width="6.6640625" style="2" customWidth="1"/>
    <col min="25" max="25" width="6.109375" style="2" customWidth="1"/>
    <col min="26" max="26" width="4.109375" style="2" customWidth="1"/>
    <col min="27" max="28" width="6.6640625" style="2" customWidth="1"/>
    <col min="29" max="29" width="4" style="2" customWidth="1"/>
    <col min="30" max="30" width="4.109375" style="2" customWidth="1"/>
    <col min="31" max="31" width="4.44140625" style="2" customWidth="1"/>
    <col min="32" max="32" width="5" style="239" customWidth="1"/>
    <col min="33" max="48" width="9.44140625" style="2"/>
    <col min="49" max="55" width="9.44140625" style="1"/>
    <col min="56" max="56" width="5.44140625" style="1" customWidth="1"/>
    <col min="57" max="16384" width="9.44140625" style="1"/>
  </cols>
  <sheetData>
    <row r="1" spans="1:48" s="37" customFormat="1" ht="18">
      <c r="A1" s="213" t="s">
        <v>598</v>
      </c>
      <c r="B1" s="52"/>
      <c r="H1" s="1"/>
      <c r="J1" s="240"/>
      <c r="K1" s="242"/>
      <c r="L1" s="39"/>
      <c r="M1" s="39"/>
      <c r="N1" s="39"/>
      <c r="O1" s="51"/>
      <c r="P1" s="51"/>
      <c r="Q1" s="39"/>
      <c r="R1" s="39"/>
      <c r="S1" s="39"/>
      <c r="T1" s="39"/>
      <c r="U1" s="39"/>
      <c r="V1" s="39"/>
      <c r="W1" s="39"/>
      <c r="X1" s="39"/>
      <c r="Y1" s="39"/>
      <c r="Z1" s="39"/>
      <c r="AA1" s="39"/>
      <c r="AB1" s="39"/>
      <c r="AC1" s="39"/>
      <c r="AD1" s="39"/>
      <c r="AE1" s="39"/>
      <c r="AF1" s="39"/>
      <c r="AG1" s="39"/>
      <c r="AH1" s="39"/>
      <c r="AI1" s="39"/>
      <c r="AJ1" s="39"/>
      <c r="AK1" s="39"/>
      <c r="AL1" s="39"/>
      <c r="AM1" s="39"/>
      <c r="AN1" s="39"/>
      <c r="AO1" s="39"/>
      <c r="AP1" s="39"/>
      <c r="AQ1" s="39"/>
      <c r="AR1" s="39"/>
      <c r="AS1" s="39"/>
      <c r="AT1" s="39"/>
      <c r="AU1" s="39"/>
      <c r="AV1" s="39"/>
    </row>
    <row r="2" spans="1:48" s="37" customFormat="1" ht="15.75">
      <c r="A2" s="11"/>
      <c r="B2" s="37" t="s">
        <v>124</v>
      </c>
      <c r="H2" s="1"/>
      <c r="J2" s="240"/>
      <c r="K2" s="242"/>
      <c r="L2" s="39"/>
      <c r="M2" s="39"/>
      <c r="N2" s="39"/>
      <c r="O2" s="51"/>
      <c r="P2" s="51"/>
      <c r="Q2" s="39"/>
      <c r="R2" s="39"/>
      <c r="S2" s="39"/>
      <c r="T2" s="39"/>
      <c r="U2" s="39"/>
      <c r="V2" s="39"/>
      <c r="W2" s="39"/>
      <c r="AE2" s="39"/>
      <c r="AF2" s="39"/>
      <c r="AG2" s="39"/>
      <c r="AH2" s="39"/>
      <c r="AI2" s="39"/>
      <c r="AJ2" s="39"/>
      <c r="AK2" s="39"/>
      <c r="AL2" s="39"/>
      <c r="AM2" s="39"/>
      <c r="AN2" s="39"/>
      <c r="AO2" s="39"/>
      <c r="AP2" s="39"/>
      <c r="AQ2" s="39"/>
      <c r="AR2" s="39"/>
      <c r="AS2" s="39"/>
      <c r="AT2" s="39"/>
      <c r="AU2" s="39"/>
      <c r="AV2" s="39"/>
    </row>
    <row r="3" spans="1:48" s="39" customFormat="1" ht="15.75">
      <c r="A3" s="2"/>
      <c r="B3" s="40" t="s">
        <v>125</v>
      </c>
      <c r="H3" s="1"/>
      <c r="J3" s="46"/>
      <c r="K3" s="242"/>
      <c r="O3" s="51"/>
      <c r="P3" s="51"/>
      <c r="T3" s="248" t="s">
        <v>266</v>
      </c>
      <c r="U3" s="249" t="s">
        <v>107</v>
      </c>
      <c r="V3" s="249" t="s">
        <v>100</v>
      </c>
      <c r="W3" s="249" t="s">
        <v>103</v>
      </c>
      <c r="X3" s="249" t="s">
        <v>96</v>
      </c>
      <c r="Y3" s="249" t="s">
        <v>105</v>
      </c>
      <c r="Z3" s="164" t="s">
        <v>267</v>
      </c>
    </row>
    <row r="4" spans="1:48" s="39" customFormat="1">
      <c r="A4" s="39" t="s">
        <v>318</v>
      </c>
      <c r="H4" s="1"/>
      <c r="J4" s="46"/>
      <c r="K4" s="242"/>
      <c r="O4" s="51"/>
      <c r="P4" s="51"/>
      <c r="T4" s="224">
        <v>7</v>
      </c>
      <c r="U4" s="60">
        <v>6</v>
      </c>
      <c r="V4" s="60">
        <v>5</v>
      </c>
      <c r="W4" s="60">
        <v>4</v>
      </c>
      <c r="X4" s="60">
        <v>3</v>
      </c>
      <c r="Y4" s="225">
        <v>2</v>
      </c>
      <c r="Z4" s="226">
        <v>1</v>
      </c>
    </row>
    <row r="5" spans="1:48" s="39" customFormat="1">
      <c r="B5" s="39" t="s">
        <v>25</v>
      </c>
      <c r="C5" s="39" t="s">
        <v>26</v>
      </c>
      <c r="H5" s="1"/>
      <c r="J5" s="46"/>
      <c r="K5" s="242"/>
      <c r="O5" s="51"/>
      <c r="P5" s="51"/>
    </row>
    <row r="6" spans="1:48" s="39" customFormat="1">
      <c r="B6" s="60"/>
      <c r="C6" s="41" t="s">
        <v>27</v>
      </c>
      <c r="H6" s="1"/>
      <c r="J6" s="46"/>
      <c r="K6" s="242"/>
      <c r="O6" s="51"/>
      <c r="P6" s="51"/>
    </row>
    <row r="7" spans="1:48" s="39" customFormat="1">
      <c r="B7" s="39" t="s">
        <v>4</v>
      </c>
      <c r="C7" s="39" t="s">
        <v>1</v>
      </c>
      <c r="H7" s="1"/>
      <c r="J7" s="46"/>
      <c r="K7" s="242"/>
      <c r="O7" s="51"/>
      <c r="P7" s="51"/>
    </row>
    <row r="8" spans="1:48" s="39" customFormat="1">
      <c r="B8" s="59"/>
      <c r="C8" s="39" t="s">
        <v>73</v>
      </c>
      <c r="H8" s="1"/>
      <c r="J8" s="46"/>
      <c r="K8" s="242"/>
      <c r="O8" s="51"/>
      <c r="P8" s="51"/>
    </row>
    <row r="9" spans="1:48" s="39" customFormat="1">
      <c r="B9" s="59"/>
      <c r="C9" s="39" t="s">
        <v>2</v>
      </c>
      <c r="H9" s="1"/>
      <c r="J9" s="46"/>
      <c r="K9" s="242"/>
      <c r="O9" s="51"/>
      <c r="P9" s="51"/>
    </row>
    <row r="10" spans="1:48" s="39" customFormat="1">
      <c r="B10" s="60"/>
      <c r="C10" s="41" t="s">
        <v>3</v>
      </c>
      <c r="H10" s="1"/>
      <c r="J10" s="46"/>
      <c r="K10" s="242"/>
      <c r="O10" s="51"/>
      <c r="P10" s="51"/>
    </row>
    <row r="11" spans="1:48" s="39" customFormat="1">
      <c r="B11" s="39" t="s">
        <v>5</v>
      </c>
      <c r="C11" s="39" t="s">
        <v>74</v>
      </c>
      <c r="H11" s="1"/>
      <c r="J11" s="46"/>
      <c r="K11" s="242"/>
      <c r="O11" s="51"/>
      <c r="P11" s="51"/>
    </row>
    <row r="12" spans="1:48" s="39" customFormat="1">
      <c r="B12" s="59"/>
      <c r="C12" s="39" t="s">
        <v>20</v>
      </c>
      <c r="H12" s="1"/>
      <c r="J12" s="46"/>
      <c r="K12" s="242"/>
      <c r="O12" s="51"/>
      <c r="P12" s="51"/>
    </row>
    <row r="13" spans="1:48" s="39" customFormat="1">
      <c r="B13" s="59"/>
      <c r="C13" s="39" t="s">
        <v>75</v>
      </c>
      <c r="H13" s="1"/>
      <c r="J13" s="46"/>
      <c r="K13" s="242"/>
      <c r="O13" s="51"/>
      <c r="P13" s="51"/>
    </row>
    <row r="14" spans="1:48" s="39" customFormat="1">
      <c r="B14" s="59"/>
      <c r="C14" s="39" t="s">
        <v>76</v>
      </c>
      <c r="H14" s="1"/>
      <c r="J14" s="46"/>
      <c r="K14" s="242"/>
      <c r="O14" s="51"/>
      <c r="P14" s="51"/>
    </row>
    <row r="15" spans="1:48" s="39" customFormat="1">
      <c r="B15" s="59"/>
      <c r="C15" s="39" t="s">
        <v>77</v>
      </c>
      <c r="H15" s="1"/>
      <c r="J15" s="46"/>
      <c r="K15" s="242"/>
      <c r="O15" s="51"/>
      <c r="P15" s="51"/>
    </row>
    <row r="16" spans="1:48" s="39" customFormat="1">
      <c r="B16" s="60"/>
      <c r="C16" s="41" t="s">
        <v>78</v>
      </c>
      <c r="H16" s="1"/>
      <c r="J16" s="46"/>
      <c r="K16" s="242"/>
      <c r="O16" s="51"/>
      <c r="P16" s="51"/>
    </row>
    <row r="17" spans="1:48" s="39" customFormat="1">
      <c r="B17" s="39" t="s">
        <v>21</v>
      </c>
      <c r="C17" s="39" t="s">
        <v>79</v>
      </c>
      <c r="H17" s="1"/>
      <c r="J17" s="46"/>
      <c r="K17" s="242"/>
      <c r="O17" s="51"/>
      <c r="P17" s="51"/>
    </row>
    <row r="18" spans="1:48" s="39" customFormat="1">
      <c r="B18" s="60"/>
      <c r="C18" s="41" t="s">
        <v>119</v>
      </c>
      <c r="H18" s="1"/>
      <c r="J18" s="46"/>
      <c r="K18" s="242"/>
      <c r="O18" s="51"/>
      <c r="P18" s="51"/>
    </row>
    <row r="19" spans="1:48" s="39" customFormat="1">
      <c r="B19" s="39" t="s">
        <v>22</v>
      </c>
      <c r="C19" s="39" t="s">
        <v>114</v>
      </c>
      <c r="H19" s="1"/>
      <c r="J19" s="46"/>
      <c r="K19" s="242"/>
      <c r="O19" s="51"/>
      <c r="P19" s="51"/>
    </row>
    <row r="20" spans="1:48" s="39" customFormat="1">
      <c r="B20" s="59"/>
      <c r="C20" s="39" t="s">
        <v>115</v>
      </c>
      <c r="H20" s="1"/>
      <c r="J20" s="46"/>
      <c r="K20" s="242"/>
      <c r="O20" s="51"/>
      <c r="P20" s="51"/>
    </row>
    <row r="21" spans="1:48" s="39" customFormat="1">
      <c r="B21" s="59"/>
      <c r="C21" s="39" t="s">
        <v>116</v>
      </c>
      <c r="H21" s="1"/>
      <c r="J21" s="46"/>
      <c r="K21" s="242"/>
      <c r="O21" s="51"/>
      <c r="P21" s="51"/>
    </row>
    <row r="22" spans="1:48" s="39" customFormat="1">
      <c r="B22" s="59"/>
      <c r="C22" s="39" t="s">
        <v>117</v>
      </c>
      <c r="H22" s="1"/>
      <c r="J22" s="46"/>
      <c r="K22" s="242"/>
      <c r="O22" s="51"/>
      <c r="P22" s="51"/>
    </row>
    <row r="23" spans="1:48" s="39" customFormat="1">
      <c r="B23" s="59"/>
      <c r="C23" s="39" t="s">
        <v>23</v>
      </c>
      <c r="H23" s="1"/>
      <c r="J23" s="46"/>
      <c r="K23" s="242"/>
      <c r="O23" s="51"/>
      <c r="P23" s="51"/>
    </row>
    <row r="24" spans="1:48" s="39" customFormat="1">
      <c r="B24" s="59"/>
      <c r="C24" s="39" t="s">
        <v>24</v>
      </c>
      <c r="H24" s="1"/>
      <c r="J24" s="46"/>
      <c r="K24" s="242"/>
      <c r="O24" s="51"/>
      <c r="P24" s="51"/>
    </row>
    <row r="25" spans="1:48" s="37" customFormat="1">
      <c r="A25" s="42" t="s">
        <v>102</v>
      </c>
      <c r="B25" s="215" t="s">
        <v>319</v>
      </c>
      <c r="H25" s="1"/>
      <c r="J25" s="240"/>
      <c r="K25" s="59"/>
      <c r="L25" s="39"/>
      <c r="M25" s="39"/>
      <c r="N25" s="39"/>
      <c r="O25" s="51"/>
      <c r="P25" s="51"/>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39"/>
      <c r="AQ25" s="39"/>
      <c r="AR25" s="39"/>
      <c r="AS25" s="39"/>
      <c r="AT25" s="39"/>
      <c r="AU25" s="39"/>
      <c r="AV25" s="39"/>
    </row>
    <row r="26" spans="1:48" s="37" customFormat="1">
      <c r="A26" s="42"/>
      <c r="B26" s="214" t="s">
        <v>118</v>
      </c>
      <c r="H26" s="1"/>
      <c r="J26" s="240"/>
      <c r="K26" s="242"/>
      <c r="L26" s="43"/>
      <c r="M26" s="44"/>
      <c r="N26" s="39"/>
      <c r="O26" s="51"/>
      <c r="P26" s="51"/>
      <c r="Q26" s="39"/>
      <c r="R26" s="39"/>
      <c r="S26" s="39"/>
      <c r="T26" s="39"/>
      <c r="U26" s="39"/>
      <c r="V26" s="39"/>
      <c r="W26" s="39"/>
      <c r="X26" s="39"/>
      <c r="Y26" s="39"/>
      <c r="Z26" s="39"/>
      <c r="AA26" s="39"/>
      <c r="AB26" s="39"/>
      <c r="AC26" s="39"/>
      <c r="AD26" s="39"/>
      <c r="AE26" s="39"/>
      <c r="AF26" s="39"/>
      <c r="AG26" s="39"/>
      <c r="AH26" s="39"/>
      <c r="AI26" s="39"/>
      <c r="AJ26" s="39"/>
      <c r="AK26" s="39"/>
      <c r="AL26" s="39"/>
      <c r="AM26" s="39"/>
      <c r="AN26" s="39"/>
      <c r="AO26" s="39"/>
      <c r="AP26" s="39"/>
      <c r="AQ26" s="39"/>
      <c r="AR26" s="39"/>
      <c r="AS26" s="39"/>
      <c r="AT26" s="39"/>
      <c r="AU26" s="39"/>
      <c r="AV26" s="39"/>
    </row>
    <row r="27" spans="1:48" s="37" customFormat="1">
      <c r="B27" s="39" t="s">
        <v>101</v>
      </c>
      <c r="H27" s="1"/>
      <c r="J27" s="240"/>
      <c r="K27" s="242"/>
      <c r="L27" s="51"/>
      <c r="M27" s="51"/>
      <c r="N27" s="39"/>
      <c r="O27" s="51"/>
      <c r="P27" s="51"/>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row>
    <row r="28" spans="1:48" s="37" customFormat="1">
      <c r="B28" s="2" t="s">
        <v>320</v>
      </c>
      <c r="H28" s="1"/>
      <c r="J28" s="240"/>
      <c r="K28" s="242"/>
      <c r="L28" s="39"/>
      <c r="M28" s="39"/>
      <c r="N28" s="39"/>
      <c r="O28" s="51"/>
      <c r="P28" s="51"/>
      <c r="Q28" s="39"/>
      <c r="R28" s="39"/>
      <c r="S28" s="39"/>
      <c r="T28" s="39"/>
      <c r="U28" s="39"/>
      <c r="V28" s="39"/>
      <c r="W28" s="39"/>
      <c r="X28" s="39"/>
      <c r="Y28" s="39"/>
      <c r="Z28" s="39"/>
      <c r="AA28" s="39"/>
      <c r="AB28" s="39"/>
      <c r="AC28" s="39"/>
      <c r="AD28" s="39"/>
      <c r="AE28" s="39"/>
      <c r="AF28" s="39"/>
      <c r="AG28" s="39"/>
      <c r="AH28" s="39"/>
      <c r="AI28" s="39"/>
      <c r="AJ28" s="39"/>
      <c r="AK28" s="39"/>
      <c r="AL28" s="39"/>
      <c r="AM28" s="39"/>
      <c r="AN28" s="39"/>
      <c r="AO28" s="39"/>
      <c r="AP28" s="39"/>
      <c r="AQ28" s="39"/>
      <c r="AR28" s="39"/>
      <c r="AS28" s="39"/>
      <c r="AT28" s="39"/>
      <c r="AU28" s="39"/>
      <c r="AV28" s="39"/>
    </row>
    <row r="29" spans="1:48" s="37" customFormat="1">
      <c r="B29" s="39" t="s">
        <v>243</v>
      </c>
      <c r="H29" s="1"/>
      <c r="J29" s="240"/>
      <c r="K29" s="242"/>
      <c r="L29" s="39"/>
      <c r="M29" s="39"/>
      <c r="N29" s="39"/>
      <c r="O29" s="51"/>
      <c r="P29" s="51"/>
      <c r="Q29" s="39"/>
      <c r="R29" s="39"/>
      <c r="S29" s="39"/>
      <c r="T29" s="39"/>
      <c r="U29" s="39"/>
      <c r="V29" s="39"/>
      <c r="W29" s="39"/>
      <c r="X29" s="39"/>
      <c r="Y29" s="39"/>
      <c r="Z29" s="39"/>
      <c r="AA29" s="39"/>
      <c r="AB29" s="39"/>
      <c r="AC29" s="39"/>
      <c r="AD29" s="39"/>
      <c r="AE29" s="39"/>
      <c r="AF29" s="39"/>
      <c r="AG29" s="39"/>
      <c r="AH29" s="39"/>
      <c r="AI29" s="39"/>
      <c r="AJ29" s="39"/>
      <c r="AK29" s="39"/>
      <c r="AL29" s="39"/>
      <c r="AM29" s="39"/>
      <c r="AN29" s="39"/>
      <c r="AO29" s="39"/>
      <c r="AP29" s="39"/>
      <c r="AQ29" s="39"/>
      <c r="AR29" s="39"/>
      <c r="AS29" s="39"/>
      <c r="AT29" s="39"/>
      <c r="AU29" s="39"/>
      <c r="AV29" s="39"/>
    </row>
    <row r="30" spans="1:48" s="37" customFormat="1">
      <c r="A30" s="39" t="s">
        <v>262</v>
      </c>
      <c r="B30" s="2"/>
      <c r="H30" s="1"/>
      <c r="J30" s="240"/>
      <c r="K30" s="266"/>
      <c r="L30" s="57"/>
      <c r="M30" s="57"/>
      <c r="N30" s="57"/>
      <c r="O30" s="314"/>
      <c r="P30" s="314"/>
      <c r="Q30" s="39"/>
      <c r="R30" s="39"/>
      <c r="S30" s="39"/>
      <c r="T30" s="39"/>
      <c r="U30" s="39"/>
      <c r="V30" s="39"/>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row>
    <row r="31" spans="1:48" s="37" customFormat="1" ht="15.75">
      <c r="B31" s="47" t="s">
        <v>261</v>
      </c>
      <c r="C31" s="39"/>
      <c r="D31" s="39"/>
      <c r="F31" s="267"/>
      <c r="G31" s="267"/>
      <c r="H31" t="s">
        <v>355</v>
      </c>
      <c r="I31" s="305"/>
      <c r="J31" s="305"/>
      <c r="K31" s="305"/>
      <c r="L31" s="305" t="s">
        <v>493</v>
      </c>
      <c r="M31" s="315"/>
      <c r="N31" s="305"/>
      <c r="O31" s="305"/>
      <c r="P31" s="305"/>
      <c r="Q31" s="316" t="s">
        <v>356</v>
      </c>
      <c r="R31" s="317"/>
      <c r="S31" s="305"/>
      <c r="T31" s="339" t="s">
        <v>481</v>
      </c>
      <c r="U31" s="316"/>
      <c r="V31" s="305"/>
      <c r="W31" s="305"/>
      <c r="X31" s="340" t="s">
        <v>417</v>
      </c>
      <c r="Y31" s="305"/>
      <c r="Z31" s="305"/>
      <c r="AA31" s="318"/>
      <c r="AB31" s="318"/>
      <c r="AC31"/>
      <c r="AD31"/>
      <c r="AE31"/>
      <c r="AF31"/>
      <c r="AG31"/>
      <c r="AH31"/>
      <c r="AI31"/>
      <c r="AJ31"/>
      <c r="AK31"/>
      <c r="AL31"/>
      <c r="AM31"/>
      <c r="AN31"/>
      <c r="AO31"/>
      <c r="AP31"/>
      <c r="AQ31"/>
      <c r="AR31"/>
      <c r="AS31"/>
      <c r="AT31"/>
      <c r="AU31"/>
      <c r="AV31"/>
    </row>
    <row r="32" spans="1:48" s="37" customFormat="1" ht="18.75">
      <c r="A32" s="233"/>
      <c r="B32" s="39" t="s">
        <v>285</v>
      </c>
      <c r="C32" s="39"/>
      <c r="D32" s="39"/>
      <c r="H32" s="297"/>
      <c r="I32" s="297" t="s">
        <v>357</v>
      </c>
      <c r="J32" s="298"/>
      <c r="K32" s="298"/>
      <c r="L32" s="278"/>
      <c r="M32" s="263"/>
      <c r="N32" s="430"/>
      <c r="O32" s="430"/>
      <c r="P32" s="265"/>
      <c r="Q32" s="431" t="s">
        <v>359</v>
      </c>
      <c r="R32" s="431" t="s">
        <v>360</v>
      </c>
      <c r="S32" s="265"/>
      <c r="T32" s="279" t="s">
        <v>361</v>
      </c>
      <c r="U32" s="353"/>
      <c r="V32" s="280"/>
      <c r="W32" s="280"/>
      <c r="X32" s="341" t="s">
        <v>362</v>
      </c>
      <c r="Y32" s="281" t="s">
        <v>363</v>
      </c>
      <c r="Z32" s="281" t="s">
        <v>364</v>
      </c>
      <c r="AA32" s="348" t="s">
        <v>365</v>
      </c>
      <c r="AB32" s="348" t="s">
        <v>358</v>
      </c>
      <c r="AC32"/>
      <c r="AD32"/>
      <c r="AE32"/>
      <c r="AF32"/>
      <c r="AG32"/>
      <c r="AH32"/>
      <c r="AI32"/>
      <c r="AJ32"/>
      <c r="AK32"/>
      <c r="AL32"/>
      <c r="AM32"/>
      <c r="AN32"/>
      <c r="AO32"/>
      <c r="AP32"/>
      <c r="AQ32"/>
      <c r="AR32"/>
      <c r="AS32"/>
      <c r="AT32"/>
      <c r="AU32"/>
      <c r="AV32"/>
    </row>
    <row r="33" spans="1:74" ht="29.1" customHeight="1">
      <c r="B33" s="59"/>
      <c r="C33" s="2"/>
      <c r="D33" s="233" t="s">
        <v>467</v>
      </c>
      <c r="E33" s="233"/>
      <c r="F33" s="233"/>
      <c r="G33" s="233"/>
      <c r="H33" s="332"/>
      <c r="I33" s="337"/>
      <c r="J33" s="337"/>
      <c r="K33" s="338"/>
      <c r="L33" s="277" t="s">
        <v>366</v>
      </c>
      <c r="M33" s="275"/>
      <c r="N33" s="275"/>
      <c r="O33" s="275"/>
      <c r="P33" s="275"/>
      <c r="Q33" s="431"/>
      <c r="R33" s="431"/>
      <c r="S33" s="275"/>
      <c r="T33" s="276"/>
      <c r="U33" s="299"/>
      <c r="V33" s="275"/>
      <c r="W33" s="275"/>
      <c r="X33" s="342"/>
      <c r="Y33" s="282"/>
      <c r="Z33" s="282"/>
      <c r="AA33" s="429" t="s">
        <v>482</v>
      </c>
      <c r="AB33" s="429"/>
      <c r="AC33"/>
      <c r="AD33"/>
      <c r="AE33"/>
      <c r="AF33"/>
      <c r="AG33"/>
      <c r="AH33"/>
      <c r="AI33"/>
      <c r="AJ33"/>
      <c r="AK33"/>
      <c r="AL33"/>
      <c r="AM33"/>
      <c r="AN33"/>
      <c r="AO33"/>
      <c r="AP33"/>
      <c r="AQ33"/>
      <c r="AR33"/>
      <c r="AS33"/>
      <c r="AT33"/>
      <c r="AU33"/>
      <c r="AV33"/>
    </row>
    <row r="34" spans="1:74" s="97" customFormat="1" ht="37.5" thickBot="1">
      <c r="A34" s="45" t="s">
        <v>0</v>
      </c>
      <c r="B34" s="61" t="s">
        <v>286</v>
      </c>
      <c r="C34" s="49" t="s">
        <v>147</v>
      </c>
      <c r="D34" s="219"/>
      <c r="E34" s="61" t="s">
        <v>263</v>
      </c>
      <c r="F34" s="61" t="s">
        <v>268</v>
      </c>
      <c r="G34" s="250"/>
      <c r="H34" s="284" t="s">
        <v>369</v>
      </c>
      <c r="I34" s="283" t="s">
        <v>362</v>
      </c>
      <c r="J34" s="312" t="s">
        <v>363</v>
      </c>
      <c r="K34" s="283" t="s">
        <v>490</v>
      </c>
      <c r="L34" s="284" t="s">
        <v>368</v>
      </c>
      <c r="M34" s="283" t="s">
        <v>369</v>
      </c>
      <c r="N34" s="283" t="s">
        <v>362</v>
      </c>
      <c r="O34" s="283" t="s">
        <v>363</v>
      </c>
      <c r="P34" s="283" t="s">
        <v>506</v>
      </c>
      <c r="Q34" s="283" t="s">
        <v>370</v>
      </c>
      <c r="R34" s="283"/>
      <c r="S34" s="283" t="s">
        <v>371</v>
      </c>
      <c r="T34" s="284" t="s">
        <v>369</v>
      </c>
      <c r="U34" s="283" t="s">
        <v>362</v>
      </c>
      <c r="V34" s="283" t="s">
        <v>363</v>
      </c>
      <c r="W34" s="312" t="s">
        <v>367</v>
      </c>
      <c r="X34" s="284"/>
      <c r="Y34" s="283"/>
      <c r="Z34" s="283"/>
      <c r="AA34" s="313" t="s">
        <v>372</v>
      </c>
      <c r="AB34" s="313" t="s">
        <v>363</v>
      </c>
      <c r="AC34"/>
      <c r="AD34"/>
      <c r="AE34"/>
      <c r="AF34"/>
      <c r="AG34"/>
      <c r="AH34"/>
      <c r="AI34"/>
      <c r="AJ34"/>
      <c r="AK34"/>
      <c r="AL34"/>
      <c r="AM34"/>
      <c r="AN34"/>
      <c r="AO34"/>
      <c r="AP34"/>
      <c r="AQ34"/>
      <c r="AR34"/>
      <c r="AS34"/>
      <c r="AT34"/>
      <c r="AU34"/>
      <c r="AV34"/>
      <c r="AW34" s="301"/>
      <c r="AX34" s="301"/>
      <c r="AY34" s="301"/>
      <c r="AZ34" s="301"/>
      <c r="BA34" s="301"/>
      <c r="BB34" s="301"/>
      <c r="BC34" s="301"/>
      <c r="BD34" s="301"/>
      <c r="BE34" s="301"/>
      <c r="BF34" s="301"/>
      <c r="BG34" s="301"/>
      <c r="BH34" s="301"/>
      <c r="BI34" s="301"/>
      <c r="BJ34" s="301"/>
      <c r="BK34" s="301"/>
      <c r="BL34" s="301"/>
      <c r="BM34" s="301"/>
      <c r="BN34" s="301"/>
      <c r="BO34" s="301"/>
      <c r="BP34" s="301"/>
      <c r="BQ34" s="301"/>
      <c r="BR34" s="301"/>
      <c r="BS34" s="301"/>
      <c r="BT34" s="301"/>
      <c r="BU34" s="301"/>
      <c r="BV34" s="301"/>
    </row>
    <row r="35" spans="1:74" ht="15.75">
      <c r="A35" s="39">
        <v>130.1</v>
      </c>
      <c r="B35" s="59"/>
      <c r="C35" s="46" t="s">
        <v>60</v>
      </c>
      <c r="D35" s="55" t="s">
        <v>106</v>
      </c>
      <c r="E35" s="435" t="s">
        <v>264</v>
      </c>
      <c r="F35" s="243">
        <v>7</v>
      </c>
      <c r="G35" s="243"/>
      <c r="H35" s="333" t="s">
        <v>373</v>
      </c>
      <c r="I35" s="330">
        <v>219</v>
      </c>
      <c r="J35" s="330">
        <v>71</v>
      </c>
      <c r="K35" s="330">
        <v>9</v>
      </c>
      <c r="L35" s="346">
        <v>2</v>
      </c>
      <c r="M35" s="285" t="s">
        <v>374</v>
      </c>
      <c r="N35" s="286">
        <v>9</v>
      </c>
      <c r="O35" s="289">
        <v>61</v>
      </c>
      <c r="P35" s="286">
        <v>11.2</v>
      </c>
      <c r="Q35" s="286">
        <f>IF(N35-I35 &lt;0,360+N35-I35,N35-I35)</f>
        <v>150</v>
      </c>
      <c r="R35" s="286" t="s">
        <v>375</v>
      </c>
      <c r="S35" s="345"/>
      <c r="T35" s="354" t="s">
        <v>475</v>
      </c>
      <c r="U35" s="168">
        <v>31</v>
      </c>
      <c r="V35" s="59">
        <v>17</v>
      </c>
      <c r="W35" s="59">
        <v>12</v>
      </c>
      <c r="X35" s="287">
        <f t="shared" ref="X35:X40" si="0">IF(ISBLANK(Q35),N35,Q35)</f>
        <v>150</v>
      </c>
      <c r="Y35" s="286">
        <f t="shared" ref="Y35:Y56" si="1">O35</f>
        <v>61</v>
      </c>
      <c r="Z35" s="286" t="str">
        <f t="shared" ref="Z35:Z56" si="2">R35</f>
        <v>no</v>
      </c>
      <c r="AA35" s="344"/>
      <c r="AB35" s="344">
        <f>Y35</f>
        <v>61</v>
      </c>
      <c r="AC35" s="268"/>
      <c r="AD35" s="268"/>
      <c r="AE35" s="268"/>
      <c r="AF35" s="268"/>
      <c r="AG35" s="268"/>
      <c r="AH35" s="268"/>
      <c r="AI35" s="268"/>
      <c r="AJ35"/>
      <c r="AK35"/>
      <c r="AL35"/>
      <c r="AM35"/>
      <c r="AN35"/>
      <c r="AO35"/>
      <c r="AP35"/>
      <c r="AQ35"/>
      <c r="AR35"/>
      <c r="AS35"/>
      <c r="AT35"/>
      <c r="AU35"/>
      <c r="AV35"/>
      <c r="AW35" s="302"/>
      <c r="AX35" s="302"/>
      <c r="AY35" s="302"/>
      <c r="AZ35" s="302"/>
      <c r="BA35" s="302"/>
      <c r="BB35" s="302"/>
      <c r="BC35" s="235"/>
      <c r="BD35" s="235"/>
      <c r="BE35" s="235"/>
      <c r="BF35" s="235"/>
      <c r="BG35" s="235"/>
      <c r="BH35" s="235"/>
      <c r="BI35" s="235"/>
      <c r="BJ35" s="235"/>
      <c r="BK35" s="235"/>
      <c r="BL35" s="235"/>
      <c r="BM35" s="235"/>
      <c r="BN35" s="235"/>
      <c r="BO35" s="235"/>
      <c r="BP35" s="235"/>
      <c r="BQ35" s="235"/>
      <c r="BR35" s="235"/>
      <c r="BS35" s="235"/>
      <c r="BT35" s="235"/>
      <c r="BU35" s="235"/>
      <c r="BV35" s="235"/>
    </row>
    <row r="36" spans="1:74" ht="25.5">
      <c r="A36" s="39">
        <v>131.44999999999999</v>
      </c>
      <c r="B36" s="59">
        <v>25.6</v>
      </c>
      <c r="C36" s="46" t="s">
        <v>61</v>
      </c>
      <c r="D36" s="55" t="s">
        <v>100</v>
      </c>
      <c r="E36" s="436"/>
      <c r="F36" s="243">
        <v>5</v>
      </c>
      <c r="G36" s="243"/>
      <c r="H36" s="334" t="s">
        <v>471</v>
      </c>
      <c r="I36" s="274">
        <v>329</v>
      </c>
      <c r="J36" s="274">
        <v>44</v>
      </c>
      <c r="K36" s="274">
        <v>18</v>
      </c>
      <c r="L36" s="346">
        <v>10</v>
      </c>
      <c r="M36" s="285" t="s">
        <v>507</v>
      </c>
      <c r="N36" s="286">
        <v>354</v>
      </c>
      <c r="O36" s="286">
        <v>50</v>
      </c>
      <c r="P36" s="286">
        <v>10</v>
      </c>
      <c r="Q36" s="286">
        <f>IF(N36-I36 &lt;0,360+N36-I36,N36-I36)</f>
        <v>25</v>
      </c>
      <c r="R36" s="286" t="s">
        <v>249</v>
      </c>
      <c r="S36" s="345"/>
      <c r="T36" s="355"/>
      <c r="U36" s="168"/>
      <c r="V36" s="59"/>
      <c r="W36" s="59"/>
      <c r="X36" s="287">
        <f t="shared" si="0"/>
        <v>25</v>
      </c>
      <c r="Y36" s="286">
        <f t="shared" si="1"/>
        <v>50</v>
      </c>
      <c r="Z36" s="286" t="str">
        <f t="shared" si="2"/>
        <v>yes</v>
      </c>
      <c r="AA36" s="344">
        <v>71.599999999999994</v>
      </c>
      <c r="AB36" s="344"/>
      <c r="AC36" s="268"/>
      <c r="AD36" s="268"/>
      <c r="AE36" s="268"/>
      <c r="AF36" s="268"/>
      <c r="AG36" s="268"/>
      <c r="AH36" s="268"/>
      <c r="AI36" s="268"/>
      <c r="AJ36"/>
      <c r="AK36"/>
      <c r="AL36"/>
      <c r="AM36"/>
      <c r="AN36"/>
      <c r="AO36"/>
      <c r="AP36"/>
      <c r="AQ36"/>
      <c r="AR36"/>
      <c r="AS36"/>
      <c r="AT36"/>
      <c r="AU36"/>
      <c r="AV36"/>
      <c r="AW36" s="302"/>
      <c r="AX36" s="302"/>
      <c r="AY36" s="302"/>
      <c r="AZ36" s="302"/>
      <c r="BA36" s="302"/>
      <c r="BB36" s="302"/>
      <c r="BC36" s="235"/>
      <c r="BD36" s="235"/>
      <c r="BE36" s="235"/>
      <c r="BF36" s="235"/>
      <c r="BG36" s="235"/>
      <c r="BH36" s="235"/>
      <c r="BI36" s="235"/>
      <c r="BJ36" s="235"/>
      <c r="BK36" s="235"/>
      <c r="BL36" s="235"/>
      <c r="BM36" s="235"/>
      <c r="BN36" s="235"/>
      <c r="BO36" s="235"/>
      <c r="BP36" s="235"/>
      <c r="BQ36" s="235"/>
      <c r="BR36" s="235"/>
      <c r="BS36" s="235"/>
      <c r="BT36" s="235"/>
      <c r="BU36" s="235"/>
      <c r="BV36" s="235"/>
    </row>
    <row r="37" spans="1:74" ht="15.75">
      <c r="A37" s="39">
        <v>132.35</v>
      </c>
      <c r="B37" s="59">
        <v>27.6</v>
      </c>
      <c r="C37" s="46" t="s">
        <v>62</v>
      </c>
      <c r="D37" s="55" t="s">
        <v>106</v>
      </c>
      <c r="E37" s="436"/>
      <c r="F37" s="243">
        <v>7</v>
      </c>
      <c r="G37" s="243"/>
      <c r="H37" s="335" t="s">
        <v>378</v>
      </c>
      <c r="I37" s="330"/>
      <c r="J37" s="330"/>
      <c r="K37" s="330"/>
      <c r="L37" s="346"/>
      <c r="M37" s="285" t="s">
        <v>418</v>
      </c>
      <c r="N37" s="286">
        <v>284</v>
      </c>
      <c r="O37" s="286">
        <v>56</v>
      </c>
      <c r="P37" s="286">
        <v>1.4</v>
      </c>
      <c r="Q37" s="286"/>
      <c r="R37" s="286" t="s">
        <v>379</v>
      </c>
      <c r="S37" s="345"/>
      <c r="T37" s="355"/>
      <c r="U37" s="168"/>
      <c r="V37" s="59"/>
      <c r="W37" s="59"/>
      <c r="X37" s="287">
        <f t="shared" si="0"/>
        <v>284</v>
      </c>
      <c r="Y37" s="286">
        <f t="shared" si="1"/>
        <v>56</v>
      </c>
      <c r="Z37" s="286" t="str">
        <f t="shared" si="2"/>
        <v>nb</v>
      </c>
      <c r="AA37" s="344"/>
      <c r="AB37" s="344">
        <f t="shared" ref="AB37:AB100" si="3">Y37</f>
        <v>56</v>
      </c>
      <c r="AC37" s="268"/>
      <c r="AD37" s="268"/>
      <c r="AE37" s="268"/>
      <c r="AF37" s="268"/>
      <c r="AG37" s="268"/>
      <c r="AH37" s="268"/>
      <c r="AI37" s="268"/>
      <c r="AJ37"/>
      <c r="AK37"/>
      <c r="AL37"/>
      <c r="AM37"/>
      <c r="AN37"/>
      <c r="AO37"/>
      <c r="AP37"/>
      <c r="AQ37"/>
      <c r="AR37"/>
      <c r="AS37"/>
      <c r="AT37"/>
      <c r="AU37"/>
      <c r="AV37"/>
      <c r="AW37" s="235"/>
      <c r="AX37" s="235"/>
      <c r="AY37" s="235"/>
      <c r="AZ37" s="302"/>
      <c r="BA37" s="302"/>
      <c r="BB37" s="302"/>
      <c r="BC37" s="235"/>
      <c r="BD37" s="235"/>
      <c r="BE37" s="235"/>
      <c r="BF37" s="235"/>
      <c r="BG37" s="235"/>
      <c r="BH37" s="235"/>
      <c r="BI37" s="235"/>
      <c r="BJ37" s="235"/>
      <c r="BK37" s="235"/>
      <c r="BL37" s="235"/>
      <c r="BM37" s="235"/>
      <c r="BN37" s="235"/>
      <c r="BO37" s="235"/>
      <c r="BP37" s="235"/>
      <c r="BQ37" s="235"/>
      <c r="BR37" s="235"/>
      <c r="BS37" s="235"/>
      <c r="BT37" s="235"/>
      <c r="BU37" s="235"/>
      <c r="BV37" s="235"/>
    </row>
    <row r="38" spans="1:74" ht="25.5">
      <c r="A38" s="39">
        <v>133.44999999999999</v>
      </c>
      <c r="B38" s="59">
        <v>62.4</v>
      </c>
      <c r="C38" s="46" t="s">
        <v>63</v>
      </c>
      <c r="D38" s="55" t="s">
        <v>106</v>
      </c>
      <c r="E38" s="436"/>
      <c r="F38" s="243">
        <v>7</v>
      </c>
      <c r="G38" s="243"/>
      <c r="H38" s="335" t="s">
        <v>378</v>
      </c>
      <c r="I38" s="330"/>
      <c r="J38" s="330"/>
      <c r="K38" s="330"/>
      <c r="L38" s="346"/>
      <c r="M38" s="285" t="s">
        <v>419</v>
      </c>
      <c r="N38" s="286">
        <v>340</v>
      </c>
      <c r="O38" s="286">
        <v>80</v>
      </c>
      <c r="P38" s="286">
        <v>2.2000000000000002</v>
      </c>
      <c r="Q38" s="286"/>
      <c r="R38" s="286" t="s">
        <v>379</v>
      </c>
      <c r="S38" s="345"/>
      <c r="T38" s="355"/>
      <c r="U38" s="168"/>
      <c r="V38" s="59"/>
      <c r="W38" s="59"/>
      <c r="X38" s="287">
        <f t="shared" si="0"/>
        <v>340</v>
      </c>
      <c r="Y38" s="286">
        <f t="shared" si="1"/>
        <v>80</v>
      </c>
      <c r="Z38" s="286" t="str">
        <f t="shared" si="2"/>
        <v>nb</v>
      </c>
      <c r="AA38" s="344"/>
      <c r="AB38" s="344">
        <f t="shared" si="3"/>
        <v>80</v>
      </c>
      <c r="AC38" s="268"/>
      <c r="AD38" s="268"/>
      <c r="AE38" s="268"/>
      <c r="AF38" s="268"/>
      <c r="AG38" s="268"/>
      <c r="AH38" s="268"/>
      <c r="AI38" s="268"/>
      <c r="AJ38"/>
      <c r="AK38"/>
      <c r="AL38"/>
      <c r="AM38"/>
      <c r="AN38"/>
      <c r="AO38"/>
      <c r="AP38"/>
      <c r="AQ38"/>
      <c r="AR38"/>
      <c r="AS38"/>
      <c r="AT38"/>
      <c r="AU38"/>
      <c r="AV38"/>
      <c r="AW38" s="235"/>
      <c r="AX38" s="235"/>
      <c r="AY38" s="235"/>
      <c r="AZ38" s="302"/>
      <c r="BA38" s="302"/>
      <c r="BB38" s="302"/>
      <c r="BC38" s="235"/>
      <c r="BD38" s="235"/>
      <c r="BE38" s="235"/>
      <c r="BF38" s="235"/>
      <c r="BG38" s="235"/>
      <c r="BH38" s="235"/>
      <c r="BI38" s="235"/>
      <c r="BJ38" s="235"/>
      <c r="BK38" s="235"/>
      <c r="BL38" s="235"/>
      <c r="BM38" s="235"/>
      <c r="BN38" s="235"/>
      <c r="BO38" s="235"/>
      <c r="BP38" s="235"/>
      <c r="BQ38" s="235"/>
      <c r="BR38" s="235"/>
      <c r="BS38" s="235"/>
      <c r="BT38" s="235"/>
      <c r="BU38" s="235"/>
      <c r="BV38" s="235"/>
    </row>
    <row r="39" spans="1:74" ht="15.75">
      <c r="A39" s="47">
        <v>134.30000000000001</v>
      </c>
      <c r="B39" s="59">
        <v>72.099999999999994</v>
      </c>
      <c r="C39" s="48" t="s">
        <v>89</v>
      </c>
      <c r="D39" s="55" t="s">
        <v>98</v>
      </c>
      <c r="E39" s="436"/>
      <c r="F39" s="243">
        <v>7</v>
      </c>
      <c r="G39" s="243"/>
      <c r="H39" s="333" t="s">
        <v>380</v>
      </c>
      <c r="I39" s="330">
        <v>328</v>
      </c>
      <c r="J39" s="330">
        <v>64</v>
      </c>
      <c r="K39" s="330">
        <v>24</v>
      </c>
      <c r="L39" s="346">
        <v>4</v>
      </c>
      <c r="M39" s="285" t="s">
        <v>420</v>
      </c>
      <c r="N39" s="286">
        <v>123</v>
      </c>
      <c r="O39" s="286">
        <v>58</v>
      </c>
      <c r="P39" s="286">
        <v>12</v>
      </c>
      <c r="Q39" s="286">
        <f>IF(N39-AVERAGE(I39:I40) &lt;0,360+N39-AVERAGE(I39:I40),N39-AVERAGE(I39:I40))</f>
        <v>142.5</v>
      </c>
      <c r="R39" s="286" t="s">
        <v>375</v>
      </c>
      <c r="S39" s="345"/>
      <c r="T39" s="355"/>
      <c r="U39" s="168"/>
      <c r="V39" s="59"/>
      <c r="W39" s="59"/>
      <c r="X39" s="287">
        <f t="shared" si="0"/>
        <v>142.5</v>
      </c>
      <c r="Y39" s="286">
        <f t="shared" si="1"/>
        <v>58</v>
      </c>
      <c r="Z39" s="286" t="str">
        <f t="shared" si="2"/>
        <v>no</v>
      </c>
      <c r="AA39" s="344"/>
      <c r="AB39" s="344">
        <f t="shared" si="3"/>
        <v>58</v>
      </c>
      <c r="AC39" s="268"/>
      <c r="AD39" s="268"/>
      <c r="AE39" s="268"/>
      <c r="AF39" s="268"/>
      <c r="AG39" s="268"/>
      <c r="AH39" s="268"/>
      <c r="AI39" s="268"/>
      <c r="AJ39"/>
      <c r="AK39"/>
      <c r="AL39"/>
      <c r="AM39"/>
      <c r="AN39"/>
      <c r="AO39"/>
      <c r="AP39"/>
      <c r="AQ39"/>
      <c r="AR39"/>
      <c r="AS39"/>
      <c r="AT39"/>
      <c r="AU39"/>
      <c r="AV39"/>
      <c r="AZ39" s="236"/>
      <c r="BA39" s="236"/>
      <c r="BB39" s="236"/>
    </row>
    <row r="40" spans="1:74" ht="15.75">
      <c r="A40" s="47">
        <v>134.35</v>
      </c>
      <c r="B40" s="59">
        <v>74.599999999999994</v>
      </c>
      <c r="C40" s="48" t="s">
        <v>99</v>
      </c>
      <c r="D40" s="55" t="s">
        <v>98</v>
      </c>
      <c r="E40" s="436"/>
      <c r="F40" s="243">
        <v>7</v>
      </c>
      <c r="G40" s="243"/>
      <c r="H40" s="334" t="s">
        <v>472</v>
      </c>
      <c r="I40" s="274">
        <v>353</v>
      </c>
      <c r="J40" s="274">
        <v>77</v>
      </c>
      <c r="K40" s="274">
        <v>9</v>
      </c>
      <c r="L40" s="346">
        <v>6.5</v>
      </c>
      <c r="M40" s="285" t="s">
        <v>421</v>
      </c>
      <c r="N40" s="290">
        <v>283</v>
      </c>
      <c r="O40" s="290">
        <v>71</v>
      </c>
      <c r="P40" s="290">
        <v>5</v>
      </c>
      <c r="Q40" s="286">
        <f>IF(N40-AVERAGE(I39:I40) &lt;0,360+N40-AVERAGE(I39:I40),N40-AVERAGE(I39:I40))</f>
        <v>302.5</v>
      </c>
      <c r="R40" s="286" t="s">
        <v>249</v>
      </c>
      <c r="S40" s="345"/>
      <c r="T40" s="355"/>
      <c r="U40" s="168"/>
      <c r="V40" s="59"/>
      <c r="W40" s="59"/>
      <c r="X40" s="287">
        <f t="shared" si="0"/>
        <v>302.5</v>
      </c>
      <c r="Y40" s="286">
        <f t="shared" si="1"/>
        <v>71</v>
      </c>
      <c r="Z40" s="286" t="str">
        <f t="shared" si="2"/>
        <v>yes</v>
      </c>
      <c r="AA40" s="344">
        <v>46.2</v>
      </c>
      <c r="AB40" s="344"/>
      <c r="AC40" s="268"/>
      <c r="AD40" s="268"/>
      <c r="AE40" s="268"/>
      <c r="AF40" s="268"/>
      <c r="AG40" s="268"/>
      <c r="AH40" s="268"/>
      <c r="AI40" s="268"/>
      <c r="AJ40"/>
      <c r="AK40"/>
      <c r="AL40"/>
      <c r="AM40"/>
      <c r="AN40"/>
      <c r="AO40"/>
      <c r="AP40"/>
      <c r="AQ40"/>
      <c r="AR40"/>
      <c r="AS40"/>
      <c r="AT40"/>
      <c r="AU40"/>
      <c r="AV40"/>
      <c r="AZ40" s="236"/>
      <c r="BA40" s="236"/>
      <c r="BB40" s="236"/>
    </row>
    <row r="41" spans="1:74" ht="51">
      <c r="A41" s="39">
        <v>135.5</v>
      </c>
      <c r="B41" s="59">
        <v>26.6</v>
      </c>
      <c r="C41" s="46" t="s">
        <v>28</v>
      </c>
      <c r="D41" s="55" t="s">
        <v>98</v>
      </c>
      <c r="E41" s="436"/>
      <c r="F41" s="243">
        <v>7</v>
      </c>
      <c r="G41" s="243"/>
      <c r="H41" s="334"/>
      <c r="I41" s="330"/>
      <c r="J41" s="330"/>
      <c r="K41" s="330"/>
      <c r="M41" s="285"/>
      <c r="N41" s="290"/>
      <c r="O41" s="290"/>
      <c r="P41" s="290"/>
      <c r="Q41" s="286"/>
      <c r="R41" s="286"/>
      <c r="S41" s="345" t="s">
        <v>104</v>
      </c>
      <c r="T41" s="355" t="s">
        <v>477</v>
      </c>
      <c r="U41" s="168"/>
      <c r="V41" s="59"/>
      <c r="W41" s="59"/>
      <c r="X41" s="287"/>
      <c r="Y41" s="286"/>
      <c r="Z41" s="286"/>
      <c r="AA41" s="344"/>
      <c r="AB41" s="344"/>
      <c r="AC41" s="268"/>
      <c r="AD41" s="268"/>
      <c r="AE41" s="268"/>
      <c r="AF41" s="268"/>
      <c r="AG41" s="268"/>
      <c r="AH41" s="268"/>
      <c r="AI41" s="268"/>
      <c r="AJ41"/>
      <c r="AK41"/>
      <c r="AL41"/>
      <c r="AM41"/>
      <c r="AN41"/>
      <c r="AO41"/>
      <c r="AP41"/>
      <c r="AQ41"/>
      <c r="AR41"/>
      <c r="AS41"/>
      <c r="AT41"/>
      <c r="AU41"/>
      <c r="AV41"/>
      <c r="AZ41" s="236"/>
      <c r="BA41" s="236"/>
      <c r="BB41" s="236"/>
    </row>
    <row r="42" spans="1:74" ht="38.25">
      <c r="A42" s="39">
        <v>136.30000000000001</v>
      </c>
      <c r="B42" s="59">
        <v>27.4</v>
      </c>
      <c r="C42" s="46" t="s">
        <v>86</v>
      </c>
      <c r="D42" s="55" t="s">
        <v>98</v>
      </c>
      <c r="E42" s="436"/>
      <c r="F42" s="243">
        <v>7</v>
      </c>
      <c r="G42" s="243"/>
      <c r="H42" s="334"/>
      <c r="I42" s="330">
        <v>9</v>
      </c>
      <c r="J42" s="330">
        <v>77</v>
      </c>
      <c r="K42" s="330">
        <v>15</v>
      </c>
      <c r="L42" s="346">
        <v>5</v>
      </c>
      <c r="M42" s="285" t="s">
        <v>495</v>
      </c>
      <c r="N42" s="290">
        <v>271</v>
      </c>
      <c r="O42" s="290">
        <v>54</v>
      </c>
      <c r="P42" s="290">
        <v>6</v>
      </c>
      <c r="Q42" s="286">
        <f>IF(N42-I42 &lt;0,360+N42-I42,N42-I42)</f>
        <v>262</v>
      </c>
      <c r="R42" s="286" t="s">
        <v>375</v>
      </c>
      <c r="S42" s="345" t="s">
        <v>465</v>
      </c>
      <c r="T42" s="355"/>
      <c r="U42" s="168">
        <v>305</v>
      </c>
      <c r="V42" s="59">
        <v>29</v>
      </c>
      <c r="W42" s="59">
        <v>13</v>
      </c>
      <c r="X42" s="287">
        <f t="shared" ref="X42:X56" si="4">IF(ISBLANK(Q42),N42,Q42)</f>
        <v>262</v>
      </c>
      <c r="Y42" s="286">
        <f t="shared" si="1"/>
        <v>54</v>
      </c>
      <c r="Z42" s="286" t="str">
        <f t="shared" si="2"/>
        <v>no</v>
      </c>
      <c r="AA42" s="344"/>
      <c r="AB42" s="344">
        <f t="shared" si="3"/>
        <v>54</v>
      </c>
      <c r="AC42" s="268"/>
      <c r="AD42" s="268"/>
      <c r="AE42" s="268"/>
      <c r="AF42" s="268"/>
      <c r="AG42" s="268"/>
      <c r="AH42" s="268"/>
      <c r="AI42" s="268"/>
      <c r="AJ42"/>
      <c r="AK42"/>
      <c r="AL42"/>
      <c r="AM42"/>
      <c r="AN42"/>
      <c r="AO42"/>
      <c r="AP42"/>
      <c r="AQ42"/>
      <c r="AR42"/>
      <c r="AS42"/>
      <c r="AT42"/>
      <c r="AU42"/>
      <c r="AV42"/>
      <c r="AZ42" s="236"/>
      <c r="BA42" s="236"/>
      <c r="BB42" s="236"/>
    </row>
    <row r="43" spans="1:74" ht="15.75">
      <c r="A43" s="39">
        <v>137.44999999999999</v>
      </c>
      <c r="B43" s="59">
        <v>28.3</v>
      </c>
      <c r="C43" s="46" t="s">
        <v>86</v>
      </c>
      <c r="D43" s="55" t="s">
        <v>98</v>
      </c>
      <c r="E43" s="436"/>
      <c r="F43" s="243">
        <v>7</v>
      </c>
      <c r="G43" s="243"/>
      <c r="H43" s="334" t="s">
        <v>473</v>
      </c>
      <c r="I43" s="274">
        <v>12</v>
      </c>
      <c r="J43" s="274">
        <v>69</v>
      </c>
      <c r="K43" s="274">
        <v>4</v>
      </c>
      <c r="L43" s="346">
        <v>1.2</v>
      </c>
      <c r="M43" s="285" t="s">
        <v>423</v>
      </c>
      <c r="N43" s="290">
        <v>55</v>
      </c>
      <c r="O43" s="290">
        <v>72</v>
      </c>
      <c r="P43" s="290">
        <v>2</v>
      </c>
      <c r="Q43" s="286">
        <f>IF(N43-I43 &lt;0,360+N43-I43,N43-I43)</f>
        <v>43</v>
      </c>
      <c r="R43" s="286" t="s">
        <v>249</v>
      </c>
      <c r="S43" s="345"/>
      <c r="T43" s="355"/>
      <c r="U43" s="168"/>
      <c r="V43" s="59"/>
      <c r="W43" s="59"/>
      <c r="X43" s="287">
        <f t="shared" si="4"/>
        <v>43</v>
      </c>
      <c r="Y43" s="286">
        <f t="shared" si="1"/>
        <v>72</v>
      </c>
      <c r="Z43" s="286" t="str">
        <f t="shared" si="2"/>
        <v>yes</v>
      </c>
      <c r="AA43" s="344">
        <v>70.900000000000006</v>
      </c>
      <c r="AB43" s="344"/>
      <c r="AC43" s="268"/>
      <c r="AD43" s="268"/>
      <c r="AE43" s="268"/>
      <c r="AF43" s="268"/>
      <c r="AG43" s="268"/>
      <c r="AH43" s="268"/>
      <c r="AI43" s="268"/>
      <c r="AJ43"/>
      <c r="AK43"/>
      <c r="AL43"/>
      <c r="AM43"/>
      <c r="AN43"/>
      <c r="AO43"/>
      <c r="AP43"/>
      <c r="AQ43"/>
      <c r="AR43"/>
      <c r="AS43"/>
      <c r="AT43"/>
      <c r="AU43"/>
      <c r="AV43"/>
      <c r="AZ43" s="236"/>
      <c r="BA43" s="236"/>
      <c r="BB43" s="236"/>
    </row>
    <row r="44" spans="1:74" ht="15.75">
      <c r="A44" s="47">
        <v>138.55000000000001</v>
      </c>
      <c r="B44" s="59">
        <v>17.5</v>
      </c>
      <c r="C44" s="48" t="s">
        <v>90</v>
      </c>
      <c r="D44" s="55" t="s">
        <v>98</v>
      </c>
      <c r="E44" s="436"/>
      <c r="F44" s="243">
        <v>7</v>
      </c>
      <c r="G44" s="243"/>
      <c r="H44" s="335" t="s">
        <v>378</v>
      </c>
      <c r="I44" s="330"/>
      <c r="J44" s="330"/>
      <c r="K44" s="330"/>
      <c r="L44" s="346">
        <v>5</v>
      </c>
      <c r="M44" s="285"/>
      <c r="N44" s="290">
        <v>271</v>
      </c>
      <c r="O44" s="290">
        <v>54</v>
      </c>
      <c r="P44" s="290">
        <v>6</v>
      </c>
      <c r="Q44" s="286"/>
      <c r="R44" s="286" t="s">
        <v>379</v>
      </c>
      <c r="S44" s="345"/>
      <c r="T44" s="355" t="s">
        <v>486</v>
      </c>
      <c r="U44" s="168">
        <v>331</v>
      </c>
      <c r="V44" s="59">
        <v>32</v>
      </c>
      <c r="W44" s="59">
        <v>8</v>
      </c>
      <c r="X44" s="287">
        <f t="shared" si="4"/>
        <v>271</v>
      </c>
      <c r="Y44" s="286">
        <f t="shared" si="1"/>
        <v>54</v>
      </c>
      <c r="Z44" s="286" t="str">
        <f t="shared" si="2"/>
        <v>nb</v>
      </c>
      <c r="AA44" s="344"/>
      <c r="AB44" s="344">
        <f t="shared" si="3"/>
        <v>54</v>
      </c>
      <c r="AC44" s="268"/>
      <c r="AD44" s="268"/>
      <c r="AE44" s="268"/>
      <c r="AF44" s="268"/>
      <c r="AG44" s="268"/>
      <c r="AH44" s="268"/>
      <c r="AI44" s="268"/>
      <c r="AJ44"/>
      <c r="AK44"/>
      <c r="AL44"/>
      <c r="AM44"/>
      <c r="AN44"/>
      <c r="AO44"/>
      <c r="AP44"/>
      <c r="AQ44"/>
      <c r="AR44"/>
      <c r="AS44"/>
      <c r="AT44"/>
      <c r="AU44"/>
      <c r="AV44"/>
      <c r="AZ44" s="236"/>
      <c r="BA44" s="236"/>
      <c r="BB44" s="236"/>
    </row>
    <row r="45" spans="1:74" ht="15.75">
      <c r="A45" s="47">
        <v>138.6</v>
      </c>
      <c r="B45" s="59">
        <v>27</v>
      </c>
      <c r="C45" s="48" t="s">
        <v>86</v>
      </c>
      <c r="D45" s="55" t="s">
        <v>98</v>
      </c>
      <c r="E45" s="436"/>
      <c r="F45" s="243">
        <v>7</v>
      </c>
      <c r="G45" s="243"/>
      <c r="H45" s="334" t="s">
        <v>474</v>
      </c>
      <c r="I45" s="274">
        <v>30</v>
      </c>
      <c r="J45" s="274">
        <v>83</v>
      </c>
      <c r="K45" s="274">
        <v>39</v>
      </c>
      <c r="L45" s="346">
        <v>5</v>
      </c>
      <c r="M45" s="285" t="s">
        <v>424</v>
      </c>
      <c r="N45" s="290">
        <v>345</v>
      </c>
      <c r="O45" s="290">
        <v>31</v>
      </c>
      <c r="P45" s="290">
        <v>12</v>
      </c>
      <c r="Q45" s="286">
        <f>IF(N45-I45 &lt;0,360+N45-I45,N45-I45)</f>
        <v>315</v>
      </c>
      <c r="R45" s="286" t="s">
        <v>249</v>
      </c>
      <c r="S45" s="345"/>
      <c r="T45" s="355"/>
      <c r="U45" s="168"/>
      <c r="V45" s="59"/>
      <c r="W45" s="59"/>
      <c r="X45" s="287">
        <f t="shared" si="4"/>
        <v>315</v>
      </c>
      <c r="Y45" s="286">
        <f t="shared" si="1"/>
        <v>31</v>
      </c>
      <c r="Z45" s="286" t="str">
        <f t="shared" si="2"/>
        <v>yes</v>
      </c>
      <c r="AA45" s="344">
        <v>32.1</v>
      </c>
      <c r="AB45" s="344"/>
      <c r="AC45" s="268"/>
      <c r="AD45" s="268"/>
      <c r="AE45" s="268"/>
      <c r="AF45" s="268"/>
      <c r="AG45" s="268"/>
      <c r="AH45" s="268"/>
      <c r="AI45" s="268"/>
      <c r="AJ45"/>
      <c r="AK45"/>
      <c r="AL45"/>
      <c r="AM45"/>
      <c r="AN45"/>
      <c r="AO45"/>
      <c r="AP45"/>
      <c r="AQ45"/>
      <c r="AR45"/>
      <c r="AS45"/>
      <c r="AT45"/>
      <c r="AU45"/>
      <c r="AV45"/>
      <c r="AZ45" s="236"/>
      <c r="BA45" s="236"/>
      <c r="BB45" s="236"/>
    </row>
    <row r="46" spans="1:74" ht="15.75">
      <c r="A46" s="39">
        <v>139.5</v>
      </c>
      <c r="B46" s="59">
        <v>18.5</v>
      </c>
      <c r="C46" s="46" t="s">
        <v>86</v>
      </c>
      <c r="D46" s="55" t="s">
        <v>98</v>
      </c>
      <c r="E46" s="436"/>
      <c r="F46" s="243">
        <v>7</v>
      </c>
      <c r="G46" s="243"/>
      <c r="H46" s="335" t="s">
        <v>378</v>
      </c>
      <c r="I46" s="330"/>
      <c r="J46" s="330"/>
      <c r="K46" s="330"/>
      <c r="L46" s="346"/>
      <c r="M46" s="285" t="s">
        <v>425</v>
      </c>
      <c r="N46" s="290">
        <v>299</v>
      </c>
      <c r="O46" s="290">
        <v>57</v>
      </c>
      <c r="P46" s="286">
        <v>7.3</v>
      </c>
      <c r="Q46" s="286"/>
      <c r="R46" s="286" t="s">
        <v>379</v>
      </c>
      <c r="S46" s="345"/>
      <c r="T46" s="355"/>
      <c r="U46" s="168"/>
      <c r="V46" s="59"/>
      <c r="W46" s="59"/>
      <c r="X46" s="287">
        <f t="shared" si="4"/>
        <v>299</v>
      </c>
      <c r="Y46" s="286">
        <f t="shared" si="1"/>
        <v>57</v>
      </c>
      <c r="Z46" s="286" t="str">
        <f t="shared" si="2"/>
        <v>nb</v>
      </c>
      <c r="AA46" s="344"/>
      <c r="AB46" s="344">
        <f t="shared" si="3"/>
        <v>57</v>
      </c>
      <c r="AC46" s="268"/>
      <c r="AD46" s="268"/>
      <c r="AE46" s="268"/>
      <c r="AF46" s="268"/>
      <c r="AG46" s="268"/>
      <c r="AH46" s="268"/>
      <c r="AI46" s="268"/>
      <c r="AJ46"/>
      <c r="AK46"/>
      <c r="AL46"/>
      <c r="AM46"/>
      <c r="AN46"/>
      <c r="AO46"/>
      <c r="AP46"/>
      <c r="AQ46"/>
      <c r="AR46"/>
      <c r="AS46"/>
      <c r="AT46"/>
      <c r="AU46"/>
      <c r="AV46"/>
      <c r="AW46" s="236"/>
      <c r="AX46" s="236"/>
      <c r="AY46" s="236"/>
      <c r="AZ46" s="236"/>
      <c r="BA46" s="236"/>
      <c r="BB46" s="236"/>
    </row>
    <row r="47" spans="1:74" ht="15.75">
      <c r="A47" s="39">
        <v>140.19999999999999</v>
      </c>
      <c r="B47" s="59">
        <v>26</v>
      </c>
      <c r="C47" s="46" t="s">
        <v>66</v>
      </c>
      <c r="D47" s="55" t="s">
        <v>98</v>
      </c>
      <c r="E47" s="436"/>
      <c r="F47" s="243">
        <v>7</v>
      </c>
      <c r="G47" s="243"/>
      <c r="H47" s="335" t="s">
        <v>378</v>
      </c>
      <c r="I47" s="330"/>
      <c r="J47" s="330"/>
      <c r="K47" s="330"/>
      <c r="L47" s="346">
        <v>7</v>
      </c>
      <c r="M47" s="285" t="s">
        <v>426</v>
      </c>
      <c r="N47" s="286">
        <v>30</v>
      </c>
      <c r="O47" s="286">
        <v>69</v>
      </c>
      <c r="P47" s="286">
        <v>13</v>
      </c>
      <c r="Q47" s="286"/>
      <c r="R47" s="286" t="s">
        <v>379</v>
      </c>
      <c r="S47" s="345"/>
      <c r="T47" s="355" t="s">
        <v>471</v>
      </c>
      <c r="U47" s="168">
        <v>284</v>
      </c>
      <c r="V47" s="59">
        <v>22</v>
      </c>
      <c r="W47" s="59">
        <v>29</v>
      </c>
      <c r="X47" s="287">
        <f t="shared" si="4"/>
        <v>30</v>
      </c>
      <c r="Y47" s="286">
        <f t="shared" si="1"/>
        <v>69</v>
      </c>
      <c r="Z47" s="286" t="str">
        <f t="shared" si="2"/>
        <v>nb</v>
      </c>
      <c r="AA47" s="344"/>
      <c r="AB47" s="344">
        <f t="shared" si="3"/>
        <v>69</v>
      </c>
      <c r="AC47" s="268"/>
      <c r="AD47" s="268"/>
      <c r="AE47" s="268"/>
      <c r="AF47" s="268"/>
      <c r="AG47" s="268"/>
      <c r="AH47" s="268"/>
      <c r="AI47" s="268"/>
      <c r="AJ47"/>
      <c r="AK47"/>
      <c r="AL47"/>
      <c r="AM47"/>
      <c r="AN47"/>
      <c r="AO47"/>
      <c r="AP47"/>
      <c r="AQ47"/>
      <c r="AR47"/>
      <c r="AS47"/>
      <c r="AT47"/>
      <c r="AU47"/>
      <c r="AV47"/>
      <c r="AW47" s="236"/>
      <c r="AX47" s="236"/>
      <c r="AY47" s="236"/>
      <c r="AZ47" s="236"/>
      <c r="BA47" s="236"/>
      <c r="BB47" s="236"/>
    </row>
    <row r="48" spans="1:74" ht="51">
      <c r="A48" s="39">
        <v>141.19999999999999</v>
      </c>
      <c r="B48" s="59">
        <v>21.3</v>
      </c>
      <c r="C48" s="46" t="s">
        <v>67</v>
      </c>
      <c r="D48" s="55" t="s">
        <v>98</v>
      </c>
      <c r="E48" s="436"/>
      <c r="F48" s="243">
        <v>7</v>
      </c>
      <c r="G48" s="243"/>
      <c r="H48" s="335" t="s">
        <v>378</v>
      </c>
      <c r="I48" s="330"/>
      <c r="J48" s="330"/>
      <c r="K48" s="330"/>
      <c r="L48" s="346"/>
      <c r="M48" s="285" t="s">
        <v>419</v>
      </c>
      <c r="N48" s="286">
        <v>202</v>
      </c>
      <c r="O48" s="286">
        <v>67</v>
      </c>
      <c r="P48" s="286">
        <v>6.1</v>
      </c>
      <c r="Q48" s="286"/>
      <c r="R48" s="286" t="s">
        <v>379</v>
      </c>
      <c r="S48" s="345"/>
      <c r="T48" s="355"/>
      <c r="U48" s="168"/>
      <c r="V48" s="59"/>
      <c r="W48" s="59"/>
      <c r="X48" s="287">
        <f t="shared" si="4"/>
        <v>202</v>
      </c>
      <c r="Y48" s="286">
        <f t="shared" si="1"/>
        <v>67</v>
      </c>
      <c r="Z48" s="286" t="str">
        <f t="shared" si="2"/>
        <v>nb</v>
      </c>
      <c r="AA48" s="344"/>
      <c r="AB48" s="344">
        <f t="shared" si="3"/>
        <v>67</v>
      </c>
      <c r="AC48" s="268"/>
      <c r="AD48" s="268"/>
      <c r="AE48" s="268"/>
      <c r="AF48" s="268"/>
      <c r="AG48" s="268"/>
      <c r="AH48" s="268"/>
      <c r="AI48" s="268"/>
      <c r="AJ48"/>
      <c r="AK48"/>
      <c r="AL48"/>
      <c r="AM48"/>
      <c r="AN48"/>
      <c r="AO48"/>
      <c r="AP48"/>
      <c r="AQ48"/>
      <c r="AR48"/>
      <c r="AS48"/>
      <c r="AT48"/>
      <c r="AU48"/>
      <c r="AV48"/>
      <c r="AW48" s="236"/>
      <c r="AX48" s="236"/>
      <c r="AY48" s="236"/>
      <c r="AZ48" s="236"/>
      <c r="BA48" s="236"/>
      <c r="BB48" s="236"/>
    </row>
    <row r="49" spans="1:54" ht="51">
      <c r="A49" s="39">
        <v>142.15</v>
      </c>
      <c r="B49" s="59">
        <v>27.4</v>
      </c>
      <c r="C49" s="46" t="s">
        <v>71</v>
      </c>
      <c r="D49" s="55" t="s">
        <v>98</v>
      </c>
      <c r="E49" s="436"/>
      <c r="F49" s="243">
        <v>7</v>
      </c>
      <c r="G49" s="243"/>
      <c r="H49" s="333" t="s">
        <v>382</v>
      </c>
      <c r="I49" s="330">
        <v>314</v>
      </c>
      <c r="J49" s="330">
        <v>68</v>
      </c>
      <c r="K49" s="330">
        <v>15</v>
      </c>
      <c r="L49" s="346">
        <v>5</v>
      </c>
      <c r="M49" s="285" t="s">
        <v>427</v>
      </c>
      <c r="N49" s="290">
        <v>205</v>
      </c>
      <c r="O49" s="290">
        <v>52</v>
      </c>
      <c r="P49" s="290">
        <v>12</v>
      </c>
      <c r="Q49" s="286">
        <f>IF(N49-I49 &lt;0,360+N49-I49,N49-I49)</f>
        <v>251</v>
      </c>
      <c r="R49" s="286" t="s">
        <v>375</v>
      </c>
      <c r="S49" s="345"/>
      <c r="T49" s="355"/>
      <c r="U49" s="168"/>
      <c r="V49" s="59"/>
      <c r="W49" s="59"/>
      <c r="X49" s="287">
        <f t="shared" si="4"/>
        <v>251</v>
      </c>
      <c r="Y49" s="286">
        <f t="shared" si="1"/>
        <v>52</v>
      </c>
      <c r="Z49" s="286" t="str">
        <f t="shared" si="2"/>
        <v>no</v>
      </c>
      <c r="AA49" s="344"/>
      <c r="AB49" s="344">
        <f>Y49</f>
        <v>52</v>
      </c>
      <c r="AC49" s="268"/>
      <c r="AD49" s="268"/>
      <c r="AE49" s="268"/>
      <c r="AF49" s="268"/>
      <c r="AG49" s="268"/>
      <c r="AH49" s="268"/>
      <c r="AI49" s="268"/>
      <c r="AJ49"/>
      <c r="AK49"/>
      <c r="AL49"/>
      <c r="AM49"/>
      <c r="AN49"/>
      <c r="AO49"/>
      <c r="AP49"/>
      <c r="AQ49"/>
      <c r="AR49"/>
      <c r="AS49"/>
      <c r="AT49"/>
      <c r="AU49"/>
      <c r="AV49"/>
      <c r="AW49" s="236"/>
      <c r="AX49" s="236"/>
      <c r="AY49" s="236"/>
      <c r="AZ49" s="236"/>
      <c r="BA49" s="236"/>
      <c r="BB49" s="236"/>
    </row>
    <row r="50" spans="1:54" ht="25.5">
      <c r="A50" s="39">
        <v>143.25</v>
      </c>
      <c r="B50" s="59">
        <v>30.4</v>
      </c>
      <c r="C50" s="46" t="s">
        <v>68</v>
      </c>
      <c r="D50" s="55" t="s">
        <v>98</v>
      </c>
      <c r="E50" s="436"/>
      <c r="F50" s="243">
        <v>7</v>
      </c>
      <c r="G50" s="243"/>
      <c r="H50" s="335" t="s">
        <v>378</v>
      </c>
      <c r="I50" s="330"/>
      <c r="J50" s="330"/>
      <c r="K50" s="330"/>
      <c r="L50" s="346"/>
      <c r="M50" s="285" t="s">
        <v>422</v>
      </c>
      <c r="N50" s="286">
        <v>261</v>
      </c>
      <c r="O50" s="290">
        <v>74</v>
      </c>
      <c r="P50" s="2">
        <v>6.3</v>
      </c>
      <c r="Q50" s="286"/>
      <c r="R50" s="286" t="s">
        <v>379</v>
      </c>
      <c r="S50" s="345"/>
      <c r="T50" s="355"/>
      <c r="U50" s="168"/>
      <c r="V50" s="59"/>
      <c r="W50" s="59"/>
      <c r="X50" s="287">
        <f t="shared" si="4"/>
        <v>261</v>
      </c>
      <c r="Y50" s="286">
        <f t="shared" si="1"/>
        <v>74</v>
      </c>
      <c r="Z50" s="286" t="str">
        <f t="shared" si="2"/>
        <v>nb</v>
      </c>
      <c r="AA50" s="344"/>
      <c r="AB50" s="344">
        <f t="shared" si="3"/>
        <v>74</v>
      </c>
      <c r="AC50" s="268"/>
      <c r="AD50" s="268"/>
      <c r="AE50" s="268"/>
      <c r="AF50" s="268"/>
      <c r="AG50" s="268"/>
      <c r="AH50" s="268"/>
      <c r="AI50" s="268"/>
      <c r="AJ50"/>
      <c r="AK50"/>
      <c r="AL50"/>
      <c r="AM50"/>
      <c r="AN50"/>
      <c r="AO50"/>
      <c r="AP50"/>
      <c r="AQ50"/>
      <c r="AR50"/>
      <c r="AS50"/>
      <c r="AT50"/>
      <c r="AU50"/>
      <c r="AV50"/>
      <c r="AW50" s="236"/>
      <c r="AX50" s="236"/>
      <c r="AY50" s="236"/>
      <c r="AZ50" s="236"/>
      <c r="BA50" s="236"/>
      <c r="BB50" s="236"/>
    </row>
    <row r="51" spans="1:54" ht="51.75" thickBot="1">
      <c r="A51" s="45">
        <v>144.19999999999999</v>
      </c>
      <c r="B51" s="59">
        <v>30.4</v>
      </c>
      <c r="C51" s="49" t="s">
        <v>149</v>
      </c>
      <c r="D51" s="55" t="s">
        <v>98</v>
      </c>
      <c r="E51" s="436"/>
      <c r="F51" s="243">
        <v>7</v>
      </c>
      <c r="G51" s="243"/>
      <c r="H51" s="335" t="s">
        <v>378</v>
      </c>
      <c r="I51" s="330"/>
      <c r="J51" s="330"/>
      <c r="K51" s="330"/>
      <c r="L51" s="346"/>
      <c r="M51" s="285" t="s">
        <v>428</v>
      </c>
      <c r="N51" s="286">
        <v>312</v>
      </c>
      <c r="O51" s="290">
        <v>58</v>
      </c>
      <c r="P51" s="2">
        <v>17.2</v>
      </c>
      <c r="Q51" s="286"/>
      <c r="R51" s="286" t="s">
        <v>379</v>
      </c>
      <c r="S51" s="345"/>
      <c r="T51" s="355"/>
      <c r="U51" s="168"/>
      <c r="V51" s="59"/>
      <c r="W51" s="59"/>
      <c r="X51" s="287">
        <f t="shared" si="4"/>
        <v>312</v>
      </c>
      <c r="Y51" s="286">
        <f t="shared" si="1"/>
        <v>58</v>
      </c>
      <c r="Z51" s="286" t="str">
        <f t="shared" si="2"/>
        <v>nb</v>
      </c>
      <c r="AA51" s="344"/>
      <c r="AB51" s="344">
        <f t="shared" si="3"/>
        <v>58</v>
      </c>
      <c r="AC51" s="268"/>
      <c r="AD51" s="268"/>
      <c r="AE51" s="268"/>
      <c r="AF51" s="268"/>
      <c r="AG51" s="268"/>
      <c r="AH51" s="268"/>
      <c r="AI51" s="268"/>
      <c r="AJ51"/>
      <c r="AK51"/>
      <c r="AL51"/>
      <c r="AM51"/>
      <c r="AN51"/>
      <c r="AO51"/>
      <c r="AP51"/>
      <c r="AQ51"/>
      <c r="AR51"/>
      <c r="AS51"/>
      <c r="AT51"/>
      <c r="AU51"/>
      <c r="AV51"/>
      <c r="AW51" s="236"/>
      <c r="AX51" s="236"/>
      <c r="AY51" s="236"/>
      <c r="AZ51" s="236"/>
      <c r="BA51" s="236"/>
      <c r="BB51" s="236"/>
    </row>
    <row r="52" spans="1:54" ht="25.5">
      <c r="A52" s="39">
        <v>144.55000000000001</v>
      </c>
      <c r="B52" s="59">
        <v>12.1</v>
      </c>
      <c r="C52" s="228" t="s">
        <v>272</v>
      </c>
      <c r="D52" s="55" t="s">
        <v>98</v>
      </c>
      <c r="E52" s="436"/>
      <c r="F52" s="243">
        <v>7</v>
      </c>
      <c r="G52" s="243"/>
      <c r="H52" s="335" t="s">
        <v>378</v>
      </c>
      <c r="I52" s="330"/>
      <c r="J52" s="330"/>
      <c r="K52" s="330"/>
      <c r="L52" s="346">
        <v>5</v>
      </c>
      <c r="M52" s="285" t="s">
        <v>429</v>
      </c>
      <c r="N52" s="286">
        <v>195</v>
      </c>
      <c r="O52" s="286">
        <v>75</v>
      </c>
      <c r="P52" s="286"/>
      <c r="Q52" s="286"/>
      <c r="R52" s="286" t="s">
        <v>379</v>
      </c>
      <c r="S52" s="345"/>
      <c r="T52" s="355" t="s">
        <v>477</v>
      </c>
      <c r="U52" s="168">
        <v>92</v>
      </c>
      <c r="V52" s="59">
        <v>29</v>
      </c>
      <c r="W52" s="59">
        <v>19</v>
      </c>
      <c r="X52" s="287">
        <f t="shared" si="4"/>
        <v>195</v>
      </c>
      <c r="Y52" s="286">
        <f t="shared" si="1"/>
        <v>75</v>
      </c>
      <c r="Z52" s="286" t="str">
        <f t="shared" si="2"/>
        <v>nb</v>
      </c>
      <c r="AA52" s="344"/>
      <c r="AB52" s="344">
        <f t="shared" si="3"/>
        <v>75</v>
      </c>
      <c r="AC52" s="268"/>
      <c r="AD52" s="268"/>
      <c r="AE52" s="268"/>
      <c r="AF52" s="268"/>
      <c r="AG52" s="268"/>
      <c r="AH52" s="268"/>
      <c r="AI52" s="268"/>
      <c r="AJ52"/>
      <c r="AK52"/>
      <c r="AL52"/>
      <c r="AM52"/>
      <c r="AN52"/>
      <c r="AO52"/>
      <c r="AP52"/>
      <c r="AQ52"/>
      <c r="AR52"/>
      <c r="AS52"/>
      <c r="AT52"/>
      <c r="AU52"/>
      <c r="AV52"/>
      <c r="AW52" s="236"/>
      <c r="AX52" s="236"/>
      <c r="AY52" s="236"/>
      <c r="AZ52" s="236"/>
      <c r="BA52" s="236"/>
      <c r="BB52" s="236"/>
    </row>
    <row r="53" spans="1:54" ht="15.75">
      <c r="A53" s="39">
        <v>145.19999999999999</v>
      </c>
      <c r="B53" s="59">
        <v>14.1</v>
      </c>
      <c r="C53" s="46" t="s">
        <v>19</v>
      </c>
      <c r="D53" s="55" t="s">
        <v>106</v>
      </c>
      <c r="E53" s="436"/>
      <c r="F53" s="243">
        <v>7</v>
      </c>
      <c r="G53" s="243"/>
      <c r="H53" s="335" t="s">
        <v>378</v>
      </c>
      <c r="I53" s="330"/>
      <c r="J53" s="330"/>
      <c r="K53" s="330"/>
      <c r="L53" s="346"/>
      <c r="M53" s="285" t="s">
        <v>430</v>
      </c>
      <c r="N53" s="286">
        <v>222</v>
      </c>
      <c r="O53" s="286">
        <v>36</v>
      </c>
      <c r="P53" s="2">
        <v>14.5</v>
      </c>
      <c r="Q53" s="286"/>
      <c r="R53" s="286" t="s">
        <v>379</v>
      </c>
      <c r="S53" s="345"/>
      <c r="T53" s="355"/>
      <c r="U53" s="168"/>
      <c r="V53" s="59"/>
      <c r="W53" s="59"/>
      <c r="X53" s="287">
        <f t="shared" si="4"/>
        <v>222</v>
      </c>
      <c r="Y53" s="286">
        <f t="shared" si="1"/>
        <v>36</v>
      </c>
      <c r="Z53" s="286" t="str">
        <f t="shared" si="2"/>
        <v>nb</v>
      </c>
      <c r="AA53" s="344"/>
      <c r="AB53" s="344">
        <f t="shared" si="3"/>
        <v>36</v>
      </c>
      <c r="AC53" s="268"/>
      <c r="AD53" s="268"/>
      <c r="AE53" s="268"/>
      <c r="AF53" s="268"/>
      <c r="AG53" s="268"/>
      <c r="AH53" s="268"/>
      <c r="AI53" s="268"/>
      <c r="AJ53"/>
      <c r="AK53"/>
      <c r="AL53"/>
      <c r="AM53"/>
      <c r="AN53"/>
      <c r="AO53"/>
      <c r="AP53"/>
      <c r="AQ53"/>
      <c r="AR53"/>
      <c r="AS53"/>
      <c r="AT53"/>
      <c r="AU53"/>
      <c r="AV53"/>
      <c r="AW53" s="236"/>
      <c r="AX53" s="236"/>
      <c r="AY53" s="236"/>
      <c r="AZ53" s="236"/>
      <c r="BA53" s="236"/>
      <c r="BB53" s="236"/>
    </row>
    <row r="54" spans="1:54" ht="38.25">
      <c r="A54" s="39">
        <v>146.35</v>
      </c>
      <c r="B54" s="59">
        <v>11.8</v>
      </c>
      <c r="C54" s="228" t="s">
        <v>271</v>
      </c>
      <c r="D54" s="55" t="s">
        <v>98</v>
      </c>
      <c r="E54" s="436"/>
      <c r="F54" s="243">
        <v>7</v>
      </c>
      <c r="G54" s="243"/>
      <c r="H54" s="335" t="s">
        <v>378</v>
      </c>
      <c r="I54" s="330"/>
      <c r="J54" s="330"/>
      <c r="K54" s="330"/>
      <c r="L54" s="346"/>
      <c r="M54" s="285" t="s">
        <v>431</v>
      </c>
      <c r="N54" s="286">
        <v>42</v>
      </c>
      <c r="O54" s="286">
        <v>63</v>
      </c>
      <c r="P54" s="2">
        <v>16.8</v>
      </c>
      <c r="Q54" s="286"/>
      <c r="R54" s="286" t="s">
        <v>379</v>
      </c>
      <c r="S54" s="345"/>
      <c r="T54" s="355"/>
      <c r="U54" s="168"/>
      <c r="V54" s="59"/>
      <c r="W54" s="59"/>
      <c r="X54" s="287">
        <f t="shared" si="4"/>
        <v>42</v>
      </c>
      <c r="Y54" s="286">
        <f t="shared" si="1"/>
        <v>63</v>
      </c>
      <c r="Z54" s="286" t="str">
        <f t="shared" si="2"/>
        <v>nb</v>
      </c>
      <c r="AA54" s="344"/>
      <c r="AB54" s="344">
        <f t="shared" si="3"/>
        <v>63</v>
      </c>
      <c r="AC54" s="268"/>
      <c r="AD54" s="268"/>
      <c r="AE54" s="268"/>
      <c r="AF54" s="268"/>
      <c r="AG54" s="268"/>
      <c r="AH54" s="268"/>
      <c r="AI54" s="268"/>
      <c r="AJ54"/>
      <c r="AK54"/>
      <c r="AL54"/>
      <c r="AM54"/>
      <c r="AN54"/>
      <c r="AO54"/>
      <c r="AP54"/>
      <c r="AQ54"/>
      <c r="AR54"/>
      <c r="AS54"/>
      <c r="AT54"/>
      <c r="AU54"/>
      <c r="AV54"/>
      <c r="AW54" s="236"/>
      <c r="AX54" s="236"/>
      <c r="AY54" s="236"/>
      <c r="AZ54" s="236"/>
      <c r="BA54" s="236"/>
      <c r="BB54" s="236"/>
    </row>
    <row r="55" spans="1:54" ht="25.5">
      <c r="A55" s="39">
        <v>147.6</v>
      </c>
      <c r="B55" s="59">
        <v>60.7</v>
      </c>
      <c r="C55" s="46" t="s">
        <v>18</v>
      </c>
      <c r="D55" s="55" t="s">
        <v>98</v>
      </c>
      <c r="E55" s="436"/>
      <c r="F55" s="243">
        <v>7</v>
      </c>
      <c r="G55" s="243"/>
      <c r="H55" s="335" t="s">
        <v>378</v>
      </c>
      <c r="I55" s="330"/>
      <c r="J55" s="330"/>
      <c r="K55" s="330"/>
      <c r="L55" s="346">
        <v>1</v>
      </c>
      <c r="M55" s="285" t="s">
        <v>432</v>
      </c>
      <c r="N55" s="286">
        <v>198</v>
      </c>
      <c r="O55" s="286">
        <v>69</v>
      </c>
      <c r="P55" s="286">
        <v>2</v>
      </c>
      <c r="Q55" s="286"/>
      <c r="R55" s="286" t="s">
        <v>379</v>
      </c>
      <c r="S55" s="345"/>
      <c r="T55" s="355" t="s">
        <v>471</v>
      </c>
      <c r="U55" s="168">
        <v>264</v>
      </c>
      <c r="V55" s="59">
        <v>32</v>
      </c>
      <c r="W55" s="59">
        <v>17</v>
      </c>
      <c r="X55" s="287">
        <f t="shared" si="4"/>
        <v>198</v>
      </c>
      <c r="Y55" s="286">
        <f t="shared" si="1"/>
        <v>69</v>
      </c>
      <c r="Z55" s="286" t="str">
        <f t="shared" si="2"/>
        <v>nb</v>
      </c>
      <c r="AA55" s="344"/>
      <c r="AB55" s="344">
        <f t="shared" si="3"/>
        <v>69</v>
      </c>
      <c r="AC55" s="268"/>
      <c r="AD55" s="268"/>
      <c r="AE55" s="268"/>
      <c r="AF55" s="268"/>
      <c r="AG55" s="268"/>
      <c r="AH55" s="268"/>
      <c r="AI55" s="268"/>
      <c r="AJ55"/>
      <c r="AK55"/>
      <c r="AL55"/>
      <c r="AM55"/>
      <c r="AN55"/>
      <c r="AO55"/>
      <c r="AP55"/>
      <c r="AQ55"/>
      <c r="AR55"/>
      <c r="AS55"/>
      <c r="AT55"/>
      <c r="AU55"/>
      <c r="AV55"/>
      <c r="AW55" s="236"/>
      <c r="AX55" s="236"/>
      <c r="AY55" s="236"/>
      <c r="AZ55" s="236"/>
      <c r="BA55" s="236"/>
      <c r="BB55" s="236"/>
    </row>
    <row r="56" spans="1:54" ht="25.5">
      <c r="A56" s="39">
        <v>148.80000000000001</v>
      </c>
      <c r="B56" s="59">
        <v>23.1</v>
      </c>
      <c r="C56" s="46" t="s">
        <v>17</v>
      </c>
      <c r="D56" s="164" t="s">
        <v>97</v>
      </c>
      <c r="E56" s="436"/>
      <c r="F56" s="243">
        <v>1</v>
      </c>
      <c r="G56" s="243"/>
      <c r="H56" s="335" t="s">
        <v>378</v>
      </c>
      <c r="I56" s="330"/>
      <c r="J56" s="330"/>
      <c r="K56" s="330"/>
      <c r="L56" s="346"/>
      <c r="M56" s="285" t="s">
        <v>433</v>
      </c>
      <c r="N56" s="286">
        <v>177</v>
      </c>
      <c r="O56" s="286">
        <v>-51</v>
      </c>
      <c r="P56" s="286">
        <v>23.6</v>
      </c>
      <c r="Q56" s="286"/>
      <c r="R56" s="286" t="s">
        <v>379</v>
      </c>
      <c r="S56" s="345"/>
      <c r="T56" s="355"/>
      <c r="U56" s="168"/>
      <c r="V56" s="59"/>
      <c r="W56" s="59"/>
      <c r="X56" s="287">
        <f t="shared" si="4"/>
        <v>177</v>
      </c>
      <c r="Y56" s="286">
        <f t="shared" si="1"/>
        <v>-51</v>
      </c>
      <c r="Z56" s="286" t="str">
        <f t="shared" si="2"/>
        <v>nb</v>
      </c>
      <c r="AA56" s="344"/>
      <c r="AB56" s="344">
        <f t="shared" si="3"/>
        <v>-51</v>
      </c>
      <c r="AC56" s="268"/>
      <c r="AD56" s="268"/>
      <c r="AE56" s="268"/>
      <c r="AF56" s="268"/>
      <c r="AG56" s="268"/>
      <c r="AH56" s="268"/>
      <c r="AI56" s="268"/>
      <c r="AJ56"/>
      <c r="AK56"/>
      <c r="AL56"/>
      <c r="AM56"/>
      <c r="AN56"/>
      <c r="AO56"/>
      <c r="AP56"/>
      <c r="AQ56"/>
      <c r="AR56"/>
      <c r="AS56"/>
      <c r="AT56"/>
      <c r="AU56"/>
      <c r="AV56"/>
      <c r="AW56" s="236"/>
      <c r="AX56" s="236"/>
      <c r="AY56" s="236"/>
      <c r="AZ56" s="236"/>
      <c r="BA56" s="236"/>
      <c r="BB56" s="236"/>
    </row>
    <row r="57" spans="1:54" ht="15.75">
      <c r="A57" s="39">
        <v>149.9</v>
      </c>
      <c r="B57" s="59">
        <v>14.1</v>
      </c>
      <c r="C57" s="46" t="s">
        <v>16</v>
      </c>
      <c r="D57" s="55" t="s">
        <v>96</v>
      </c>
      <c r="E57" s="436"/>
      <c r="F57" s="243">
        <v>3</v>
      </c>
      <c r="G57" s="243"/>
      <c r="H57" s="333" t="s">
        <v>383</v>
      </c>
      <c r="I57" s="330">
        <v>205</v>
      </c>
      <c r="J57" s="330">
        <v>54</v>
      </c>
      <c r="K57" s="330">
        <v>12</v>
      </c>
      <c r="L57" s="346">
        <v>7</v>
      </c>
      <c r="M57" s="330" t="s">
        <v>384</v>
      </c>
      <c r="N57" s="286"/>
      <c r="O57" s="286"/>
      <c r="P57" s="286"/>
      <c r="Q57" s="286"/>
      <c r="R57" s="286"/>
      <c r="S57" s="345"/>
      <c r="T57" s="355"/>
      <c r="U57" s="168"/>
      <c r="V57" s="59"/>
      <c r="W57" s="59"/>
      <c r="X57" s="287"/>
      <c r="Y57" s="286"/>
      <c r="Z57" s="286"/>
      <c r="AA57" s="344"/>
      <c r="AB57" s="344"/>
      <c r="AC57" s="268"/>
      <c r="AD57" s="268"/>
      <c r="AE57" s="268"/>
      <c r="AF57" s="268"/>
      <c r="AG57" s="268"/>
      <c r="AH57" s="268"/>
      <c r="AI57" s="268"/>
      <c r="AJ57"/>
      <c r="AK57"/>
      <c r="AL57"/>
      <c r="AM57"/>
      <c r="AN57"/>
      <c r="AO57"/>
      <c r="AP57"/>
      <c r="AQ57"/>
      <c r="AR57"/>
      <c r="AS57"/>
      <c r="AT57"/>
      <c r="AU57"/>
      <c r="AV57"/>
      <c r="AW57" s="236"/>
      <c r="AX57" s="236"/>
      <c r="AY57" s="236"/>
      <c r="AZ57" s="236"/>
      <c r="BA57" s="236"/>
      <c r="BB57" s="236"/>
    </row>
    <row r="58" spans="1:54" ht="15.75">
      <c r="A58" s="230">
        <v>150.80000000000001</v>
      </c>
      <c r="B58" s="59">
        <v>340.5</v>
      </c>
      <c r="C58" s="46" t="s">
        <v>15</v>
      </c>
      <c r="D58" s="55" t="s">
        <v>98</v>
      </c>
      <c r="E58" s="436"/>
      <c r="F58" s="243">
        <v>7</v>
      </c>
      <c r="G58" s="243"/>
      <c r="H58" s="333" t="s">
        <v>384</v>
      </c>
      <c r="I58" s="330"/>
      <c r="J58" s="330"/>
      <c r="K58" s="330"/>
      <c r="L58" s="346">
        <v>1</v>
      </c>
      <c r="M58" s="382" t="s">
        <v>496</v>
      </c>
      <c r="N58" s="286">
        <f>296-180</f>
        <v>116</v>
      </c>
      <c r="O58" s="289">
        <v>59</v>
      </c>
      <c r="P58" s="286">
        <v>10</v>
      </c>
      <c r="Q58" s="286"/>
      <c r="R58" s="286" t="s">
        <v>379</v>
      </c>
      <c r="S58" s="345" t="s">
        <v>385</v>
      </c>
      <c r="T58" s="355" t="s">
        <v>471</v>
      </c>
      <c r="U58" s="168">
        <v>312</v>
      </c>
      <c r="V58" s="59">
        <v>11</v>
      </c>
      <c r="W58" s="59">
        <v>43</v>
      </c>
      <c r="X58" s="287">
        <f>IF(ISBLANK(Q58),N58,Q58)</f>
        <v>116</v>
      </c>
      <c r="Y58" s="286">
        <f>O58</f>
        <v>59</v>
      </c>
      <c r="Z58" s="286" t="str">
        <f>R58</f>
        <v>nb</v>
      </c>
      <c r="AA58" s="344"/>
      <c r="AB58" s="344">
        <f t="shared" si="3"/>
        <v>59</v>
      </c>
      <c r="AC58" s="268"/>
      <c r="AD58" s="268"/>
      <c r="AE58" s="268"/>
      <c r="AF58" s="268"/>
      <c r="AG58" s="268"/>
      <c r="AH58" s="268"/>
      <c r="AI58" s="268"/>
      <c r="AJ58"/>
      <c r="AK58"/>
      <c r="AL58"/>
      <c r="AM58"/>
      <c r="AN58"/>
      <c r="AO58"/>
      <c r="AP58"/>
      <c r="AQ58"/>
      <c r="AR58"/>
      <c r="AS58"/>
      <c r="AT58"/>
      <c r="AU58"/>
      <c r="AV58"/>
      <c r="AW58" s="236"/>
      <c r="AX58" s="236"/>
      <c r="AY58" s="236"/>
      <c r="AZ58" s="236"/>
      <c r="BA58" s="236"/>
      <c r="BB58" s="236"/>
    </row>
    <row r="59" spans="1:54" ht="15.75">
      <c r="A59" s="39">
        <v>152</v>
      </c>
      <c r="B59" s="59">
        <v>29.5</v>
      </c>
      <c r="C59" s="46" t="s">
        <v>14</v>
      </c>
      <c r="D59" s="55" t="s">
        <v>98</v>
      </c>
      <c r="E59" s="436"/>
      <c r="F59" s="243">
        <v>7</v>
      </c>
      <c r="G59" s="243"/>
      <c r="H59" s="333" t="s">
        <v>386</v>
      </c>
      <c r="I59" s="330">
        <v>233</v>
      </c>
      <c r="J59" s="330">
        <v>84</v>
      </c>
      <c r="K59" s="330">
        <v>9</v>
      </c>
      <c r="L59" s="346">
        <v>7</v>
      </c>
      <c r="M59" s="285" t="s">
        <v>419</v>
      </c>
      <c r="N59" s="286">
        <v>225</v>
      </c>
      <c r="O59" s="289">
        <v>74</v>
      </c>
      <c r="P59" s="286">
        <v>3.1</v>
      </c>
      <c r="Q59" s="286"/>
      <c r="R59" s="286" t="s">
        <v>379</v>
      </c>
      <c r="S59" s="345"/>
      <c r="T59" s="355"/>
      <c r="U59" s="168"/>
      <c r="V59" s="59"/>
      <c r="W59" s="59"/>
      <c r="X59" s="287">
        <f>IF(ISBLANK(Q59),N59,Q59)</f>
        <v>225</v>
      </c>
      <c r="Y59" s="286">
        <f>O59</f>
        <v>74</v>
      </c>
      <c r="Z59" s="286" t="str">
        <f>R59</f>
        <v>nb</v>
      </c>
      <c r="AA59" s="344"/>
      <c r="AB59" s="344">
        <f t="shared" si="3"/>
        <v>74</v>
      </c>
      <c r="AC59" s="268"/>
      <c r="AD59" s="268"/>
      <c r="AE59" s="268"/>
      <c r="AF59" s="268"/>
      <c r="AG59" s="268"/>
      <c r="AH59" s="268"/>
      <c r="AI59" s="268"/>
      <c r="AJ59"/>
      <c r="AK59"/>
      <c r="AL59"/>
      <c r="AM59"/>
      <c r="AN59"/>
      <c r="AO59"/>
      <c r="AP59"/>
      <c r="AQ59"/>
      <c r="AR59"/>
      <c r="AS59"/>
      <c r="AT59"/>
      <c r="AU59"/>
      <c r="AV59"/>
      <c r="AW59" s="236"/>
      <c r="AX59" s="236"/>
      <c r="AY59" s="236"/>
      <c r="AZ59" s="236"/>
      <c r="BA59" s="236"/>
      <c r="BB59" s="236"/>
    </row>
    <row r="60" spans="1:54" ht="38.25">
      <c r="A60" s="47">
        <v>152.80000000000001</v>
      </c>
      <c r="B60" s="59">
        <v>7.4</v>
      </c>
      <c r="C60" s="48" t="s">
        <v>95</v>
      </c>
      <c r="D60" s="55" t="s">
        <v>107</v>
      </c>
      <c r="E60" s="436"/>
      <c r="F60" s="243">
        <v>6</v>
      </c>
      <c r="G60" s="243"/>
      <c r="H60" s="334"/>
      <c r="I60" s="330"/>
      <c r="J60" s="330"/>
      <c r="K60" s="330"/>
      <c r="L60" s="346"/>
      <c r="M60" s="285" t="s">
        <v>434</v>
      </c>
      <c r="N60" s="286">
        <v>113</v>
      </c>
      <c r="O60" s="289">
        <v>43</v>
      </c>
      <c r="P60" s="286">
        <v>19</v>
      </c>
      <c r="Q60" s="286"/>
      <c r="R60" s="286" t="s">
        <v>379</v>
      </c>
      <c r="S60" s="345" t="s">
        <v>385</v>
      </c>
      <c r="T60" s="355"/>
      <c r="U60" s="168"/>
      <c r="V60" s="59"/>
      <c r="W60" s="59"/>
      <c r="X60" s="287">
        <f>IF(ISBLANK(Q60),N60,Q60)</f>
        <v>113</v>
      </c>
      <c r="Y60" s="286">
        <f>O60</f>
        <v>43</v>
      </c>
      <c r="Z60" s="286" t="str">
        <f>R60</f>
        <v>nb</v>
      </c>
      <c r="AA60" s="344"/>
      <c r="AB60" s="344">
        <f t="shared" si="3"/>
        <v>43</v>
      </c>
      <c r="AC60" s="268"/>
      <c r="AD60" s="268"/>
      <c r="AE60" s="268"/>
      <c r="AF60" s="268"/>
      <c r="AG60" s="268"/>
      <c r="AH60" s="268"/>
      <c r="AI60" s="268"/>
      <c r="AJ60"/>
      <c r="AK60"/>
      <c r="AL60"/>
      <c r="AM60"/>
      <c r="AN60"/>
      <c r="AO60"/>
      <c r="AP60"/>
      <c r="AQ60"/>
      <c r="AR60"/>
      <c r="AS60"/>
      <c r="AT60"/>
      <c r="AU60"/>
      <c r="AV60"/>
      <c r="AW60" s="236"/>
      <c r="AX60" s="236"/>
      <c r="AY60" s="236"/>
      <c r="AZ60" s="236"/>
      <c r="BA60" s="236"/>
      <c r="BB60" s="236"/>
    </row>
    <row r="61" spans="1:54" ht="16.5" thickBot="1">
      <c r="A61" s="171">
        <v>152.85</v>
      </c>
      <c r="B61" s="172">
        <v>3.1</v>
      </c>
      <c r="C61" s="173" t="s">
        <v>85</v>
      </c>
      <c r="D61" s="174" t="s">
        <v>98</v>
      </c>
      <c r="E61" s="221">
        <f>(A63+A61)/2</f>
        <v>153.875</v>
      </c>
      <c r="F61" s="243">
        <v>7</v>
      </c>
      <c r="G61" s="243"/>
      <c r="H61" s="333" t="s">
        <v>387</v>
      </c>
      <c r="I61" s="330">
        <v>278</v>
      </c>
      <c r="J61" s="330">
        <v>52</v>
      </c>
      <c r="K61" s="330">
        <v>24</v>
      </c>
      <c r="L61" s="346">
        <v>8</v>
      </c>
      <c r="M61" s="285" t="s">
        <v>435</v>
      </c>
      <c r="N61" s="286">
        <v>50</v>
      </c>
      <c r="O61" s="286">
        <v>63</v>
      </c>
      <c r="P61" s="286">
        <v>23</v>
      </c>
      <c r="Q61" s="286">
        <f>IF(N61-AVERAGE(I59:I61) &lt;0,360+N61-AVERAGE(I59:I61),N61-AVERAGE(I59:I61))</f>
        <v>154.5</v>
      </c>
      <c r="R61" s="286" t="s">
        <v>375</v>
      </c>
      <c r="S61" s="345" t="s">
        <v>388</v>
      </c>
      <c r="T61" s="355"/>
      <c r="U61" s="168"/>
      <c r="V61" s="59"/>
      <c r="W61" s="59"/>
      <c r="X61" s="287">
        <f>IF(ISBLANK(Q61),N61,Q61)</f>
        <v>154.5</v>
      </c>
      <c r="Y61" s="286">
        <f>O61</f>
        <v>63</v>
      </c>
      <c r="Z61" s="286" t="str">
        <f>R61</f>
        <v>no</v>
      </c>
      <c r="AA61" s="344"/>
      <c r="AB61" s="344">
        <f t="shared" si="3"/>
        <v>63</v>
      </c>
      <c r="AC61" s="268"/>
      <c r="AD61" s="268"/>
      <c r="AE61" s="268"/>
      <c r="AF61" s="268"/>
      <c r="AG61" s="268"/>
      <c r="AH61" s="268"/>
      <c r="AI61" s="268"/>
      <c r="AJ61"/>
      <c r="AK61"/>
      <c r="AL61"/>
      <c r="AM61"/>
      <c r="AN61"/>
      <c r="AO61"/>
      <c r="AP61"/>
      <c r="AQ61"/>
      <c r="AR61"/>
      <c r="AS61"/>
      <c r="AT61"/>
      <c r="AU61"/>
      <c r="AV61"/>
      <c r="AW61" s="236"/>
      <c r="AX61" s="236"/>
      <c r="AY61" s="236"/>
      <c r="AZ61" s="236"/>
      <c r="BA61" s="236"/>
      <c r="BB61" s="236"/>
    </row>
    <row r="62" spans="1:54" ht="16.5" thickTop="1">
      <c r="A62" s="39">
        <v>153.25</v>
      </c>
      <c r="B62" s="59">
        <v>4.7</v>
      </c>
      <c r="C62" s="46" t="s">
        <v>13</v>
      </c>
      <c r="D62" s="55" t="s">
        <v>103</v>
      </c>
      <c r="E62" s="432" t="s">
        <v>265</v>
      </c>
      <c r="F62" s="243">
        <v>4</v>
      </c>
      <c r="G62" s="243"/>
      <c r="H62" s="334"/>
      <c r="I62" s="330"/>
      <c r="J62" s="330"/>
      <c r="K62" s="330"/>
      <c r="L62" s="346"/>
      <c r="M62" s="285"/>
      <c r="N62" s="286"/>
      <c r="O62" s="286"/>
      <c r="P62" s="286"/>
      <c r="Q62" s="291"/>
      <c r="R62" s="286"/>
      <c r="S62" s="345"/>
      <c r="T62" s="355"/>
      <c r="U62" s="168"/>
      <c r="V62" s="59"/>
      <c r="W62" s="59"/>
      <c r="X62" s="287"/>
      <c r="Y62" s="286"/>
      <c r="Z62" s="286"/>
      <c r="AA62" s="344"/>
      <c r="AB62" s="344"/>
      <c r="AC62" s="268"/>
      <c r="AD62" s="268"/>
      <c r="AE62" s="268"/>
      <c r="AF62" s="268"/>
      <c r="AG62" s="268"/>
      <c r="AH62" s="268"/>
      <c r="AI62" s="268"/>
      <c r="AJ62"/>
      <c r="AK62"/>
      <c r="AL62"/>
      <c r="AM62"/>
      <c r="AN62"/>
      <c r="AO62"/>
      <c r="AP62"/>
      <c r="AQ62"/>
      <c r="AR62"/>
      <c r="AS62"/>
      <c r="AT62"/>
      <c r="AU62"/>
      <c r="AV62"/>
      <c r="AW62" s="236"/>
      <c r="AX62" s="236"/>
      <c r="AY62" s="236"/>
      <c r="AZ62" s="236"/>
      <c r="BA62" s="236"/>
      <c r="BB62" s="236"/>
    </row>
    <row r="63" spans="1:54" ht="15.75">
      <c r="A63" s="39">
        <v>154.9</v>
      </c>
      <c r="B63" s="59">
        <v>-2.6</v>
      </c>
      <c r="C63" s="46" t="s">
        <v>6</v>
      </c>
      <c r="D63" s="55" t="s">
        <v>105</v>
      </c>
      <c r="E63" s="433"/>
      <c r="F63" s="243">
        <v>2</v>
      </c>
      <c r="G63" s="243"/>
      <c r="H63" s="335" t="s">
        <v>378</v>
      </c>
      <c r="I63" s="330"/>
      <c r="J63" s="330"/>
      <c r="K63" s="330"/>
      <c r="L63" s="346"/>
      <c r="M63" s="285" t="s">
        <v>436</v>
      </c>
      <c r="N63" s="286">
        <v>215.3</v>
      </c>
      <c r="O63" s="286">
        <v>-60.9</v>
      </c>
      <c r="P63" s="286" t="s">
        <v>256</v>
      </c>
      <c r="Q63" s="291"/>
      <c r="R63" s="286"/>
      <c r="S63" s="345"/>
      <c r="T63" s="355"/>
      <c r="U63" s="168"/>
      <c r="V63" s="59"/>
      <c r="W63" s="59"/>
      <c r="X63" s="287"/>
      <c r="Y63" s="286"/>
      <c r="Z63" s="286"/>
      <c r="AA63" s="344"/>
      <c r="AB63" s="344"/>
      <c r="AC63" s="268"/>
      <c r="AD63" s="304" t="s">
        <v>288</v>
      </c>
      <c r="AE63" s="305"/>
      <c r="AF63" s="305"/>
      <c r="AG63" s="305"/>
      <c r="AH63" s="305"/>
      <c r="AI63" s="305"/>
      <c r="AJ63" s="305"/>
      <c r="AK63" s="305"/>
      <c r="AL63" s="306"/>
      <c r="AM63" s="306"/>
      <c r="AN63" s="306"/>
      <c r="AO63" s="319"/>
      <c r="AZ63" s="236"/>
      <c r="BA63" s="236"/>
      <c r="BB63" s="236"/>
    </row>
    <row r="64" spans="1:54" ht="38.25">
      <c r="A64" s="39">
        <v>155.69999999999999</v>
      </c>
      <c r="B64" s="59">
        <v>22.3</v>
      </c>
      <c r="C64" s="46" t="s">
        <v>7</v>
      </c>
      <c r="D64" s="55" t="s">
        <v>108</v>
      </c>
      <c r="E64" s="433"/>
      <c r="F64" s="243">
        <v>1</v>
      </c>
      <c r="G64" s="243"/>
      <c r="H64" s="335" t="s">
        <v>378</v>
      </c>
      <c r="I64" s="330"/>
      <c r="J64" s="330"/>
      <c r="K64" s="330"/>
      <c r="L64" s="346"/>
      <c r="M64" s="285" t="s">
        <v>437</v>
      </c>
      <c r="N64" s="286">
        <v>258</v>
      </c>
      <c r="O64" s="286">
        <v>-27</v>
      </c>
      <c r="P64" s="286">
        <v>2.7</v>
      </c>
      <c r="Q64" s="286"/>
      <c r="R64" s="286" t="s">
        <v>379</v>
      </c>
      <c r="S64" s="345"/>
      <c r="T64" s="355"/>
      <c r="U64" s="168"/>
      <c r="V64" s="59"/>
      <c r="W64" s="59"/>
      <c r="X64" s="287">
        <f>IF(ISBLANK(Q64),N64,Q64)</f>
        <v>258</v>
      </c>
      <c r="Y64" s="286">
        <f>O64</f>
        <v>-27</v>
      </c>
      <c r="Z64" s="286" t="str">
        <f>R64</f>
        <v>nb</v>
      </c>
      <c r="AA64" s="344"/>
      <c r="AB64" s="344">
        <f t="shared" si="3"/>
        <v>-27</v>
      </c>
      <c r="AC64" s="268"/>
      <c r="AD64" s="53" t="s">
        <v>289</v>
      </c>
      <c r="AE64" s="56"/>
      <c r="AF64" s="56"/>
      <c r="AG64" s="56"/>
      <c r="AH64" s="56"/>
      <c r="AI64" s="56"/>
      <c r="AJ64" s="56"/>
      <c r="AK64" s="56"/>
      <c r="AL64" s="302"/>
      <c r="AM64" s="302"/>
      <c r="AN64" s="302"/>
      <c r="AO64" s="320"/>
      <c r="AZ64" s="236"/>
      <c r="BA64" s="236"/>
      <c r="BB64" s="236"/>
    </row>
    <row r="65" spans="1:54" ht="38.25">
      <c r="A65" s="39">
        <v>156</v>
      </c>
      <c r="B65" s="59">
        <v>2.2000000000000002</v>
      </c>
      <c r="C65" s="228" t="s">
        <v>270</v>
      </c>
      <c r="D65" s="55" t="s">
        <v>106</v>
      </c>
      <c r="E65" s="433"/>
      <c r="F65" s="243">
        <v>7</v>
      </c>
      <c r="G65" s="243"/>
      <c r="H65" s="335" t="s">
        <v>378</v>
      </c>
      <c r="I65" s="330"/>
      <c r="J65" s="330"/>
      <c r="K65" s="330"/>
      <c r="L65" s="346"/>
      <c r="M65" s="285" t="s">
        <v>438</v>
      </c>
      <c r="N65" s="286">
        <v>264</v>
      </c>
      <c r="O65" s="286">
        <v>66</v>
      </c>
      <c r="P65" s="286">
        <v>6.8</v>
      </c>
      <c r="Q65" s="286"/>
      <c r="R65" s="286" t="s">
        <v>379</v>
      </c>
      <c r="S65" s="345"/>
      <c r="T65" s="355"/>
      <c r="U65" s="168"/>
      <c r="V65" s="59"/>
      <c r="W65" s="59"/>
      <c r="X65" s="287">
        <f>IF(ISBLANK(Q65),N65,Q65)</f>
        <v>264</v>
      </c>
      <c r="Y65" s="286">
        <f>O65</f>
        <v>66</v>
      </c>
      <c r="Z65" s="286" t="str">
        <f>R65</f>
        <v>nb</v>
      </c>
      <c r="AA65" s="344"/>
      <c r="AB65" s="344">
        <f t="shared" si="3"/>
        <v>66</v>
      </c>
      <c r="AC65" s="268"/>
      <c r="AD65" s="53" t="s">
        <v>148</v>
      </c>
      <c r="AE65" s="56"/>
      <c r="AF65" s="56"/>
      <c r="AG65" s="56"/>
      <c r="AH65" s="56"/>
      <c r="AI65" s="56"/>
      <c r="AJ65" s="56"/>
      <c r="AK65" s="56"/>
      <c r="AL65" s="302"/>
      <c r="AM65" s="302"/>
      <c r="AN65" s="302"/>
      <c r="AO65" s="320"/>
      <c r="AZ65" s="236"/>
      <c r="BA65" s="236"/>
      <c r="BB65" s="236"/>
    </row>
    <row r="66" spans="1:54" ht="25.5">
      <c r="A66" s="39">
        <v>156.4</v>
      </c>
      <c r="B66" s="59">
        <v>7.3</v>
      </c>
      <c r="C66" s="46" t="s">
        <v>53</v>
      </c>
      <c r="D66" s="55" t="s">
        <v>106</v>
      </c>
      <c r="E66" s="433"/>
      <c r="F66" s="243">
        <v>7</v>
      </c>
      <c r="G66" s="243"/>
      <c r="H66" s="334" t="s">
        <v>475</v>
      </c>
      <c r="I66" s="274">
        <v>255</v>
      </c>
      <c r="J66" s="274">
        <v>85</v>
      </c>
      <c r="K66" s="274">
        <v>9</v>
      </c>
      <c r="L66" s="346">
        <v>8</v>
      </c>
      <c r="M66" s="285" t="s">
        <v>439</v>
      </c>
      <c r="N66" s="290">
        <v>274</v>
      </c>
      <c r="O66" s="290">
        <v>54</v>
      </c>
      <c r="P66" s="290">
        <v>6</v>
      </c>
      <c r="Q66" s="286">
        <f>IF(N66-I66 &lt;0,360+N66-I66,N66-I66)</f>
        <v>19</v>
      </c>
      <c r="R66" s="286" t="s">
        <v>249</v>
      </c>
      <c r="S66" s="345"/>
      <c r="T66" s="355"/>
      <c r="U66" s="168"/>
      <c r="V66" s="59"/>
      <c r="W66" s="59"/>
      <c r="X66" s="287">
        <f>IF(ISBLANK(Q66),N66,Q66)</f>
        <v>19</v>
      </c>
      <c r="Y66" s="286">
        <f>O66</f>
        <v>54</v>
      </c>
      <c r="Z66" s="286" t="str">
        <f>R66</f>
        <v>yes</v>
      </c>
      <c r="AA66" s="344">
        <v>76.599999999999994</v>
      </c>
      <c r="AB66" s="344"/>
      <c r="AC66" s="268"/>
      <c r="AD66" s="53" t="s">
        <v>290</v>
      </c>
      <c r="AE66" s="56"/>
      <c r="AF66" s="56"/>
      <c r="AG66" s="56"/>
      <c r="AH66" s="56"/>
      <c r="AI66" s="56"/>
      <c r="AJ66" s="56"/>
      <c r="AK66" s="56"/>
      <c r="AL66" s="302"/>
      <c r="AM66" s="302"/>
      <c r="AN66" s="302"/>
      <c r="AO66" s="320"/>
      <c r="AZ66" s="236"/>
      <c r="BA66" s="236"/>
      <c r="BB66" s="236"/>
    </row>
    <row r="67" spans="1:54" ht="25.5">
      <c r="A67" s="39">
        <v>157.19999999999999</v>
      </c>
      <c r="B67" s="59">
        <v>12.8</v>
      </c>
      <c r="C67" s="46" t="s">
        <v>64</v>
      </c>
      <c r="D67" s="55" t="s">
        <v>105</v>
      </c>
      <c r="E67" s="433"/>
      <c r="F67" s="243">
        <v>2</v>
      </c>
      <c r="G67" s="243"/>
      <c r="H67" s="333" t="s">
        <v>389</v>
      </c>
      <c r="I67" s="330">
        <v>266</v>
      </c>
      <c r="J67" s="330">
        <v>40</v>
      </c>
      <c r="K67" s="330">
        <v>6</v>
      </c>
      <c r="L67" s="346"/>
      <c r="M67" s="285" t="s">
        <v>440</v>
      </c>
      <c r="N67" s="290">
        <v>217</v>
      </c>
      <c r="O67" s="290">
        <v>-27</v>
      </c>
      <c r="P67" s="290">
        <v>16.7</v>
      </c>
      <c r="Q67" s="286"/>
      <c r="R67" s="286" t="s">
        <v>379</v>
      </c>
      <c r="S67" s="345"/>
      <c r="T67" s="355" t="s">
        <v>479</v>
      </c>
      <c r="U67" s="168">
        <v>264</v>
      </c>
      <c r="V67" s="59">
        <v>15</v>
      </c>
      <c r="W67" s="59">
        <v>10</v>
      </c>
      <c r="X67" s="287">
        <f>IF(ISBLANK(Q67),N67,Q67)</f>
        <v>217</v>
      </c>
      <c r="Y67" s="286">
        <f>O67</f>
        <v>-27</v>
      </c>
      <c r="Z67" s="286" t="str">
        <f>R67</f>
        <v>nb</v>
      </c>
      <c r="AA67" s="344"/>
      <c r="AB67" s="344">
        <f t="shared" si="3"/>
        <v>-27</v>
      </c>
      <c r="AC67" s="268"/>
      <c r="AD67" s="53" t="s">
        <v>291</v>
      </c>
      <c r="AE67" s="56"/>
      <c r="AF67" s="56"/>
      <c r="AG67" s="56"/>
      <c r="AH67" s="56"/>
      <c r="AI67" s="56"/>
      <c r="AJ67" s="56"/>
      <c r="AK67" s="56"/>
      <c r="AL67" s="302"/>
      <c r="AM67" s="302"/>
      <c r="AN67" s="302"/>
      <c r="AO67" s="320"/>
      <c r="AZ67" s="236"/>
      <c r="BA67" s="236"/>
      <c r="BB67" s="236"/>
    </row>
    <row r="68" spans="1:54" ht="25.5">
      <c r="A68" s="39">
        <v>157.4</v>
      </c>
      <c r="B68" s="59">
        <v>11.8</v>
      </c>
      <c r="C68" s="46" t="s">
        <v>8</v>
      </c>
      <c r="D68" s="55" t="s">
        <v>103</v>
      </c>
      <c r="E68" s="433"/>
      <c r="F68" s="243">
        <v>4</v>
      </c>
      <c r="G68" s="243"/>
      <c r="H68" s="334"/>
      <c r="I68" s="274"/>
      <c r="J68" s="274"/>
      <c r="K68" s="274"/>
      <c r="L68" s="346"/>
      <c r="M68" s="285"/>
      <c r="N68" s="290"/>
      <c r="O68" s="290"/>
      <c r="P68" s="286"/>
      <c r="Q68" s="286"/>
      <c r="R68" s="286"/>
      <c r="S68" s="345"/>
      <c r="T68" s="355"/>
      <c r="U68" s="168"/>
      <c r="V68" s="59"/>
      <c r="W68" s="59"/>
      <c r="X68" s="287"/>
      <c r="Y68" s="286"/>
      <c r="Z68" s="286"/>
      <c r="AA68" s="344"/>
      <c r="AB68" s="344"/>
      <c r="AC68" s="268"/>
      <c r="AD68" s="53"/>
      <c r="AE68" s="56"/>
      <c r="AF68" s="56"/>
      <c r="AG68" s="56"/>
      <c r="AH68" s="56"/>
      <c r="AI68" s="56"/>
      <c r="AJ68" s="56"/>
      <c r="AK68" s="56"/>
      <c r="AL68" s="302"/>
      <c r="AM68" s="302"/>
      <c r="AN68" s="302"/>
      <c r="AO68" s="320"/>
      <c r="AZ68" s="236"/>
      <c r="BA68" s="236"/>
      <c r="BB68" s="236"/>
    </row>
    <row r="69" spans="1:54" ht="25.5">
      <c r="A69" s="39">
        <v>157.9</v>
      </c>
      <c r="B69" s="59">
        <v>7</v>
      </c>
      <c r="C69" s="46" t="s">
        <v>54</v>
      </c>
      <c r="D69" s="55" t="s">
        <v>103</v>
      </c>
      <c r="E69" s="433"/>
      <c r="F69" s="243">
        <v>4</v>
      </c>
      <c r="G69" s="243"/>
      <c r="H69" s="334"/>
      <c r="I69" s="274"/>
      <c r="J69" s="274"/>
      <c r="K69" s="274"/>
      <c r="L69" s="346"/>
      <c r="M69" s="285"/>
      <c r="N69" s="290"/>
      <c r="O69" s="290"/>
      <c r="P69" s="286"/>
      <c r="Q69" s="286"/>
      <c r="R69" s="286"/>
      <c r="S69" s="345"/>
      <c r="T69" s="355"/>
      <c r="U69" s="168"/>
      <c r="V69" s="59"/>
      <c r="W69" s="59"/>
      <c r="X69" s="287"/>
      <c r="Y69" s="286"/>
      <c r="Z69" s="286"/>
      <c r="AA69" s="344"/>
      <c r="AB69" s="344"/>
      <c r="AC69" s="268"/>
      <c r="AD69" s="53"/>
      <c r="AE69" s="56"/>
      <c r="AF69" s="56"/>
      <c r="AG69" s="56">
        <f>57.8+18.5</f>
        <v>76.3</v>
      </c>
      <c r="AH69" s="56">
        <f>57.8-6</f>
        <v>51.8</v>
      </c>
      <c r="AI69" s="56"/>
      <c r="AJ69" s="56"/>
      <c r="AK69" s="56"/>
      <c r="AL69" s="302"/>
      <c r="AM69" s="302"/>
      <c r="AN69" s="302"/>
      <c r="AO69" s="320"/>
      <c r="AZ69" s="236"/>
      <c r="BA69" s="236"/>
      <c r="BB69" s="236"/>
    </row>
    <row r="70" spans="1:54" ht="38.25">
      <c r="A70" s="231">
        <v>158.1</v>
      </c>
      <c r="B70" s="59">
        <v>4.0999999999999996</v>
      </c>
      <c r="C70" s="48" t="s">
        <v>94</v>
      </c>
      <c r="D70" s="55" t="s">
        <v>97</v>
      </c>
      <c r="E70" s="433"/>
      <c r="F70" s="243">
        <v>1</v>
      </c>
      <c r="G70" s="243"/>
      <c r="H70" s="333" t="s">
        <v>381</v>
      </c>
      <c r="I70" s="330">
        <v>281</v>
      </c>
      <c r="J70" s="330">
        <v>63</v>
      </c>
      <c r="K70" s="330">
        <v>19</v>
      </c>
      <c r="L70" s="346">
        <v>10</v>
      </c>
      <c r="M70" s="285" t="s">
        <v>441</v>
      </c>
      <c r="N70" s="286">
        <v>156</v>
      </c>
      <c r="O70" s="286">
        <v>-47</v>
      </c>
      <c r="P70" s="286">
        <v>22</v>
      </c>
      <c r="Q70" s="286">
        <f>IF(N70-I71 &lt;0,360+N70-I71,N70-I71)</f>
        <v>101</v>
      </c>
      <c r="R70" s="286" t="s">
        <v>375</v>
      </c>
      <c r="S70" s="345" t="s">
        <v>385</v>
      </c>
      <c r="T70" s="355"/>
      <c r="U70" s="168"/>
      <c r="V70" s="59"/>
      <c r="W70" s="59"/>
      <c r="X70" s="287">
        <f>IF(ISBLANK(Q70),N70,Q70)</f>
        <v>101</v>
      </c>
      <c r="Y70" s="286">
        <f>O70</f>
        <v>-47</v>
      </c>
      <c r="Z70" s="286" t="str">
        <f>R70</f>
        <v>no</v>
      </c>
      <c r="AA70" s="344"/>
      <c r="AB70" s="344">
        <f t="shared" si="3"/>
        <v>-47</v>
      </c>
      <c r="AC70" s="268"/>
      <c r="AD70" s="53" t="s">
        <v>292</v>
      </c>
      <c r="AE70" s="56"/>
      <c r="AF70" s="56"/>
      <c r="AG70" s="56"/>
      <c r="AH70" s="56"/>
      <c r="AI70" s="56"/>
      <c r="AJ70" s="56"/>
      <c r="AK70" s="56"/>
      <c r="AL70" s="302"/>
      <c r="AM70" s="302"/>
      <c r="AN70" s="302"/>
      <c r="AO70" s="320"/>
      <c r="AZ70" s="236"/>
      <c r="BA70" s="236"/>
      <c r="BB70" s="236"/>
    </row>
    <row r="71" spans="1:54" ht="25.5">
      <c r="A71" s="231">
        <v>158.15</v>
      </c>
      <c r="B71" s="59">
        <v>5.4</v>
      </c>
      <c r="C71" s="48" t="s">
        <v>84</v>
      </c>
      <c r="D71" s="55" t="s">
        <v>97</v>
      </c>
      <c r="E71" s="433"/>
      <c r="F71" s="243">
        <v>1</v>
      </c>
      <c r="G71" s="243"/>
      <c r="H71" s="334" t="s">
        <v>476</v>
      </c>
      <c r="I71" s="290">
        <v>55</v>
      </c>
      <c r="J71" s="274">
        <v>62</v>
      </c>
      <c r="K71" s="274">
        <v>1</v>
      </c>
      <c r="L71" s="346">
        <v>7</v>
      </c>
      <c r="M71" s="285" t="s">
        <v>483</v>
      </c>
      <c r="N71" s="286">
        <v>203</v>
      </c>
      <c r="O71" s="286">
        <v>-63</v>
      </c>
      <c r="P71" s="286">
        <v>23</v>
      </c>
      <c r="Q71" s="286">
        <f>IF(N71-I71 &lt;0,360+N71-I71,N71-I71)</f>
        <v>148</v>
      </c>
      <c r="R71" s="286" t="s">
        <v>249</v>
      </c>
      <c r="S71" s="345" t="s">
        <v>463</v>
      </c>
      <c r="T71" s="355"/>
      <c r="U71" s="168"/>
      <c r="V71" s="59"/>
      <c r="W71" s="59"/>
      <c r="X71" s="287">
        <f>IF(ISBLANK(Q71),N71,Q71)</f>
        <v>148</v>
      </c>
      <c r="Y71" s="286">
        <f>O71</f>
        <v>-63</v>
      </c>
      <c r="Z71" s="286" t="str">
        <f>R71</f>
        <v>yes</v>
      </c>
      <c r="AA71" s="344">
        <v>-57.5</v>
      </c>
      <c r="AB71" s="344"/>
      <c r="AC71" s="268"/>
      <c r="AD71" s="53" t="s">
        <v>293</v>
      </c>
      <c r="AE71" s="56"/>
      <c r="AF71" s="56"/>
      <c r="AG71" s="56"/>
      <c r="AH71" s="56"/>
      <c r="AI71" s="56"/>
      <c r="AJ71" s="56"/>
      <c r="AK71" s="56"/>
      <c r="AL71" s="302"/>
      <c r="AM71" s="302"/>
      <c r="AN71" s="302"/>
      <c r="AO71" s="320"/>
      <c r="AZ71" s="236"/>
      <c r="BA71" s="236"/>
      <c r="BB71" s="236"/>
    </row>
    <row r="72" spans="1:54" ht="15.75">
      <c r="A72" s="39">
        <v>158.69999999999999</v>
      </c>
      <c r="B72" s="59">
        <v>3.6</v>
      </c>
      <c r="C72" s="46" t="s">
        <v>55</v>
      </c>
      <c r="D72" s="55" t="s">
        <v>105</v>
      </c>
      <c r="E72" s="433"/>
      <c r="F72" s="243">
        <v>2</v>
      </c>
      <c r="G72" s="243"/>
      <c r="H72" s="333" t="s">
        <v>392</v>
      </c>
      <c r="I72" s="330">
        <v>337</v>
      </c>
      <c r="J72" s="330">
        <v>73</v>
      </c>
      <c r="K72" s="330">
        <v>29</v>
      </c>
      <c r="L72" s="346">
        <v>10</v>
      </c>
      <c r="M72" s="285"/>
      <c r="N72" s="286">
        <v>55</v>
      </c>
      <c r="O72" s="286">
        <v>-36</v>
      </c>
      <c r="P72" s="286">
        <v>21</v>
      </c>
      <c r="Q72" s="286">
        <f>IF(N72-I72 &lt;0,360+N72-I72,N72-I72)</f>
        <v>78</v>
      </c>
      <c r="R72" s="286" t="s">
        <v>375</v>
      </c>
      <c r="S72" s="345"/>
      <c r="T72" s="355"/>
      <c r="U72" s="168"/>
      <c r="V72" s="59"/>
      <c r="W72" s="59"/>
      <c r="X72" s="287">
        <f>IF(ISBLANK(Q72),N72,Q72)</f>
        <v>78</v>
      </c>
      <c r="Y72" s="286">
        <f>O72</f>
        <v>-36</v>
      </c>
      <c r="Z72" s="286" t="str">
        <f>R72</f>
        <v>no</v>
      </c>
      <c r="AA72" s="344"/>
      <c r="AB72" s="344">
        <f t="shared" si="3"/>
        <v>-36</v>
      </c>
      <c r="AC72" s="268"/>
      <c r="AD72" s="53"/>
      <c r="AE72" s="56" t="s">
        <v>294</v>
      </c>
      <c r="AF72" s="56"/>
      <c r="AG72" s="56"/>
      <c r="AH72" s="56"/>
      <c r="AI72" s="56"/>
      <c r="AJ72" s="56"/>
      <c r="AK72" s="56"/>
      <c r="AL72" s="302"/>
      <c r="AM72" s="302"/>
      <c r="AN72" s="302"/>
      <c r="AO72" s="320"/>
      <c r="AZ72" s="236"/>
      <c r="BA72" s="236"/>
      <c r="BB72" s="236"/>
    </row>
    <row r="73" spans="1:54" ht="15.75">
      <c r="A73" s="47">
        <v>159.1</v>
      </c>
      <c r="B73" s="59">
        <v>1.1000000000000001</v>
      </c>
      <c r="C73" s="48" t="s">
        <v>93</v>
      </c>
      <c r="D73" s="55" t="s">
        <v>103</v>
      </c>
      <c r="E73" s="433"/>
      <c r="F73" s="243">
        <v>4</v>
      </c>
      <c r="G73" s="243"/>
      <c r="H73" s="333"/>
      <c r="I73" s="330"/>
      <c r="J73" s="330"/>
      <c r="K73" s="330"/>
      <c r="L73" s="346"/>
      <c r="M73" s="285"/>
      <c r="N73" s="286"/>
      <c r="O73" s="286"/>
      <c r="P73" s="286"/>
      <c r="Q73" s="286"/>
      <c r="R73" s="286"/>
      <c r="S73" s="345"/>
      <c r="T73" s="355"/>
      <c r="U73" s="168"/>
      <c r="V73" s="59"/>
      <c r="W73" s="59"/>
      <c r="X73" s="287"/>
      <c r="Y73" s="286"/>
      <c r="Z73" s="286"/>
      <c r="AA73" s="344"/>
      <c r="AB73" s="344"/>
      <c r="AC73" s="268"/>
      <c r="AD73" s="53"/>
      <c r="AE73" s="56" t="s">
        <v>295</v>
      </c>
      <c r="AF73" s="56"/>
      <c r="AG73" s="56"/>
      <c r="AH73" s="56"/>
      <c r="AI73" s="56"/>
      <c r="AJ73" s="56"/>
      <c r="AK73" s="56"/>
      <c r="AL73" s="302"/>
      <c r="AM73" s="302"/>
      <c r="AN73" s="302"/>
      <c r="AO73" s="320"/>
      <c r="AZ73" s="236"/>
      <c r="BA73" s="236"/>
      <c r="BB73" s="236"/>
    </row>
    <row r="74" spans="1:54" ht="15.75">
      <c r="A74" s="47">
        <v>159.15</v>
      </c>
      <c r="B74" s="59">
        <v>-2.2000000000000002</v>
      </c>
      <c r="C74" s="48" t="s">
        <v>82</v>
      </c>
      <c r="D74" s="55" t="s">
        <v>96</v>
      </c>
      <c r="E74" s="433"/>
      <c r="F74" s="243">
        <v>3</v>
      </c>
      <c r="G74" s="243"/>
      <c r="H74" s="333" t="s">
        <v>392</v>
      </c>
      <c r="I74" s="330">
        <v>337</v>
      </c>
      <c r="J74" s="330">
        <v>73</v>
      </c>
      <c r="K74" s="330">
        <v>29</v>
      </c>
      <c r="L74" s="346"/>
      <c r="M74" s="285" t="s">
        <v>396</v>
      </c>
      <c r="N74" s="286">
        <v>180</v>
      </c>
      <c r="O74" s="286">
        <v>-18</v>
      </c>
      <c r="P74" s="286">
        <v>27</v>
      </c>
      <c r="Q74" s="286">
        <f>IF(N74-I74 &lt;0,360+N74-I74,N74-I74)</f>
        <v>203</v>
      </c>
      <c r="R74" s="286" t="s">
        <v>375</v>
      </c>
      <c r="S74" s="345"/>
      <c r="T74" s="355"/>
      <c r="U74" s="168"/>
      <c r="V74" s="59"/>
      <c r="W74" s="59"/>
      <c r="X74" s="287">
        <f>IF(ISBLANK(Q74),N74,Q74)</f>
        <v>203</v>
      </c>
      <c r="Y74" s="286">
        <f>O74</f>
        <v>-18</v>
      </c>
      <c r="Z74" s="286" t="str">
        <f>R74</f>
        <v>no</v>
      </c>
      <c r="AA74" s="344">
        <v>-51</v>
      </c>
      <c r="AB74" s="344"/>
      <c r="AC74" s="268"/>
      <c r="AD74" s="53"/>
      <c r="AE74" s="56" t="s">
        <v>296</v>
      </c>
      <c r="AF74" s="56"/>
      <c r="AG74" s="56"/>
      <c r="AH74" s="56"/>
      <c r="AI74" s="56"/>
      <c r="AJ74" s="56"/>
      <c r="AK74" s="56"/>
      <c r="AL74" s="302"/>
      <c r="AM74" s="302"/>
      <c r="AN74" s="302"/>
      <c r="AO74" s="320"/>
      <c r="AZ74" s="236"/>
      <c r="BA74" s="236"/>
      <c r="BB74" s="236"/>
    </row>
    <row r="75" spans="1:54" ht="16.5" thickBot="1">
      <c r="A75" s="175">
        <v>159.80000000000001</v>
      </c>
      <c r="B75" s="172">
        <v>1.3</v>
      </c>
      <c r="C75" s="176" t="s">
        <v>55</v>
      </c>
      <c r="D75" s="174" t="s">
        <v>108</v>
      </c>
      <c r="E75" s="222">
        <f>(A75+A76)/2</f>
        <v>159.9</v>
      </c>
      <c r="F75" s="243">
        <v>1</v>
      </c>
      <c r="G75" s="243"/>
      <c r="H75" s="335" t="s">
        <v>378</v>
      </c>
      <c r="I75" s="330"/>
      <c r="J75" s="330"/>
      <c r="K75" s="330"/>
      <c r="L75" s="346"/>
      <c r="M75" s="285" t="s">
        <v>442</v>
      </c>
      <c r="N75" s="286">
        <v>57</v>
      </c>
      <c r="O75" s="286">
        <v>-56</v>
      </c>
      <c r="P75" s="286">
        <v>10.3</v>
      </c>
      <c r="Q75" s="286"/>
      <c r="R75" s="286" t="s">
        <v>379</v>
      </c>
      <c r="S75" s="345"/>
      <c r="T75" s="355"/>
      <c r="U75" s="168"/>
      <c r="V75" s="59"/>
      <c r="W75" s="59"/>
      <c r="X75" s="287">
        <f>IF(ISBLANK(Q75),N75,Q75)</f>
        <v>57</v>
      </c>
      <c r="Y75" s="286">
        <f>O75</f>
        <v>-56</v>
      </c>
      <c r="Z75" s="286" t="str">
        <f>R75</f>
        <v>nb</v>
      </c>
      <c r="AA75" s="344"/>
      <c r="AB75" s="344">
        <f t="shared" si="3"/>
        <v>-56</v>
      </c>
      <c r="AC75" s="268"/>
      <c r="AD75" s="53"/>
      <c r="AE75" s="56" t="s">
        <v>297</v>
      </c>
      <c r="AF75" s="56"/>
      <c r="AG75" s="56"/>
      <c r="AH75" s="56"/>
      <c r="AI75" s="56"/>
      <c r="AJ75" s="56"/>
      <c r="AK75" s="56"/>
      <c r="AL75" s="302"/>
      <c r="AM75" s="302"/>
      <c r="AN75" s="302"/>
      <c r="AO75" s="320"/>
      <c r="AZ75" s="236"/>
      <c r="BA75" s="236"/>
      <c r="BB75" s="236"/>
    </row>
    <row r="76" spans="1:54" ht="16.5" thickTop="1">
      <c r="A76" s="47">
        <v>160</v>
      </c>
      <c r="B76" s="59">
        <v>-3</v>
      </c>
      <c r="C76" s="48" t="s">
        <v>93</v>
      </c>
      <c r="D76" s="55" t="s">
        <v>100</v>
      </c>
      <c r="E76" s="437" t="s">
        <v>120</v>
      </c>
      <c r="F76" s="243">
        <v>5</v>
      </c>
      <c r="G76" s="243"/>
      <c r="H76" s="335" t="s">
        <v>378</v>
      </c>
      <c r="I76" s="330"/>
      <c r="J76" s="330"/>
      <c r="K76" s="330"/>
      <c r="L76" s="346"/>
      <c r="M76" s="285" t="s">
        <v>422</v>
      </c>
      <c r="N76" s="286">
        <v>82</v>
      </c>
      <c r="O76" s="286">
        <v>36</v>
      </c>
      <c r="P76" s="286">
        <v>12.3</v>
      </c>
      <c r="Q76" s="286"/>
      <c r="R76" s="286" t="s">
        <v>379</v>
      </c>
      <c r="S76" s="345"/>
      <c r="T76" s="355"/>
      <c r="U76" s="168"/>
      <c r="V76" s="59"/>
      <c r="W76" s="59"/>
      <c r="X76" s="287">
        <f>IF(ISBLANK(Q76),N76,Q76)</f>
        <v>82</v>
      </c>
      <c r="Y76" s="286">
        <f>O76</f>
        <v>36</v>
      </c>
      <c r="Z76" s="286" t="str">
        <f>R76</f>
        <v>nb</v>
      </c>
      <c r="AA76" s="344"/>
      <c r="AB76" s="344">
        <f t="shared" si="3"/>
        <v>36</v>
      </c>
      <c r="AC76" s="268"/>
      <c r="AD76" s="53"/>
      <c r="AE76" s="56"/>
      <c r="AF76" s="56"/>
      <c r="AG76" s="56"/>
      <c r="AH76" s="56"/>
      <c r="AI76" s="56"/>
      <c r="AJ76" s="56"/>
      <c r="AK76" s="56"/>
      <c r="AL76" s="302"/>
      <c r="AM76" s="302"/>
      <c r="AN76" s="302"/>
      <c r="AO76" s="320"/>
      <c r="AZ76" s="236"/>
      <c r="BA76" s="236"/>
      <c r="BB76" s="236"/>
    </row>
    <row r="77" spans="1:54" ht="15.75">
      <c r="A77" s="47">
        <v>160.05000000000001</v>
      </c>
      <c r="B77" s="59">
        <v>0.6</v>
      </c>
      <c r="C77" s="48" t="s">
        <v>82</v>
      </c>
      <c r="D77" s="55" t="s">
        <v>100</v>
      </c>
      <c r="E77" s="436"/>
      <c r="F77" s="243">
        <v>5</v>
      </c>
      <c r="G77" s="243"/>
      <c r="H77" s="335" t="s">
        <v>378</v>
      </c>
      <c r="I77" s="330"/>
      <c r="J77" s="330"/>
      <c r="K77" s="330"/>
      <c r="L77" s="346"/>
      <c r="M77" s="285"/>
      <c r="N77" s="286"/>
      <c r="O77" s="286"/>
      <c r="P77" s="286"/>
      <c r="Q77" s="286"/>
      <c r="R77" s="286"/>
      <c r="S77" s="345"/>
      <c r="T77" s="355"/>
      <c r="U77" s="168"/>
      <c r="V77" s="59"/>
      <c r="W77" s="59"/>
      <c r="X77" s="287"/>
      <c r="Y77" s="286"/>
      <c r="Z77" s="286"/>
      <c r="AA77" s="344"/>
      <c r="AB77" s="344"/>
      <c r="AC77" s="268"/>
      <c r="AD77" s="53" t="s">
        <v>298</v>
      </c>
      <c r="AE77" s="56"/>
      <c r="AF77" s="56"/>
      <c r="AG77" s="56"/>
      <c r="AH77" s="56"/>
      <c r="AI77" s="56"/>
      <c r="AJ77" s="56"/>
      <c r="AK77" s="56"/>
      <c r="AL77" s="302"/>
      <c r="AM77" s="302"/>
      <c r="AN77" s="302"/>
      <c r="AO77" s="320"/>
      <c r="AZ77" s="236"/>
      <c r="BA77" s="236"/>
      <c r="BB77" s="236"/>
    </row>
    <row r="78" spans="1:54" ht="25.5">
      <c r="A78" s="47">
        <v>161.1</v>
      </c>
      <c r="B78" s="59">
        <v>0.9</v>
      </c>
      <c r="C78" s="48" t="s">
        <v>273</v>
      </c>
      <c r="D78" s="55" t="s">
        <v>100</v>
      </c>
      <c r="E78" s="436"/>
      <c r="F78" s="243">
        <v>5</v>
      </c>
      <c r="G78" s="243"/>
      <c r="H78" s="335" t="s">
        <v>394</v>
      </c>
      <c r="I78" s="330"/>
      <c r="J78" s="330"/>
      <c r="K78" s="330"/>
      <c r="L78" s="346"/>
      <c r="M78" s="285" t="s">
        <v>422</v>
      </c>
      <c r="N78" s="286">
        <v>39.299999999999997</v>
      </c>
      <c r="O78" s="286">
        <v>34.1</v>
      </c>
      <c r="P78" s="286">
        <v>11.2</v>
      </c>
      <c r="Q78" s="286"/>
      <c r="R78" s="286"/>
      <c r="S78" s="345"/>
      <c r="T78" s="355"/>
      <c r="U78" s="168"/>
      <c r="V78" s="59"/>
      <c r="W78" s="59"/>
      <c r="X78" s="287"/>
      <c r="Y78" s="286"/>
      <c r="Z78" s="286"/>
      <c r="AA78" s="344"/>
      <c r="AB78" s="344"/>
      <c r="AC78" s="268"/>
      <c r="AD78" s="53"/>
      <c r="AE78" s="56" t="s">
        <v>299</v>
      </c>
      <c r="AF78" s="56"/>
      <c r="AG78" s="56"/>
      <c r="AH78" s="56"/>
      <c r="AI78" s="56"/>
      <c r="AJ78" s="56"/>
      <c r="AK78" s="56"/>
      <c r="AL78" s="302"/>
      <c r="AM78" s="302"/>
      <c r="AN78" s="302"/>
      <c r="AO78" s="320"/>
      <c r="AZ78" s="236"/>
      <c r="BA78" s="236"/>
      <c r="BB78" s="236"/>
    </row>
    <row r="79" spans="1:54" ht="15.75">
      <c r="A79" s="47">
        <v>161.15</v>
      </c>
      <c r="B79" s="59">
        <v>-1.6</v>
      </c>
      <c r="C79" s="48" t="s">
        <v>82</v>
      </c>
      <c r="D79" s="55" t="s">
        <v>100</v>
      </c>
      <c r="E79" s="436"/>
      <c r="F79" s="243">
        <v>5</v>
      </c>
      <c r="G79" s="243"/>
      <c r="H79" s="335" t="s">
        <v>384</v>
      </c>
      <c r="I79" s="330"/>
      <c r="J79" s="330"/>
      <c r="K79" s="330"/>
      <c r="L79" s="347"/>
      <c r="M79" s="285"/>
      <c r="N79" s="289"/>
      <c r="O79" s="289"/>
      <c r="P79" s="289"/>
      <c r="Q79" s="286"/>
      <c r="R79" s="286"/>
      <c r="S79" s="345"/>
      <c r="T79" s="355" t="s">
        <v>487</v>
      </c>
      <c r="U79" s="168">
        <v>279</v>
      </c>
      <c r="V79" s="59">
        <v>10</v>
      </c>
      <c r="W79" s="59">
        <v>34</v>
      </c>
      <c r="X79" s="287"/>
      <c r="Y79" s="286"/>
      <c r="Z79" s="286"/>
      <c r="AA79" s="344"/>
      <c r="AB79" s="344"/>
      <c r="AC79" s="268"/>
      <c r="AD79" s="53"/>
      <c r="AE79" s="56" t="s">
        <v>300</v>
      </c>
      <c r="AF79" s="56"/>
      <c r="AG79" s="56"/>
      <c r="AH79" s="56"/>
      <c r="AI79" s="56"/>
      <c r="AJ79" s="56"/>
      <c r="AK79" s="56"/>
      <c r="AL79" s="302"/>
      <c r="AM79" s="302"/>
      <c r="AN79" s="302"/>
      <c r="AO79" s="320"/>
      <c r="AZ79" s="236"/>
      <c r="BA79" s="236"/>
      <c r="BB79" s="236"/>
    </row>
    <row r="80" spans="1:54" ht="51">
      <c r="A80" s="230">
        <v>162.35</v>
      </c>
      <c r="B80" s="59">
        <v>150.19999999999999</v>
      </c>
      <c r="C80" s="46" t="s">
        <v>56</v>
      </c>
      <c r="D80" s="55" t="s">
        <v>106</v>
      </c>
      <c r="E80" s="436"/>
      <c r="F80" s="243">
        <v>7</v>
      </c>
      <c r="G80" s="243"/>
      <c r="H80" s="335"/>
      <c r="I80" s="330"/>
      <c r="J80" s="330"/>
      <c r="K80" s="330"/>
      <c r="L80" s="346"/>
      <c r="M80" s="285" t="s">
        <v>422</v>
      </c>
      <c r="N80" s="286">
        <v>245</v>
      </c>
      <c r="O80" s="286">
        <v>66</v>
      </c>
      <c r="P80" s="286">
        <v>3.9</v>
      </c>
      <c r="Q80" s="286"/>
      <c r="R80" s="286" t="s">
        <v>379</v>
      </c>
      <c r="S80" s="345" t="s">
        <v>385</v>
      </c>
      <c r="T80" s="355"/>
      <c r="U80" s="168"/>
      <c r="V80" s="59"/>
      <c r="W80" s="59"/>
      <c r="X80" s="287">
        <f>IF(ISBLANK(Q80),N80,Q80)</f>
        <v>245</v>
      </c>
      <c r="Y80" s="286">
        <f>O80</f>
        <v>66</v>
      </c>
      <c r="Z80" s="286" t="str">
        <f>R80</f>
        <v>nb</v>
      </c>
      <c r="AA80" s="344"/>
      <c r="AB80" s="344">
        <f t="shared" si="3"/>
        <v>66</v>
      </c>
      <c r="AC80" s="268"/>
      <c r="AD80" s="53"/>
      <c r="AE80" s="56" t="s">
        <v>301</v>
      </c>
      <c r="AF80" s="56"/>
      <c r="AG80" s="56"/>
      <c r="AH80" s="56"/>
      <c r="AI80" s="56"/>
      <c r="AJ80" s="56"/>
      <c r="AK80" s="56"/>
      <c r="AL80" s="302"/>
      <c r="AM80" s="302"/>
      <c r="AN80" s="302"/>
      <c r="AO80" s="320"/>
      <c r="AZ80" s="236"/>
      <c r="BA80" s="236"/>
      <c r="BB80" s="236"/>
    </row>
    <row r="81" spans="1:54" ht="15.75">
      <c r="A81" s="39">
        <v>162.65</v>
      </c>
      <c r="B81" s="59">
        <v>10.199999999999999</v>
      </c>
      <c r="C81" s="46" t="s">
        <v>9</v>
      </c>
      <c r="D81" s="55" t="s">
        <v>106</v>
      </c>
      <c r="E81" s="436"/>
      <c r="F81" s="243">
        <v>7</v>
      </c>
      <c r="G81" s="243"/>
      <c r="H81" s="334" t="s">
        <v>475</v>
      </c>
      <c r="I81" s="274">
        <v>352</v>
      </c>
      <c r="J81" s="274">
        <v>81</v>
      </c>
      <c r="K81" s="274">
        <v>14</v>
      </c>
      <c r="L81" s="346">
        <v>3</v>
      </c>
      <c r="M81" s="285" t="s">
        <v>497</v>
      </c>
      <c r="N81" s="290">
        <v>84</v>
      </c>
      <c r="O81" s="290">
        <v>47</v>
      </c>
      <c r="P81" s="290">
        <v>11</v>
      </c>
      <c r="Q81" s="286">
        <f>IF(N81-I81 &lt;0,360+N81-I81,N81-I81)</f>
        <v>92</v>
      </c>
      <c r="R81" s="286" t="s">
        <v>249</v>
      </c>
      <c r="S81" s="345"/>
      <c r="T81" s="355"/>
      <c r="U81" s="168"/>
      <c r="V81" s="59"/>
      <c r="W81" s="59"/>
      <c r="X81" s="287">
        <f>IF(ISBLANK(Q81),N81,Q81)</f>
        <v>92</v>
      </c>
      <c r="Y81" s="286">
        <f>O81</f>
        <v>47</v>
      </c>
      <c r="Z81" s="286" t="str">
        <f>R81</f>
        <v>yes</v>
      </c>
      <c r="AA81" s="344">
        <v>29.1</v>
      </c>
      <c r="AB81" s="344"/>
      <c r="AC81" s="268"/>
      <c r="AD81" s="53"/>
      <c r="AE81" s="56" t="s">
        <v>297</v>
      </c>
      <c r="AF81" s="56"/>
      <c r="AG81" s="56"/>
      <c r="AH81" s="56"/>
      <c r="AI81" s="56"/>
      <c r="AJ81" s="56"/>
      <c r="AK81" s="56"/>
      <c r="AL81" s="302"/>
      <c r="AM81" s="302"/>
      <c r="AN81" s="302"/>
      <c r="AO81" s="320"/>
      <c r="AZ81" s="236"/>
      <c r="BA81" s="236"/>
      <c r="BB81" s="236"/>
    </row>
    <row r="82" spans="1:54" ht="15.75">
      <c r="A82" s="39">
        <v>163.1</v>
      </c>
      <c r="B82" s="59">
        <v>7.7</v>
      </c>
      <c r="C82" s="46" t="s">
        <v>55</v>
      </c>
      <c r="D82" s="169" t="s">
        <v>103</v>
      </c>
      <c r="E82" s="436"/>
      <c r="F82" s="243">
        <v>4</v>
      </c>
      <c r="G82" s="243"/>
      <c r="H82" s="332"/>
      <c r="I82" s="274"/>
      <c r="J82" s="274"/>
      <c r="K82" s="274"/>
      <c r="L82" s="346"/>
      <c r="M82" s="285"/>
      <c r="N82" s="290"/>
      <c r="O82" s="290"/>
      <c r="P82" s="290"/>
      <c r="Q82" s="286"/>
      <c r="R82" s="286"/>
      <c r="S82" s="345"/>
      <c r="T82" s="355"/>
      <c r="U82" s="168"/>
      <c r="V82" s="59"/>
      <c r="W82" s="59"/>
      <c r="X82" s="287"/>
      <c r="Y82" s="286"/>
      <c r="Z82" s="286"/>
      <c r="AA82" s="344"/>
      <c r="AB82" s="344"/>
      <c r="AC82" s="268"/>
      <c r="AD82" s="53"/>
      <c r="AE82" s="56"/>
      <c r="AF82" s="56"/>
      <c r="AG82" s="56"/>
      <c r="AH82" s="56"/>
      <c r="AI82" s="56"/>
      <c r="AJ82" s="56"/>
      <c r="AK82" s="56"/>
      <c r="AL82" s="302"/>
      <c r="AM82" s="302"/>
      <c r="AN82" s="302"/>
      <c r="AO82" s="320"/>
      <c r="AZ82" s="236"/>
      <c r="BA82" s="236"/>
      <c r="BB82" s="236"/>
    </row>
    <row r="83" spans="1:54" ht="15.75">
      <c r="A83" s="39">
        <v>163.80000000000001</v>
      </c>
      <c r="B83" s="59">
        <v>7.4</v>
      </c>
      <c r="C83" s="46" t="s">
        <v>10</v>
      </c>
      <c r="D83" s="55" t="s">
        <v>98</v>
      </c>
      <c r="E83" s="436"/>
      <c r="F83" s="243">
        <v>7</v>
      </c>
      <c r="G83" s="243"/>
      <c r="H83" s="335" t="s">
        <v>378</v>
      </c>
      <c r="I83" s="331"/>
      <c r="J83" s="331"/>
      <c r="K83" s="331"/>
      <c r="L83" s="346"/>
      <c r="M83" s="285" t="s">
        <v>418</v>
      </c>
      <c r="N83" s="286">
        <v>347</v>
      </c>
      <c r="O83" s="286">
        <v>60</v>
      </c>
      <c r="P83" s="286">
        <v>8.5</v>
      </c>
      <c r="Q83" s="286"/>
      <c r="R83" s="286" t="s">
        <v>379</v>
      </c>
      <c r="S83" s="345"/>
      <c r="T83" s="355"/>
      <c r="U83" s="168"/>
      <c r="V83" s="59"/>
      <c r="W83" s="59"/>
      <c r="X83" s="287">
        <f t="shared" ref="X83:X88" si="5">IF(ISBLANK(Q83),N83,Q83)</f>
        <v>347</v>
      </c>
      <c r="Y83" s="286">
        <f t="shared" ref="Y83:Y88" si="6">O83</f>
        <v>60</v>
      </c>
      <c r="Z83" s="286" t="str">
        <f t="shared" ref="Z83:Z88" si="7">R83</f>
        <v>nb</v>
      </c>
      <c r="AA83" s="344"/>
      <c r="AB83" s="344">
        <f t="shared" si="3"/>
        <v>60</v>
      </c>
      <c r="AC83" s="268"/>
      <c r="AD83" s="53" t="s">
        <v>302</v>
      </c>
      <c r="AE83" s="56"/>
      <c r="AF83" s="56"/>
      <c r="AG83" s="56"/>
      <c r="AH83" s="56"/>
      <c r="AI83" s="56"/>
      <c r="AJ83" s="56"/>
      <c r="AK83" s="56"/>
      <c r="AL83" s="302"/>
      <c r="AM83" s="302"/>
      <c r="AN83" s="302"/>
      <c r="AO83" s="320"/>
      <c r="AZ83" s="236"/>
      <c r="BA83" s="236"/>
      <c r="BB83" s="236"/>
    </row>
    <row r="84" spans="1:54" ht="15.75">
      <c r="A84" s="39">
        <v>164.3</v>
      </c>
      <c r="B84" s="59"/>
      <c r="C84" s="46" t="s">
        <v>55</v>
      </c>
      <c r="D84" s="55" t="s">
        <v>98</v>
      </c>
      <c r="E84" s="436"/>
      <c r="F84" s="243">
        <v>7</v>
      </c>
      <c r="G84" s="243"/>
      <c r="H84" s="335" t="s">
        <v>390</v>
      </c>
      <c r="I84" s="331">
        <v>282</v>
      </c>
      <c r="J84" s="331">
        <v>82</v>
      </c>
      <c r="K84" s="331">
        <v>22</v>
      </c>
      <c r="L84" s="346">
        <v>8</v>
      </c>
      <c r="M84" s="285" t="s">
        <v>422</v>
      </c>
      <c r="N84" s="290">
        <v>163</v>
      </c>
      <c r="O84" s="290">
        <v>49</v>
      </c>
      <c r="P84" s="290">
        <v>10</v>
      </c>
      <c r="Q84" s="286">
        <f>IF(N84-I84 &lt;0,360+N84-I84,N84-I84)</f>
        <v>241</v>
      </c>
      <c r="R84" s="286" t="s">
        <v>375</v>
      </c>
      <c r="S84" s="345"/>
      <c r="T84" s="355"/>
      <c r="U84" s="168"/>
      <c r="V84" s="59"/>
      <c r="W84" s="59"/>
      <c r="X84" s="287">
        <f t="shared" si="5"/>
        <v>241</v>
      </c>
      <c r="Y84" s="286">
        <f t="shared" si="6"/>
        <v>49</v>
      </c>
      <c r="Z84" s="286" t="str">
        <f t="shared" si="7"/>
        <v>no</v>
      </c>
      <c r="AA84" s="344"/>
      <c r="AB84" s="344">
        <f t="shared" si="3"/>
        <v>49</v>
      </c>
      <c r="AC84" s="268"/>
      <c r="AD84" s="53"/>
      <c r="AE84" s="56" t="s">
        <v>303</v>
      </c>
      <c r="AF84" s="56"/>
      <c r="AG84" s="56"/>
      <c r="AH84" s="56"/>
      <c r="AI84" s="56"/>
      <c r="AJ84" s="56"/>
      <c r="AK84" s="56"/>
      <c r="AL84" s="302"/>
      <c r="AM84" s="302"/>
      <c r="AN84" s="302"/>
      <c r="AO84" s="320"/>
      <c r="AZ84" s="236"/>
      <c r="BA84" s="236"/>
      <c r="BB84" s="236"/>
    </row>
    <row r="85" spans="1:54" ht="25.5">
      <c r="A85" s="39">
        <v>164.7</v>
      </c>
      <c r="B85" s="59">
        <v>11.1</v>
      </c>
      <c r="C85" s="46" t="s">
        <v>11</v>
      </c>
      <c r="D85" s="55" t="s">
        <v>98</v>
      </c>
      <c r="E85" s="436"/>
      <c r="F85" s="243">
        <v>7</v>
      </c>
      <c r="G85" s="243"/>
      <c r="H85" s="334"/>
      <c r="I85" s="274">
        <v>174</v>
      </c>
      <c r="J85" s="274">
        <v>75</v>
      </c>
      <c r="K85" s="274">
        <v>13</v>
      </c>
      <c r="L85" s="346">
        <v>7</v>
      </c>
      <c r="M85" s="285" t="s">
        <v>498</v>
      </c>
      <c r="N85" s="290">
        <v>237</v>
      </c>
      <c r="O85" s="290">
        <v>62</v>
      </c>
      <c r="P85" s="290">
        <v>10</v>
      </c>
      <c r="Q85" s="286">
        <f>IF(N85-I85 &lt;0,360+N85-I85,N85-I85)</f>
        <v>63</v>
      </c>
      <c r="R85" s="286" t="s">
        <v>249</v>
      </c>
      <c r="S85" s="345"/>
      <c r="T85" s="355"/>
      <c r="U85" s="168"/>
      <c r="V85" s="59"/>
      <c r="W85" s="59"/>
      <c r="X85" s="287">
        <f t="shared" si="5"/>
        <v>63</v>
      </c>
      <c r="Y85" s="286">
        <f t="shared" si="6"/>
        <v>62</v>
      </c>
      <c r="Z85" s="286" t="str">
        <f t="shared" si="7"/>
        <v>yes</v>
      </c>
      <c r="AA85" s="344">
        <v>56.8</v>
      </c>
      <c r="AB85" s="344"/>
      <c r="AC85" s="268"/>
      <c r="AD85" s="53"/>
      <c r="AE85" s="56" t="s">
        <v>304</v>
      </c>
      <c r="AF85" s="56"/>
      <c r="AG85" s="56"/>
      <c r="AH85" s="56"/>
      <c r="AI85" s="56"/>
      <c r="AJ85" s="56"/>
      <c r="AK85" s="56"/>
      <c r="AL85" s="302"/>
      <c r="AM85" s="302"/>
      <c r="AN85" s="302"/>
      <c r="AO85" s="320"/>
      <c r="AZ85" s="236"/>
      <c r="BA85" s="236"/>
      <c r="BB85" s="236"/>
    </row>
    <row r="86" spans="1:54" ht="25.5">
      <c r="A86" s="39">
        <v>165.05</v>
      </c>
      <c r="B86" s="59">
        <v>6.3</v>
      </c>
      <c r="C86" s="46" t="s">
        <v>57</v>
      </c>
      <c r="D86" s="55" t="s">
        <v>103</v>
      </c>
      <c r="E86" s="436"/>
      <c r="F86" s="243">
        <v>4</v>
      </c>
      <c r="G86" s="243"/>
      <c r="H86" s="335" t="s">
        <v>384</v>
      </c>
      <c r="I86" s="331"/>
      <c r="J86" s="331"/>
      <c r="K86" s="331"/>
      <c r="L86" s="346">
        <v>7</v>
      </c>
      <c r="M86" s="285" t="s">
        <v>443</v>
      </c>
      <c r="N86" s="286">
        <v>271</v>
      </c>
      <c r="O86" s="286">
        <v>43</v>
      </c>
      <c r="P86" s="286">
        <v>12</v>
      </c>
      <c r="Q86" s="286"/>
      <c r="R86" s="286" t="s">
        <v>379</v>
      </c>
      <c r="S86" s="345"/>
      <c r="T86" s="355" t="s">
        <v>488</v>
      </c>
      <c r="U86" s="212">
        <v>289</v>
      </c>
      <c r="V86" s="212">
        <v>-29</v>
      </c>
      <c r="W86" s="212">
        <v>23</v>
      </c>
      <c r="X86" s="287">
        <f t="shared" si="5"/>
        <v>271</v>
      </c>
      <c r="Y86" s="286">
        <f t="shared" si="6"/>
        <v>43</v>
      </c>
      <c r="Z86" s="286" t="str">
        <f t="shared" si="7"/>
        <v>nb</v>
      </c>
      <c r="AA86" s="344"/>
      <c r="AB86" s="344">
        <f t="shared" si="3"/>
        <v>43</v>
      </c>
      <c r="AC86" s="268"/>
      <c r="AD86" s="53"/>
      <c r="AE86" s="56" t="s">
        <v>296</v>
      </c>
      <c r="AF86" s="56"/>
      <c r="AG86" s="56"/>
      <c r="AH86" s="56"/>
      <c r="AI86" s="56"/>
      <c r="AJ86" s="56"/>
      <c r="AK86" s="56"/>
      <c r="AL86" s="302"/>
      <c r="AM86" s="302"/>
      <c r="AN86" s="302"/>
      <c r="AO86" s="320"/>
      <c r="AZ86" s="236"/>
      <c r="BA86" s="236"/>
      <c r="BB86" s="236"/>
    </row>
    <row r="87" spans="1:54" ht="15.75">
      <c r="A87" s="39">
        <v>165.5</v>
      </c>
      <c r="B87" s="59">
        <v>1.5</v>
      </c>
      <c r="C87" s="46" t="s">
        <v>12</v>
      </c>
      <c r="D87" s="55" t="s">
        <v>103</v>
      </c>
      <c r="E87" s="436"/>
      <c r="F87" s="243">
        <v>4</v>
      </c>
      <c r="G87" s="243"/>
      <c r="H87" s="335" t="s">
        <v>384</v>
      </c>
      <c r="I87" s="331"/>
      <c r="J87" s="331"/>
      <c r="K87" s="331"/>
      <c r="L87" s="346">
        <v>12</v>
      </c>
      <c r="M87" s="285" t="s">
        <v>453</v>
      </c>
      <c r="N87" s="290">
        <v>108</v>
      </c>
      <c r="O87" s="290">
        <v>41</v>
      </c>
      <c r="P87" s="290">
        <v>7</v>
      </c>
      <c r="Q87" s="286"/>
      <c r="R87" s="286" t="s">
        <v>379</v>
      </c>
      <c r="S87" s="345"/>
      <c r="T87" s="355" t="s">
        <v>471</v>
      </c>
      <c r="U87" s="168">
        <v>309</v>
      </c>
      <c r="V87" s="59">
        <v>31</v>
      </c>
      <c r="W87" s="59">
        <v>11</v>
      </c>
      <c r="X87" s="287">
        <f t="shared" si="5"/>
        <v>108</v>
      </c>
      <c r="Y87" s="286">
        <f t="shared" si="6"/>
        <v>41</v>
      </c>
      <c r="Z87" s="286" t="str">
        <f t="shared" si="7"/>
        <v>nb</v>
      </c>
      <c r="AA87" s="344"/>
      <c r="AB87" s="344">
        <f t="shared" si="3"/>
        <v>41</v>
      </c>
      <c r="AC87" s="268"/>
      <c r="AD87" s="53"/>
      <c r="AE87" s="56" t="s">
        <v>297</v>
      </c>
      <c r="AF87" s="56"/>
      <c r="AG87" s="56"/>
      <c r="AH87" s="56"/>
      <c r="AI87" s="56"/>
      <c r="AJ87" s="56"/>
      <c r="AK87" s="56"/>
      <c r="AL87" s="302"/>
      <c r="AM87" s="302"/>
      <c r="AN87" s="302"/>
      <c r="AO87" s="320"/>
      <c r="AZ87" s="236"/>
      <c r="BA87" s="236"/>
      <c r="BB87" s="236"/>
    </row>
    <row r="88" spans="1:54" ht="25.5">
      <c r="A88" s="39">
        <v>166.25</v>
      </c>
      <c r="B88" s="59">
        <v>1.5</v>
      </c>
      <c r="C88" s="46" t="s">
        <v>58</v>
      </c>
      <c r="D88" s="55" t="s">
        <v>100</v>
      </c>
      <c r="E88" s="436"/>
      <c r="F88" s="243">
        <v>5</v>
      </c>
      <c r="G88" s="243"/>
      <c r="H88" s="335" t="s">
        <v>378</v>
      </c>
      <c r="I88" s="331"/>
      <c r="J88" s="331"/>
      <c r="K88" s="331"/>
      <c r="L88" s="346"/>
      <c r="M88" s="285" t="s">
        <v>422</v>
      </c>
      <c r="N88" s="290">
        <v>87</v>
      </c>
      <c r="O88" s="290">
        <v>33</v>
      </c>
      <c r="P88" s="286">
        <v>6.1</v>
      </c>
      <c r="Q88" s="286"/>
      <c r="R88" s="286" t="s">
        <v>379</v>
      </c>
      <c r="S88" s="345" t="s">
        <v>385</v>
      </c>
      <c r="T88" s="355"/>
      <c r="U88" s="168"/>
      <c r="V88" s="59"/>
      <c r="W88" s="59"/>
      <c r="X88" s="287">
        <f t="shared" si="5"/>
        <v>87</v>
      </c>
      <c r="Y88" s="286">
        <f t="shared" si="6"/>
        <v>33</v>
      </c>
      <c r="Z88" s="286" t="str">
        <f t="shared" si="7"/>
        <v>nb</v>
      </c>
      <c r="AA88" s="344"/>
      <c r="AB88" s="344">
        <f t="shared" si="3"/>
        <v>33</v>
      </c>
      <c r="AC88" s="268"/>
      <c r="AD88" s="53"/>
      <c r="AE88" s="56"/>
      <c r="AF88" s="56"/>
      <c r="AG88" s="56"/>
      <c r="AH88" s="56"/>
      <c r="AI88" s="56"/>
      <c r="AJ88" s="56"/>
      <c r="AK88" s="56"/>
      <c r="AL88" s="302"/>
      <c r="AM88" s="302"/>
      <c r="AN88" s="302"/>
      <c r="AO88" s="320"/>
      <c r="AZ88" s="236"/>
      <c r="BA88" s="236"/>
      <c r="BB88" s="236"/>
    </row>
    <row r="89" spans="1:54" ht="15.75">
      <c r="A89" s="47">
        <v>166.75</v>
      </c>
      <c r="B89" s="59">
        <v>0.3</v>
      </c>
      <c r="C89" s="48" t="s">
        <v>93</v>
      </c>
      <c r="D89" s="55" t="s">
        <v>103</v>
      </c>
      <c r="E89" s="436"/>
      <c r="F89" s="243">
        <v>4</v>
      </c>
      <c r="G89" s="243"/>
      <c r="H89" s="335" t="s">
        <v>381</v>
      </c>
      <c r="I89" s="331">
        <v>170</v>
      </c>
      <c r="J89" s="331">
        <v>74</v>
      </c>
      <c r="K89" s="331">
        <v>17</v>
      </c>
      <c r="L89" s="346">
        <v>20</v>
      </c>
      <c r="M89" s="330" t="s">
        <v>384</v>
      </c>
      <c r="N89" s="286"/>
      <c r="O89" s="286"/>
      <c r="P89" s="286"/>
      <c r="Q89" s="286"/>
      <c r="R89" s="286"/>
      <c r="S89" s="345"/>
      <c r="T89" s="355"/>
      <c r="U89" s="168"/>
      <c r="V89" s="59"/>
      <c r="W89" s="59"/>
      <c r="X89" s="287"/>
      <c r="Y89" s="286"/>
      <c r="Z89" s="286"/>
      <c r="AA89" s="344"/>
      <c r="AB89" s="344"/>
      <c r="AC89" s="268"/>
      <c r="AD89" s="53" t="s">
        <v>305</v>
      </c>
      <c r="AE89" s="56" t="s">
        <v>306</v>
      </c>
      <c r="AF89" s="56" t="s">
        <v>307</v>
      </c>
      <c r="AG89" s="56" t="s">
        <v>308</v>
      </c>
      <c r="AH89" s="56" t="s">
        <v>309</v>
      </c>
      <c r="AI89" s="56" t="s">
        <v>310</v>
      </c>
      <c r="AJ89" s="56"/>
      <c r="AK89" s="56" t="s">
        <v>311</v>
      </c>
      <c r="AL89" s="302"/>
      <c r="AM89" s="302"/>
      <c r="AN89" s="302"/>
      <c r="AO89" s="320"/>
      <c r="AZ89" s="236"/>
      <c r="BA89" s="236"/>
      <c r="BB89" s="236"/>
    </row>
    <row r="90" spans="1:54" ht="18.75">
      <c r="A90" s="47">
        <v>166.8</v>
      </c>
      <c r="B90" s="59">
        <v>2.7</v>
      </c>
      <c r="C90" s="48" t="s">
        <v>83</v>
      </c>
      <c r="D90" s="55" t="s">
        <v>100</v>
      </c>
      <c r="E90" s="436"/>
      <c r="F90" s="243">
        <v>5</v>
      </c>
      <c r="G90" s="243"/>
      <c r="H90" s="334"/>
      <c r="I90" s="274"/>
      <c r="J90" s="274"/>
      <c r="K90" s="274"/>
      <c r="L90" s="346"/>
      <c r="M90" s="285" t="s">
        <v>444</v>
      </c>
      <c r="N90" s="286">
        <v>306</v>
      </c>
      <c r="O90" s="286">
        <v>78</v>
      </c>
      <c r="P90" s="286">
        <v>3</v>
      </c>
      <c r="Q90" s="286">
        <f>IF(N90-I89 &lt;0,360+N90-I89,N90-I89)</f>
        <v>136</v>
      </c>
      <c r="R90" s="286" t="s">
        <v>249</v>
      </c>
      <c r="S90" s="345"/>
      <c r="T90" s="355"/>
      <c r="U90" s="168"/>
      <c r="V90" s="59"/>
      <c r="W90" s="59"/>
      <c r="X90" s="287">
        <f>IF(ISBLANK(Q90),N90,Q90)</f>
        <v>136</v>
      </c>
      <c r="Y90" s="286">
        <f>O90</f>
        <v>78</v>
      </c>
      <c r="Z90" s="286" t="str">
        <f>R90</f>
        <v>yes</v>
      </c>
      <c r="AA90" s="344">
        <v>33.1</v>
      </c>
      <c r="AB90" s="344"/>
      <c r="AC90" s="268"/>
      <c r="AD90" s="53"/>
      <c r="AE90" s="56">
        <v>58.9</v>
      </c>
      <c r="AF90" s="56">
        <v>175.4</v>
      </c>
      <c r="AG90" s="56">
        <v>14.91</v>
      </c>
      <c r="AH90" s="56">
        <v>18.36</v>
      </c>
      <c r="AI90" s="56">
        <v>47.65</v>
      </c>
      <c r="AJ90" s="56"/>
      <c r="AK90" s="307" t="s">
        <v>312</v>
      </c>
      <c r="AL90" s="302"/>
      <c r="AM90" s="302"/>
      <c r="AN90" s="302"/>
      <c r="AO90" s="320"/>
      <c r="AZ90" s="236"/>
      <c r="BA90" s="236"/>
      <c r="BB90" s="236"/>
    </row>
    <row r="91" spans="1:54" ht="25.5">
      <c r="A91" s="39">
        <v>167.2</v>
      </c>
      <c r="B91" s="59">
        <v>1.5</v>
      </c>
      <c r="C91" s="46" t="s">
        <v>69</v>
      </c>
      <c r="D91" s="55" t="s">
        <v>106</v>
      </c>
      <c r="E91" s="436"/>
      <c r="F91" s="243">
        <v>7</v>
      </c>
      <c r="G91" s="243"/>
      <c r="H91" s="334" t="s">
        <v>477</v>
      </c>
      <c r="I91" s="274">
        <v>308</v>
      </c>
      <c r="J91" s="274">
        <v>78</v>
      </c>
      <c r="K91" s="274">
        <v>20</v>
      </c>
      <c r="L91" s="346">
        <v>12</v>
      </c>
      <c r="M91" s="285" t="s">
        <v>441</v>
      </c>
      <c r="N91" s="290">
        <v>198</v>
      </c>
      <c r="O91" s="290">
        <v>82</v>
      </c>
      <c r="P91" s="290">
        <v>24</v>
      </c>
      <c r="Q91" s="286">
        <f>IF(N91-I91 &lt;0,360+N91-I91,N91-I91)</f>
        <v>250</v>
      </c>
      <c r="R91" s="286" t="s">
        <v>249</v>
      </c>
      <c r="S91" s="345"/>
      <c r="T91" s="355"/>
      <c r="U91" s="168"/>
      <c r="V91" s="59"/>
      <c r="W91" s="59"/>
      <c r="X91" s="287">
        <f>IF(ISBLANK(Q91),N91,Q91)</f>
        <v>250</v>
      </c>
      <c r="Y91" s="286">
        <f>O91</f>
        <v>82</v>
      </c>
      <c r="Z91" s="286" t="str">
        <f>R91</f>
        <v>yes</v>
      </c>
      <c r="AA91" s="344">
        <v>37.299999999999997</v>
      </c>
      <c r="AB91" s="344"/>
      <c r="AC91" s="268"/>
      <c r="AD91" s="53"/>
      <c r="AE91" s="56"/>
      <c r="AF91" s="56"/>
      <c r="AG91" s="56"/>
      <c r="AH91" s="56"/>
      <c r="AI91" s="56"/>
      <c r="AJ91" s="56"/>
      <c r="AK91" s="56"/>
      <c r="AL91" s="302"/>
      <c r="AM91" s="302"/>
      <c r="AN91" s="302"/>
      <c r="AO91" s="320"/>
      <c r="AZ91" s="236"/>
      <c r="BA91" s="236"/>
      <c r="BB91" s="236"/>
    </row>
    <row r="92" spans="1:54" ht="25.5">
      <c r="A92" s="39">
        <v>168.4</v>
      </c>
      <c r="B92" s="59">
        <v>2.1</v>
      </c>
      <c r="C92" s="46" t="s">
        <v>70</v>
      </c>
      <c r="D92" s="55" t="s">
        <v>98</v>
      </c>
      <c r="E92" s="436"/>
      <c r="F92" s="243">
        <v>7</v>
      </c>
      <c r="G92" s="243"/>
      <c r="H92" s="335" t="s">
        <v>378</v>
      </c>
      <c r="I92" s="274"/>
      <c r="J92" s="274"/>
      <c r="K92" s="274"/>
      <c r="L92" s="346"/>
      <c r="M92" s="285" t="s">
        <v>419</v>
      </c>
      <c r="N92" s="286">
        <v>331.9</v>
      </c>
      <c r="O92" s="286">
        <v>63.6</v>
      </c>
      <c r="P92" s="286">
        <v>6.6</v>
      </c>
      <c r="Q92" s="286"/>
      <c r="R92" s="286"/>
      <c r="S92" s="345"/>
      <c r="T92" s="355"/>
      <c r="U92" s="168"/>
      <c r="V92" s="59"/>
      <c r="W92" s="59"/>
      <c r="X92" s="287"/>
      <c r="Y92" s="286"/>
      <c r="Z92" s="286"/>
      <c r="AA92" s="344"/>
      <c r="AB92" s="344"/>
      <c r="AC92" s="268"/>
      <c r="AD92" s="53" t="s">
        <v>313</v>
      </c>
      <c r="AE92" s="56"/>
      <c r="AF92" s="147" t="s">
        <v>314</v>
      </c>
      <c r="AG92" s="56" t="s">
        <v>315</v>
      </c>
      <c r="AH92" s="56"/>
      <c r="AI92" s="56"/>
      <c r="AJ92" s="56"/>
      <c r="AK92" s="56"/>
      <c r="AL92" s="302"/>
      <c r="AM92" s="302"/>
      <c r="AN92" s="302"/>
      <c r="AO92" s="320"/>
      <c r="AZ92" s="236"/>
      <c r="BA92" s="236"/>
      <c r="BB92" s="236"/>
    </row>
    <row r="93" spans="1:54" ht="38.25">
      <c r="A93" s="39">
        <v>169.3</v>
      </c>
      <c r="B93" s="59">
        <v>1.6</v>
      </c>
      <c r="C93" s="46" t="s">
        <v>59</v>
      </c>
      <c r="D93" s="55" t="s">
        <v>106</v>
      </c>
      <c r="E93" s="436"/>
      <c r="F93" s="243">
        <v>7</v>
      </c>
      <c r="G93" s="243"/>
      <c r="H93" s="334" t="s">
        <v>471</v>
      </c>
      <c r="I93" s="274">
        <v>240</v>
      </c>
      <c r="J93" s="274">
        <v>76</v>
      </c>
      <c r="K93" s="274">
        <v>19</v>
      </c>
      <c r="L93" s="346">
        <v>8</v>
      </c>
      <c r="M93" s="285" t="s">
        <v>470</v>
      </c>
      <c r="N93" s="286">
        <v>270</v>
      </c>
      <c r="O93" s="286">
        <v>33</v>
      </c>
      <c r="P93" s="286">
        <v>15</v>
      </c>
      <c r="Q93" s="286">
        <f>IF(N93-I93 &lt;0,360+N93-I93,N93-I93)</f>
        <v>30</v>
      </c>
      <c r="R93" s="286" t="s">
        <v>249</v>
      </c>
      <c r="S93" s="345"/>
      <c r="T93" s="355"/>
      <c r="U93" s="168"/>
      <c r="V93" s="59"/>
      <c r="W93" s="59"/>
      <c r="X93" s="287">
        <f t="shared" ref="X93:X100" si="8">IF(ISBLANK(Q93),N93,Q93)</f>
        <v>30</v>
      </c>
      <c r="Y93" s="286">
        <f t="shared" ref="Y93:Y100" si="9">O93</f>
        <v>33</v>
      </c>
      <c r="Z93" s="286" t="str">
        <f t="shared" ref="Z93:Z100" si="10">R93</f>
        <v>yes</v>
      </c>
      <c r="AA93" s="344">
        <v>58</v>
      </c>
      <c r="AB93" s="344"/>
      <c r="AC93" s="268"/>
      <c r="AD93" s="308"/>
      <c r="AE93" s="309" t="s">
        <v>316</v>
      </c>
      <c r="AF93" s="310">
        <v>19.899999999999999</v>
      </c>
      <c r="AG93" s="309">
        <v>33</v>
      </c>
      <c r="AH93" s="309" t="s">
        <v>317</v>
      </c>
      <c r="AI93" s="309"/>
      <c r="AJ93" s="309"/>
      <c r="AK93" s="309"/>
      <c r="AL93" s="311"/>
      <c r="AM93" s="311"/>
      <c r="AN93" s="311"/>
      <c r="AO93" s="321"/>
      <c r="AZ93" s="236"/>
      <c r="BA93" s="236"/>
      <c r="BB93" s="236"/>
    </row>
    <row r="94" spans="1:54" ht="25.5">
      <c r="A94" s="39">
        <v>169.5</v>
      </c>
      <c r="B94" s="59">
        <v>0.7</v>
      </c>
      <c r="C94" s="46" t="s">
        <v>72</v>
      </c>
      <c r="D94" s="55" t="s">
        <v>106</v>
      </c>
      <c r="E94" s="436"/>
      <c r="F94" s="243">
        <v>7</v>
      </c>
      <c r="G94" s="243"/>
      <c r="H94" s="335" t="s">
        <v>395</v>
      </c>
      <c r="I94" s="274">
        <v>79</v>
      </c>
      <c r="J94" s="274">
        <v>88</v>
      </c>
      <c r="K94" s="274">
        <v>13</v>
      </c>
      <c r="L94" s="346"/>
      <c r="M94" s="285" t="s">
        <v>445</v>
      </c>
      <c r="N94" s="290">
        <v>257</v>
      </c>
      <c r="O94" s="290">
        <v>60</v>
      </c>
      <c r="P94" s="290">
        <v>8.6</v>
      </c>
      <c r="Q94" s="286">
        <f>IF(N94-I94 &lt;0,360+N94-I94,N94-I94)</f>
        <v>178</v>
      </c>
      <c r="R94" s="286" t="s">
        <v>375</v>
      </c>
      <c r="S94" s="345" t="s">
        <v>462</v>
      </c>
      <c r="T94" s="355"/>
      <c r="U94" s="168"/>
      <c r="V94" s="59"/>
      <c r="W94" s="59"/>
      <c r="X94" s="287">
        <f t="shared" si="8"/>
        <v>178</v>
      </c>
      <c r="Y94" s="286">
        <f t="shared" si="9"/>
        <v>60</v>
      </c>
      <c r="Z94" s="286" t="str">
        <f t="shared" si="10"/>
        <v>no</v>
      </c>
      <c r="AA94" s="344"/>
      <c r="AB94" s="344">
        <f t="shared" si="3"/>
        <v>60</v>
      </c>
      <c r="AC94" s="268"/>
      <c r="AD94" s="268"/>
      <c r="AE94" s="268"/>
      <c r="AF94" s="268"/>
      <c r="AG94" s="268"/>
      <c r="AH94" s="268"/>
      <c r="AI94" s="268"/>
      <c r="AJ94"/>
      <c r="AK94"/>
      <c r="AL94"/>
      <c r="AM94"/>
      <c r="AN94"/>
      <c r="AO94"/>
      <c r="AP94"/>
      <c r="AQ94"/>
      <c r="AR94"/>
      <c r="AS94"/>
      <c r="AT94"/>
      <c r="AU94"/>
      <c r="AV94"/>
    </row>
    <row r="95" spans="1:54" ht="25.5">
      <c r="A95" s="39">
        <v>170.95</v>
      </c>
      <c r="B95" s="59">
        <v>10.5</v>
      </c>
      <c r="C95" s="46" t="s">
        <v>29</v>
      </c>
      <c r="D95" s="55" t="s">
        <v>98</v>
      </c>
      <c r="E95" s="436"/>
      <c r="F95" s="243">
        <v>7</v>
      </c>
      <c r="G95" s="243"/>
      <c r="H95" s="335" t="s">
        <v>378</v>
      </c>
      <c r="I95" s="274"/>
      <c r="J95" s="274"/>
      <c r="K95" s="274"/>
      <c r="L95" s="346"/>
      <c r="M95" s="285" t="s">
        <v>446</v>
      </c>
      <c r="N95" s="290">
        <v>187</v>
      </c>
      <c r="O95" s="290">
        <v>65</v>
      </c>
      <c r="P95" s="286">
        <v>5.7</v>
      </c>
      <c r="Q95" s="286"/>
      <c r="R95" s="286" t="s">
        <v>379</v>
      </c>
      <c r="S95" s="345"/>
      <c r="T95" s="355"/>
      <c r="U95" s="168"/>
      <c r="V95" s="59"/>
      <c r="W95" s="59"/>
      <c r="X95" s="287">
        <f t="shared" si="8"/>
        <v>187</v>
      </c>
      <c r="Y95" s="286">
        <f t="shared" si="9"/>
        <v>65</v>
      </c>
      <c r="Z95" s="286" t="str">
        <f t="shared" si="10"/>
        <v>nb</v>
      </c>
      <c r="AA95" s="344"/>
      <c r="AB95" s="344">
        <f t="shared" si="3"/>
        <v>65</v>
      </c>
      <c r="AC95" s="268"/>
      <c r="AD95" s="268"/>
      <c r="AE95" s="268"/>
      <c r="AF95" s="268"/>
      <c r="AG95" s="268"/>
      <c r="AH95" s="268"/>
      <c r="AI95" s="268"/>
      <c r="AJ95"/>
      <c r="AK95"/>
      <c r="AL95"/>
      <c r="AM95"/>
      <c r="AN95"/>
      <c r="AO95"/>
      <c r="AP95"/>
      <c r="AQ95"/>
      <c r="AR95"/>
      <c r="AS95"/>
      <c r="AT95"/>
      <c r="AU95"/>
      <c r="AV95"/>
    </row>
    <row r="96" spans="1:54" ht="15.75">
      <c r="A96" s="230">
        <v>171.65</v>
      </c>
      <c r="B96" s="59">
        <v>7.1</v>
      </c>
      <c r="C96" s="46" t="s">
        <v>30</v>
      </c>
      <c r="D96" s="55" t="s">
        <v>106</v>
      </c>
      <c r="E96" s="436"/>
      <c r="F96" s="243">
        <v>7</v>
      </c>
      <c r="G96" s="243"/>
      <c r="H96" s="335" t="s">
        <v>384</v>
      </c>
      <c r="I96" s="274"/>
      <c r="J96" s="274"/>
      <c r="K96" s="274"/>
      <c r="L96" s="346"/>
      <c r="M96" s="285" t="s">
        <v>430</v>
      </c>
      <c r="N96" s="290">
        <f>180+(180-201)</f>
        <v>159</v>
      </c>
      <c r="O96" s="290">
        <v>50</v>
      </c>
      <c r="P96" s="290">
        <v>15</v>
      </c>
      <c r="Q96" s="286"/>
      <c r="R96" s="286" t="s">
        <v>379</v>
      </c>
      <c r="S96" s="345"/>
      <c r="T96" s="355" t="s">
        <v>474</v>
      </c>
      <c r="U96" s="168">
        <v>86</v>
      </c>
      <c r="V96" s="59">
        <v>1.2</v>
      </c>
      <c r="W96" s="59">
        <v>28</v>
      </c>
      <c r="X96" s="287">
        <f t="shared" si="8"/>
        <v>159</v>
      </c>
      <c r="Y96" s="286">
        <f t="shared" si="9"/>
        <v>50</v>
      </c>
      <c r="Z96" s="286" t="str">
        <f t="shared" si="10"/>
        <v>nb</v>
      </c>
      <c r="AA96" s="344"/>
      <c r="AB96" s="344">
        <f t="shared" si="3"/>
        <v>50</v>
      </c>
      <c r="AC96" s="268"/>
      <c r="AD96" s="268"/>
      <c r="AE96" s="268"/>
      <c r="AF96" s="268"/>
      <c r="AG96" s="268"/>
      <c r="AH96" s="268"/>
      <c r="AI96" s="268"/>
      <c r="AJ96"/>
      <c r="AK96"/>
      <c r="AL96"/>
      <c r="AM96"/>
      <c r="AN96"/>
      <c r="AO96"/>
      <c r="AP96"/>
      <c r="AQ96"/>
      <c r="AR96"/>
      <c r="AS96"/>
      <c r="AT96"/>
      <c r="AU96"/>
      <c r="AV96"/>
    </row>
    <row r="97" spans="1:48" ht="38.25">
      <c r="A97" s="39">
        <v>172.2</v>
      </c>
      <c r="B97" s="59">
        <v>7.5</v>
      </c>
      <c r="C97" s="228" t="s">
        <v>274</v>
      </c>
      <c r="D97" s="164" t="s">
        <v>107</v>
      </c>
      <c r="E97" s="436"/>
      <c r="F97" s="243">
        <v>6</v>
      </c>
      <c r="G97" s="243"/>
      <c r="H97" s="335" t="s">
        <v>397</v>
      </c>
      <c r="I97" s="274">
        <v>309</v>
      </c>
      <c r="J97" s="274">
        <v>57</v>
      </c>
      <c r="K97" s="274">
        <v>17</v>
      </c>
      <c r="L97" s="346"/>
      <c r="M97" s="285" t="s">
        <v>422</v>
      </c>
      <c r="N97" s="290">
        <v>225</v>
      </c>
      <c r="O97" s="290">
        <v>42</v>
      </c>
      <c r="P97" s="286">
        <v>15.3</v>
      </c>
      <c r="Q97" s="286">
        <f>IF(N97-I97 &lt;0,360+N97-I97,N97-I97)</f>
        <v>276</v>
      </c>
      <c r="R97" s="286" t="s">
        <v>375</v>
      </c>
      <c r="S97" s="345" t="s">
        <v>461</v>
      </c>
      <c r="T97" s="355"/>
      <c r="U97" s="168"/>
      <c r="V97" s="59"/>
      <c r="W97" s="59"/>
      <c r="X97" s="287">
        <f t="shared" si="8"/>
        <v>276</v>
      </c>
      <c r="Y97" s="286">
        <f t="shared" si="9"/>
        <v>42</v>
      </c>
      <c r="Z97" s="286" t="str">
        <f t="shared" si="10"/>
        <v>no</v>
      </c>
      <c r="AA97" s="344"/>
      <c r="AB97" s="344">
        <f t="shared" si="3"/>
        <v>42</v>
      </c>
      <c r="AC97" s="268"/>
      <c r="AD97" s="268"/>
      <c r="AE97" s="268"/>
      <c r="AF97" s="268"/>
      <c r="AG97" s="268"/>
      <c r="AH97" s="268"/>
      <c r="AI97" s="268"/>
      <c r="AJ97"/>
      <c r="AK97"/>
      <c r="AL97"/>
      <c r="AM97"/>
      <c r="AN97"/>
      <c r="AO97"/>
      <c r="AP97"/>
      <c r="AQ97"/>
      <c r="AR97"/>
      <c r="AS97"/>
      <c r="AT97"/>
      <c r="AU97"/>
      <c r="AV97"/>
    </row>
    <row r="98" spans="1:48" ht="15.75">
      <c r="A98" s="39">
        <v>173.4</v>
      </c>
      <c r="B98" s="59">
        <v>2.7</v>
      </c>
      <c r="C98" s="46" t="s">
        <v>31</v>
      </c>
      <c r="D98" s="55" t="s">
        <v>100</v>
      </c>
      <c r="E98" s="436"/>
      <c r="F98" s="243">
        <v>5</v>
      </c>
      <c r="G98" s="243"/>
      <c r="H98" s="334" t="s">
        <v>475</v>
      </c>
      <c r="I98" s="274">
        <v>84</v>
      </c>
      <c r="J98" s="274">
        <v>71</v>
      </c>
      <c r="K98" s="274">
        <v>8</v>
      </c>
      <c r="L98" s="346">
        <v>12</v>
      </c>
      <c r="M98" s="285" t="s">
        <v>447</v>
      </c>
      <c r="N98" s="286">
        <v>124</v>
      </c>
      <c r="O98" s="286">
        <v>54</v>
      </c>
      <c r="P98" s="286">
        <v>21</v>
      </c>
      <c r="Q98" s="286">
        <f>IF(N98-I98 &lt;0,360+N98-I98,N98-I98)</f>
        <v>40</v>
      </c>
      <c r="R98" s="286" t="s">
        <v>249</v>
      </c>
      <c r="S98" s="345"/>
      <c r="T98" s="355"/>
      <c r="U98" s="168"/>
      <c r="V98" s="59"/>
      <c r="W98" s="59"/>
      <c r="X98" s="287">
        <f t="shared" si="8"/>
        <v>40</v>
      </c>
      <c r="Y98" s="286">
        <f t="shared" si="9"/>
        <v>54</v>
      </c>
      <c r="Z98" s="286" t="str">
        <f t="shared" si="10"/>
        <v>yes</v>
      </c>
      <c r="AA98" s="344">
        <v>67.400000000000006</v>
      </c>
      <c r="AB98" s="344"/>
      <c r="AC98" s="268"/>
      <c r="AD98" s="268"/>
      <c r="AE98" s="268"/>
      <c r="AF98" s="268"/>
      <c r="AG98" s="268"/>
      <c r="AH98" s="268"/>
      <c r="AI98" s="268"/>
      <c r="AJ98"/>
      <c r="AK98"/>
      <c r="AL98"/>
      <c r="AM98"/>
      <c r="AN98"/>
      <c r="AO98"/>
      <c r="AP98"/>
      <c r="AQ98"/>
      <c r="AR98"/>
      <c r="AS98"/>
      <c r="AT98"/>
      <c r="AU98"/>
      <c r="AV98"/>
    </row>
    <row r="99" spans="1:48" ht="15.75">
      <c r="A99" s="39">
        <v>174.2</v>
      </c>
      <c r="B99" s="59">
        <v>5.9</v>
      </c>
      <c r="C99" s="46" t="s">
        <v>32</v>
      </c>
      <c r="D99" s="55" t="s">
        <v>106</v>
      </c>
      <c r="E99" s="436"/>
      <c r="F99" s="243">
        <v>7</v>
      </c>
      <c r="G99" s="243"/>
      <c r="H99" s="334" t="s">
        <v>478</v>
      </c>
      <c r="I99" s="274">
        <v>11</v>
      </c>
      <c r="J99" s="274">
        <v>88</v>
      </c>
      <c r="K99" s="274">
        <v>22</v>
      </c>
      <c r="L99" s="346">
        <v>12</v>
      </c>
      <c r="M99" s="285" t="s">
        <v>499</v>
      </c>
      <c r="N99" s="290">
        <v>44</v>
      </c>
      <c r="O99" s="290">
        <v>62</v>
      </c>
      <c r="P99" s="290">
        <v>14</v>
      </c>
      <c r="Q99" s="286">
        <f>IF(N99-I99 &lt;0,360+N99-I99,N99-I99)</f>
        <v>33</v>
      </c>
      <c r="R99" s="286" t="s">
        <v>249</v>
      </c>
      <c r="S99" s="345"/>
      <c r="T99" s="355"/>
      <c r="U99" s="168"/>
      <c r="V99" s="59"/>
      <c r="W99" s="59"/>
      <c r="X99" s="287">
        <f t="shared" si="8"/>
        <v>33</v>
      </c>
      <c r="Y99" s="286">
        <f t="shared" si="9"/>
        <v>62</v>
      </c>
      <c r="Z99" s="286" t="str">
        <f t="shared" si="10"/>
        <v>yes</v>
      </c>
      <c r="AA99" s="344">
        <v>76.900000000000006</v>
      </c>
      <c r="AB99" s="344"/>
      <c r="AC99" s="268"/>
      <c r="AD99" s="268"/>
      <c r="AE99" s="268"/>
      <c r="AF99" s="268"/>
      <c r="AG99" s="268"/>
      <c r="AH99" s="268"/>
      <c r="AI99" s="268"/>
      <c r="AJ99"/>
      <c r="AK99"/>
      <c r="AL99"/>
      <c r="AM99"/>
      <c r="AN99"/>
      <c r="AO99"/>
      <c r="AP99"/>
      <c r="AQ99"/>
      <c r="AR99"/>
      <c r="AS99"/>
      <c r="AT99"/>
      <c r="AU99"/>
      <c r="AV99"/>
    </row>
    <row r="100" spans="1:48" ht="16.5" thickBot="1">
      <c r="A100" s="175">
        <v>175.5</v>
      </c>
      <c r="B100" s="172">
        <v>1</v>
      </c>
      <c r="C100" s="176" t="s">
        <v>33</v>
      </c>
      <c r="D100" s="174" t="s">
        <v>98</v>
      </c>
      <c r="E100" s="220">
        <f>(A100+A101)/2</f>
        <v>175.97499999999999</v>
      </c>
      <c r="F100" s="243">
        <v>7</v>
      </c>
      <c r="G100" s="243"/>
      <c r="H100" s="335" t="s">
        <v>377</v>
      </c>
      <c r="I100" s="331">
        <v>220</v>
      </c>
      <c r="J100" s="331">
        <v>71</v>
      </c>
      <c r="K100" s="331"/>
      <c r="L100" s="346">
        <v>4</v>
      </c>
      <c r="M100" s="285" t="s">
        <v>448</v>
      </c>
      <c r="N100" s="290">
        <v>61</v>
      </c>
      <c r="O100" s="290">
        <v>73</v>
      </c>
      <c r="P100" s="290">
        <v>3</v>
      </c>
      <c r="Q100" s="286">
        <f>IF(N100-I100 &lt;0,360+N100-I100,N100-I100)</f>
        <v>201</v>
      </c>
      <c r="R100" s="286" t="s">
        <v>375</v>
      </c>
      <c r="S100" s="345" t="s">
        <v>399</v>
      </c>
      <c r="T100" s="355" t="s">
        <v>489</v>
      </c>
      <c r="U100" s="168">
        <v>35</v>
      </c>
      <c r="V100" s="59">
        <v>2</v>
      </c>
      <c r="W100" s="59"/>
      <c r="X100" s="287">
        <f t="shared" si="8"/>
        <v>201</v>
      </c>
      <c r="Y100" s="286">
        <f t="shared" si="9"/>
        <v>73</v>
      </c>
      <c r="Z100" s="286" t="str">
        <f t="shared" si="10"/>
        <v>no</v>
      </c>
      <c r="AA100" s="344"/>
      <c r="AB100" s="344">
        <f t="shared" si="3"/>
        <v>73</v>
      </c>
      <c r="AC100" s="268"/>
      <c r="AD100" s="268"/>
      <c r="AE100" s="268"/>
      <c r="AF100" s="268"/>
      <c r="AG100" s="268"/>
      <c r="AH100" s="268"/>
      <c r="AI100" s="268"/>
      <c r="AJ100"/>
      <c r="AK100"/>
      <c r="AL100"/>
      <c r="AM100"/>
      <c r="AN100"/>
      <c r="AO100"/>
      <c r="AP100"/>
      <c r="AQ100"/>
      <c r="AR100"/>
      <c r="AS100"/>
      <c r="AT100"/>
      <c r="AU100"/>
      <c r="AV100"/>
    </row>
    <row r="101" spans="1:48" ht="26.25" thickTop="1">
      <c r="A101" s="47">
        <v>176.45</v>
      </c>
      <c r="B101" s="59">
        <v>1.9</v>
      </c>
      <c r="C101" s="48" t="s">
        <v>279</v>
      </c>
      <c r="D101" s="55" t="s">
        <v>96</v>
      </c>
      <c r="E101" s="438" t="s">
        <v>121</v>
      </c>
      <c r="F101" s="243">
        <v>3</v>
      </c>
      <c r="G101" s="243"/>
      <c r="H101" s="335" t="s">
        <v>378</v>
      </c>
      <c r="I101" s="331"/>
      <c r="J101" s="331"/>
      <c r="K101" s="331"/>
      <c r="L101" s="346"/>
      <c r="M101" s="285"/>
      <c r="N101" s="286"/>
      <c r="O101" s="286"/>
      <c r="P101" s="286"/>
      <c r="Q101" s="286"/>
      <c r="R101" s="286"/>
      <c r="S101" s="345"/>
      <c r="T101" s="355"/>
      <c r="U101" s="168"/>
      <c r="V101" s="59"/>
      <c r="W101" s="59"/>
      <c r="X101" s="287"/>
      <c r="Y101" s="286"/>
      <c r="Z101" s="286"/>
      <c r="AA101" s="344"/>
      <c r="AB101" s="344"/>
      <c r="AC101" s="268"/>
      <c r="AD101" s="268"/>
      <c r="AE101" s="268"/>
      <c r="AF101" s="268"/>
      <c r="AG101" s="268"/>
      <c r="AH101" s="268"/>
      <c r="AI101" s="268"/>
      <c r="AJ101"/>
      <c r="AK101"/>
      <c r="AL101"/>
      <c r="AM101"/>
      <c r="AN101"/>
      <c r="AO101"/>
      <c r="AP101"/>
      <c r="AQ101"/>
      <c r="AR101"/>
      <c r="AS101"/>
      <c r="AT101"/>
      <c r="AU101"/>
      <c r="AV101"/>
    </row>
    <row r="102" spans="1:48" ht="15.75">
      <c r="A102" s="47">
        <v>176.5</v>
      </c>
      <c r="B102" s="59">
        <v>-2.4</v>
      </c>
      <c r="C102" s="48" t="s">
        <v>81</v>
      </c>
      <c r="D102" s="55" t="s">
        <v>108</v>
      </c>
      <c r="E102" s="433"/>
      <c r="F102" s="243">
        <v>1</v>
      </c>
      <c r="G102" s="243"/>
      <c r="H102" s="335" t="s">
        <v>387</v>
      </c>
      <c r="I102" s="331">
        <v>85</v>
      </c>
      <c r="J102" s="331">
        <v>54</v>
      </c>
      <c r="K102" s="331">
        <v>13</v>
      </c>
      <c r="L102" s="346">
        <v>4</v>
      </c>
      <c r="M102" s="285" t="s">
        <v>396</v>
      </c>
      <c r="N102" s="290">
        <v>337</v>
      </c>
      <c r="O102" s="290">
        <v>-22</v>
      </c>
      <c r="P102" s="290">
        <v>13</v>
      </c>
      <c r="Q102" s="286">
        <f>IF(N102-I102 &lt;0,360+N102-I102,N102-I102)</f>
        <v>252</v>
      </c>
      <c r="R102" s="286" t="s">
        <v>375</v>
      </c>
      <c r="S102" s="345" t="s">
        <v>400</v>
      </c>
      <c r="T102" s="355"/>
      <c r="U102" s="168"/>
      <c r="V102" s="59"/>
      <c r="W102" s="59"/>
      <c r="X102" s="287">
        <f>IF(ISBLANK(Q102),N102,Q102)</f>
        <v>252</v>
      </c>
      <c r="Y102" s="286">
        <f>O102</f>
        <v>-22</v>
      </c>
      <c r="Z102" s="286" t="str">
        <f>R102</f>
        <v>no</v>
      </c>
      <c r="AA102" s="344">
        <v>-30.6</v>
      </c>
      <c r="AB102" s="344"/>
      <c r="AC102" s="268"/>
      <c r="AD102" s="268"/>
      <c r="AE102" s="268"/>
      <c r="AF102" s="268"/>
      <c r="AG102" s="268"/>
      <c r="AH102" s="268"/>
      <c r="AI102" s="268"/>
      <c r="AJ102"/>
      <c r="AK102"/>
      <c r="AL102"/>
      <c r="AM102"/>
      <c r="AN102"/>
      <c r="AO102"/>
      <c r="AP102"/>
      <c r="AQ102"/>
      <c r="AR102"/>
      <c r="AS102"/>
      <c r="AT102"/>
      <c r="AU102"/>
      <c r="AV102"/>
    </row>
    <row r="103" spans="1:48" ht="15.75">
      <c r="A103" s="39">
        <v>177.35</v>
      </c>
      <c r="B103" s="59">
        <v>1.3</v>
      </c>
      <c r="C103" s="228" t="s">
        <v>275</v>
      </c>
      <c r="D103" s="55" t="s">
        <v>108</v>
      </c>
      <c r="E103" s="433"/>
      <c r="F103" s="243">
        <v>1</v>
      </c>
      <c r="G103" s="243"/>
      <c r="H103" s="335" t="s">
        <v>378</v>
      </c>
      <c r="I103" s="331"/>
      <c r="J103" s="331"/>
      <c r="K103" s="331"/>
      <c r="L103" s="346"/>
      <c r="M103" s="285" t="s">
        <v>419</v>
      </c>
      <c r="N103" s="290">
        <v>176</v>
      </c>
      <c r="O103" s="290">
        <v>-9</v>
      </c>
      <c r="P103" s="286">
        <v>7.3</v>
      </c>
      <c r="Q103" s="286"/>
      <c r="R103" s="286" t="s">
        <v>379</v>
      </c>
      <c r="S103" s="345"/>
      <c r="T103" s="355"/>
      <c r="U103" s="168"/>
      <c r="V103" s="59"/>
      <c r="W103" s="59"/>
      <c r="X103" s="287">
        <f>IF(ISBLANK(Q103),N103,Q103)</f>
        <v>176</v>
      </c>
      <c r="Y103" s="286">
        <f>O103</f>
        <v>-9</v>
      </c>
      <c r="Z103" s="286" t="str">
        <f>R103</f>
        <v>nb</v>
      </c>
      <c r="AA103" s="344"/>
      <c r="AB103" s="344">
        <f t="shared" ref="AB103:AB133" si="11">Y103</f>
        <v>-9</v>
      </c>
      <c r="AC103" s="268"/>
      <c r="AD103" s="268"/>
      <c r="AE103" s="268"/>
      <c r="AF103" s="268"/>
      <c r="AG103" s="268"/>
      <c r="AH103" s="268"/>
      <c r="AI103" s="268"/>
      <c r="AJ103"/>
      <c r="AK103"/>
      <c r="AL103"/>
      <c r="AM103"/>
      <c r="AN103"/>
      <c r="AO103"/>
      <c r="AP103"/>
      <c r="AQ103"/>
      <c r="AR103"/>
      <c r="AS103"/>
      <c r="AT103"/>
      <c r="AU103"/>
      <c r="AV103"/>
    </row>
    <row r="104" spans="1:48" ht="15.75">
      <c r="A104" s="39">
        <v>178.4</v>
      </c>
      <c r="B104" s="59">
        <v>1</v>
      </c>
      <c r="C104" s="228" t="s">
        <v>275</v>
      </c>
      <c r="D104" s="55" t="s">
        <v>97</v>
      </c>
      <c r="E104" s="433"/>
      <c r="F104" s="243">
        <v>1</v>
      </c>
      <c r="G104" s="243"/>
      <c r="H104" s="335" t="s">
        <v>401</v>
      </c>
      <c r="I104" s="331">
        <v>63</v>
      </c>
      <c r="J104" s="331">
        <v>71</v>
      </c>
      <c r="K104" s="331">
        <v>16</v>
      </c>
      <c r="L104" s="346">
        <v>7</v>
      </c>
      <c r="M104" s="285" t="s">
        <v>445</v>
      </c>
      <c r="N104" s="290">
        <v>261</v>
      </c>
      <c r="O104" s="290">
        <v>-2</v>
      </c>
      <c r="P104" s="286">
        <v>0.2</v>
      </c>
      <c r="Q104" s="286">
        <f>IF(N104-I104 &lt;0,360+N104-I104,N104-I104)</f>
        <v>198</v>
      </c>
      <c r="R104" s="286" t="s">
        <v>375</v>
      </c>
      <c r="S104" s="345" t="s">
        <v>385</v>
      </c>
      <c r="T104" s="355"/>
      <c r="U104" s="168"/>
      <c r="V104" s="59"/>
      <c r="W104" s="59"/>
      <c r="X104" s="287">
        <f>IF(ISBLANK(Q104),N104,Q104)</f>
        <v>198</v>
      </c>
      <c r="Y104" s="286">
        <f>O104</f>
        <v>-2</v>
      </c>
      <c r="Z104" s="286" t="str">
        <f>R104</f>
        <v>no</v>
      </c>
      <c r="AA104" s="344">
        <v>-43.3</v>
      </c>
      <c r="AB104" s="344"/>
      <c r="AC104" s="268"/>
      <c r="AD104" s="268"/>
      <c r="AE104" s="268"/>
      <c r="AF104" s="268"/>
      <c r="AG104" s="268"/>
      <c r="AH104" s="268"/>
      <c r="AI104" s="268"/>
      <c r="AJ104"/>
      <c r="AK104"/>
      <c r="AL104"/>
      <c r="AM104"/>
      <c r="AN104"/>
      <c r="AO104"/>
      <c r="AP104"/>
      <c r="AQ104"/>
      <c r="AR104"/>
      <c r="AS104"/>
      <c r="AT104"/>
      <c r="AU104"/>
      <c r="AV104"/>
    </row>
    <row r="105" spans="1:48" ht="25.5">
      <c r="A105" s="39">
        <v>179.7</v>
      </c>
      <c r="B105" s="59">
        <v>2</v>
      </c>
      <c r="C105" s="228" t="s">
        <v>276</v>
      </c>
      <c r="D105" s="55" t="s">
        <v>105</v>
      </c>
      <c r="E105" s="433"/>
      <c r="F105" s="243">
        <v>2</v>
      </c>
      <c r="G105" s="243"/>
      <c r="H105" s="335" t="s">
        <v>378</v>
      </c>
      <c r="I105" s="331"/>
      <c r="J105" s="331"/>
      <c r="K105" s="331"/>
      <c r="L105" s="346"/>
      <c r="M105" s="285" t="s">
        <v>449</v>
      </c>
      <c r="N105" s="290">
        <v>54</v>
      </c>
      <c r="O105" s="290">
        <v>-15</v>
      </c>
      <c r="P105" s="286" t="s">
        <v>256</v>
      </c>
      <c r="Q105" s="286"/>
      <c r="R105" s="286" t="s">
        <v>379</v>
      </c>
      <c r="S105" s="345"/>
      <c r="T105" s="355"/>
      <c r="U105" s="168"/>
      <c r="V105" s="59"/>
      <c r="W105" s="59"/>
      <c r="X105" s="287">
        <f>IF(ISBLANK(Q105),N105,Q105)</f>
        <v>54</v>
      </c>
      <c r="Y105" s="286">
        <f>O105</f>
        <v>-15</v>
      </c>
      <c r="Z105" s="286" t="str">
        <f>R105</f>
        <v>nb</v>
      </c>
      <c r="AA105" s="344"/>
      <c r="AB105" s="344">
        <f t="shared" si="11"/>
        <v>-15</v>
      </c>
      <c r="AC105" s="268"/>
      <c r="AD105" s="268"/>
      <c r="AE105" s="268"/>
      <c r="AF105" s="268"/>
      <c r="AG105" s="268"/>
      <c r="AH105" s="268"/>
      <c r="AI105" s="268"/>
      <c r="AJ105"/>
      <c r="AK105"/>
      <c r="AL105"/>
      <c r="AM105"/>
      <c r="AN105"/>
      <c r="AO105"/>
      <c r="AP105"/>
      <c r="AQ105"/>
      <c r="AR105"/>
      <c r="AS105"/>
      <c r="AT105"/>
      <c r="AU105"/>
      <c r="AV105"/>
    </row>
    <row r="106" spans="1:48" ht="15.75">
      <c r="A106" s="230">
        <v>180.45</v>
      </c>
      <c r="B106" s="59">
        <v>215.4</v>
      </c>
      <c r="C106" s="228" t="s">
        <v>34</v>
      </c>
      <c r="D106" s="55" t="s">
        <v>103</v>
      </c>
      <c r="E106" s="433"/>
      <c r="F106" s="243">
        <v>4</v>
      </c>
      <c r="G106" s="243"/>
      <c r="H106" s="335"/>
      <c r="I106" s="331"/>
      <c r="J106" s="331"/>
      <c r="K106" s="331"/>
      <c r="L106" s="346"/>
      <c r="M106" s="285"/>
      <c r="N106" s="290"/>
      <c r="O106" s="290"/>
      <c r="P106" s="286"/>
      <c r="Q106" s="286"/>
      <c r="R106" s="286"/>
      <c r="S106" s="345"/>
      <c r="T106" s="355"/>
      <c r="U106" s="168"/>
      <c r="V106" s="59"/>
      <c r="W106" s="59"/>
      <c r="X106" s="287"/>
      <c r="Y106" s="286"/>
      <c r="Z106" s="286"/>
      <c r="AA106" s="344"/>
      <c r="AB106" s="344"/>
      <c r="AC106" s="268"/>
      <c r="AD106" s="268"/>
      <c r="AE106" s="268"/>
      <c r="AF106" s="268"/>
      <c r="AG106" s="268"/>
      <c r="AH106" s="268"/>
      <c r="AI106" s="268"/>
      <c r="AJ106"/>
      <c r="AK106"/>
      <c r="AL106"/>
      <c r="AM106"/>
      <c r="AN106"/>
      <c r="AO106"/>
      <c r="AP106"/>
      <c r="AQ106"/>
      <c r="AR106"/>
      <c r="AS106"/>
      <c r="AT106"/>
      <c r="AU106"/>
      <c r="AV106"/>
    </row>
    <row r="107" spans="1:48" ht="38.25">
      <c r="A107" s="230">
        <v>180.9</v>
      </c>
      <c r="B107" s="59">
        <v>7.8</v>
      </c>
      <c r="C107" s="228" t="s">
        <v>31</v>
      </c>
      <c r="D107" s="55" t="s">
        <v>97</v>
      </c>
      <c r="E107" s="433"/>
      <c r="F107" s="243">
        <v>1</v>
      </c>
      <c r="G107" s="243"/>
      <c r="H107" s="335" t="s">
        <v>393</v>
      </c>
      <c r="I107" s="331">
        <v>291</v>
      </c>
      <c r="J107" s="331">
        <v>63</v>
      </c>
      <c r="K107" s="331">
        <v>23</v>
      </c>
      <c r="L107" s="346">
        <v>4</v>
      </c>
      <c r="M107" s="285" t="s">
        <v>505</v>
      </c>
      <c r="N107" s="286">
        <v>269</v>
      </c>
      <c r="O107" s="286">
        <v>-57</v>
      </c>
      <c r="P107" s="286">
        <v>9</v>
      </c>
      <c r="Q107" s="286">
        <f>IF(N107-I107 &lt;0,360+N107-I107,N107-I107)</f>
        <v>338</v>
      </c>
      <c r="R107" s="286" t="s">
        <v>375</v>
      </c>
      <c r="S107" s="345" t="s">
        <v>402</v>
      </c>
      <c r="T107" s="355"/>
      <c r="U107" s="168"/>
      <c r="V107" s="59"/>
      <c r="W107" s="59"/>
      <c r="X107" s="287">
        <f>IF(ISBLANK(Q107),N107,Q107)</f>
        <v>338</v>
      </c>
      <c r="Y107" s="286">
        <f>O107</f>
        <v>-57</v>
      </c>
      <c r="Z107" s="286" t="str">
        <f>R107</f>
        <v>no</v>
      </c>
      <c r="AA107" s="344"/>
      <c r="AB107" s="344">
        <f t="shared" si="11"/>
        <v>-57</v>
      </c>
      <c r="AC107" s="268"/>
      <c r="AD107" s="268"/>
      <c r="AE107" s="268"/>
      <c r="AF107" s="268"/>
      <c r="AG107" s="268"/>
      <c r="AH107" s="268"/>
      <c r="AI107" s="268"/>
      <c r="AJ107"/>
      <c r="AK107"/>
      <c r="AL107"/>
      <c r="AM107"/>
      <c r="AN107"/>
      <c r="AO107"/>
      <c r="AP107"/>
      <c r="AQ107"/>
      <c r="AR107"/>
      <c r="AS107"/>
      <c r="AT107"/>
      <c r="AU107"/>
      <c r="AV107"/>
    </row>
    <row r="108" spans="1:48" ht="15.75">
      <c r="A108" s="39">
        <v>181.7</v>
      </c>
      <c r="B108" s="59">
        <v>2.5</v>
      </c>
      <c r="C108" s="228" t="s">
        <v>36</v>
      </c>
      <c r="D108" s="158" t="s">
        <v>100</v>
      </c>
      <c r="E108" s="433"/>
      <c r="F108" s="243">
        <v>5</v>
      </c>
      <c r="G108" s="243"/>
      <c r="H108" s="335" t="s">
        <v>378</v>
      </c>
      <c r="I108" s="331"/>
      <c r="J108" s="331"/>
      <c r="K108" s="331"/>
      <c r="L108" s="346"/>
      <c r="M108" s="285" t="s">
        <v>437</v>
      </c>
      <c r="N108" s="286">
        <v>244</v>
      </c>
      <c r="O108" s="286">
        <v>50</v>
      </c>
      <c r="P108" s="286">
        <v>17.3</v>
      </c>
      <c r="Q108" s="286"/>
      <c r="R108" s="286" t="s">
        <v>379</v>
      </c>
      <c r="S108" s="345" t="s">
        <v>385</v>
      </c>
      <c r="T108" s="355"/>
      <c r="U108" s="168"/>
      <c r="V108" s="59"/>
      <c r="W108" s="59"/>
      <c r="X108" s="287">
        <f>IF(ISBLANK(Q108),N108,Q108)</f>
        <v>244</v>
      </c>
      <c r="Y108" s="286">
        <f>O108</f>
        <v>50</v>
      </c>
      <c r="Z108" s="286" t="str">
        <f>R108</f>
        <v>nb</v>
      </c>
      <c r="AA108" s="344"/>
      <c r="AB108" s="344">
        <f t="shared" si="11"/>
        <v>50</v>
      </c>
      <c r="AC108" s="268"/>
      <c r="AD108" s="268"/>
      <c r="AE108" s="268"/>
      <c r="AF108" s="268"/>
      <c r="AG108" s="268"/>
      <c r="AH108" s="268"/>
      <c r="AI108" s="268"/>
      <c r="AJ108"/>
      <c r="AK108"/>
      <c r="AL108"/>
      <c r="AM108"/>
      <c r="AN108"/>
      <c r="AO108"/>
      <c r="AP108"/>
      <c r="AQ108"/>
      <c r="AR108"/>
      <c r="AS108"/>
      <c r="AT108"/>
      <c r="AU108"/>
      <c r="AV108"/>
    </row>
    <row r="109" spans="1:48" ht="15.75">
      <c r="A109" s="39">
        <v>182.55</v>
      </c>
      <c r="B109" s="59">
        <v>5.5</v>
      </c>
      <c r="C109" s="228" t="s">
        <v>35</v>
      </c>
      <c r="D109" s="55" t="s">
        <v>108</v>
      </c>
      <c r="E109" s="433"/>
      <c r="F109" s="243">
        <v>1</v>
      </c>
      <c r="G109" s="243"/>
      <c r="H109" s="335" t="s">
        <v>378</v>
      </c>
      <c r="I109" s="331"/>
      <c r="J109" s="331"/>
      <c r="K109" s="331"/>
      <c r="L109" s="346"/>
      <c r="M109" s="285" t="s">
        <v>450</v>
      </c>
      <c r="N109" s="286">
        <v>8</v>
      </c>
      <c r="O109" s="286">
        <v>-21</v>
      </c>
      <c r="P109" s="286">
        <v>18.399999999999999</v>
      </c>
      <c r="Q109" s="286"/>
      <c r="R109" s="286" t="s">
        <v>379</v>
      </c>
      <c r="S109" s="345"/>
      <c r="T109" s="355"/>
      <c r="U109" s="168"/>
      <c r="V109" s="59"/>
      <c r="W109" s="59"/>
      <c r="X109" s="287">
        <f>IF(ISBLANK(Q109),N109,Q109)</f>
        <v>8</v>
      </c>
      <c r="Y109" s="286">
        <f>O109</f>
        <v>-21</v>
      </c>
      <c r="Z109" s="286" t="str">
        <f>R109</f>
        <v>nb</v>
      </c>
      <c r="AA109" s="344"/>
      <c r="AB109" s="344">
        <f t="shared" si="11"/>
        <v>-21</v>
      </c>
      <c r="AC109" s="268"/>
      <c r="AD109" s="268"/>
      <c r="AE109" s="268"/>
      <c r="AF109" s="268"/>
      <c r="AG109" s="268"/>
      <c r="AH109" s="268"/>
      <c r="AI109" s="268"/>
      <c r="AJ109"/>
      <c r="AK109"/>
      <c r="AL109"/>
      <c r="AM109"/>
      <c r="AN109"/>
      <c r="AO109"/>
      <c r="AP109"/>
      <c r="AQ109"/>
      <c r="AR109"/>
      <c r="AS109"/>
      <c r="AT109"/>
      <c r="AU109"/>
      <c r="AV109"/>
    </row>
    <row r="110" spans="1:48" ht="25.5">
      <c r="A110" s="39">
        <v>183.5</v>
      </c>
      <c r="B110" s="59">
        <v>9.1</v>
      </c>
      <c r="C110" s="228" t="s">
        <v>277</v>
      </c>
      <c r="D110" s="55" t="s">
        <v>103</v>
      </c>
      <c r="E110" s="433"/>
      <c r="F110" s="243">
        <v>4</v>
      </c>
      <c r="G110" s="243"/>
      <c r="H110" s="335"/>
      <c r="I110" s="331"/>
      <c r="J110" s="331"/>
      <c r="K110" s="331"/>
      <c r="L110" s="346"/>
      <c r="M110" s="285"/>
      <c r="N110" s="286"/>
      <c r="O110" s="286"/>
      <c r="P110" s="286"/>
      <c r="Q110" s="286"/>
      <c r="R110" s="286"/>
      <c r="S110" s="345"/>
      <c r="T110" s="355"/>
      <c r="U110" s="168"/>
      <c r="V110" s="59"/>
      <c r="W110" s="59"/>
      <c r="X110" s="287"/>
      <c r="Y110" s="286"/>
      <c r="Z110" s="286"/>
      <c r="AA110" s="344"/>
      <c r="AB110" s="344"/>
      <c r="AC110" s="268"/>
      <c r="AD110" s="268"/>
      <c r="AE110" s="268"/>
      <c r="AF110" s="268"/>
      <c r="AG110" s="268"/>
      <c r="AH110" s="268"/>
      <c r="AI110" s="268"/>
      <c r="AJ110"/>
      <c r="AK110"/>
      <c r="AL110"/>
      <c r="AM110"/>
      <c r="AN110"/>
      <c r="AO110"/>
      <c r="AP110"/>
      <c r="AQ110"/>
      <c r="AR110"/>
      <c r="AS110"/>
      <c r="AT110"/>
      <c r="AU110"/>
      <c r="AV110"/>
    </row>
    <row r="111" spans="1:48" ht="25.5">
      <c r="A111" s="39">
        <v>184.3</v>
      </c>
      <c r="B111" s="59">
        <v>-2.6</v>
      </c>
      <c r="C111" s="228" t="s">
        <v>278</v>
      </c>
      <c r="D111" s="55" t="s">
        <v>108</v>
      </c>
      <c r="E111" s="433"/>
      <c r="F111" s="243">
        <v>2</v>
      </c>
      <c r="G111" s="243"/>
      <c r="H111" s="335" t="s">
        <v>403</v>
      </c>
      <c r="I111" s="331">
        <v>310</v>
      </c>
      <c r="J111" s="331">
        <v>64</v>
      </c>
      <c r="K111" s="331"/>
      <c r="L111" s="346"/>
      <c r="M111" s="285" t="s">
        <v>437</v>
      </c>
      <c r="N111" s="286">
        <v>6</v>
      </c>
      <c r="O111" s="286">
        <v>-40</v>
      </c>
      <c r="P111" s="286">
        <v>14.9</v>
      </c>
      <c r="Q111" s="286">
        <f>IF(N111-I111 &lt;0,360+N111-I111,N111-I111)</f>
        <v>56</v>
      </c>
      <c r="R111" s="286" t="s">
        <v>375</v>
      </c>
      <c r="S111" s="345" t="s">
        <v>404</v>
      </c>
      <c r="T111" s="355"/>
      <c r="U111" s="168"/>
      <c r="V111" s="59"/>
      <c r="W111" s="59"/>
      <c r="X111" s="287">
        <f>IF(ISBLANK(Q111),N111,Q111)</f>
        <v>56</v>
      </c>
      <c r="Y111" s="286">
        <f>O111</f>
        <v>-40</v>
      </c>
      <c r="Z111" s="286" t="str">
        <f>R111</f>
        <v>no</v>
      </c>
      <c r="AA111" s="344"/>
      <c r="AB111" s="344">
        <f t="shared" si="11"/>
        <v>-40</v>
      </c>
      <c r="AC111" s="268"/>
      <c r="AD111" s="268"/>
      <c r="AE111" s="268"/>
      <c r="AF111" s="268"/>
      <c r="AG111" s="268"/>
      <c r="AH111" s="268"/>
      <c r="AI111" s="268"/>
      <c r="AJ111"/>
      <c r="AK111"/>
      <c r="AL111"/>
      <c r="AM111"/>
      <c r="AN111"/>
      <c r="AO111"/>
      <c r="AP111"/>
      <c r="AQ111"/>
      <c r="AR111"/>
      <c r="AS111"/>
      <c r="AT111"/>
      <c r="AU111"/>
      <c r="AV111"/>
    </row>
    <row r="112" spans="1:48" ht="15.75">
      <c r="A112" s="39">
        <v>185.1</v>
      </c>
      <c r="B112" s="59">
        <v>0.8</v>
      </c>
      <c r="C112" s="46" t="s">
        <v>12</v>
      </c>
      <c r="D112" s="55" t="s">
        <v>97</v>
      </c>
      <c r="E112" s="433"/>
      <c r="F112" s="243">
        <v>1</v>
      </c>
      <c r="G112" s="243"/>
      <c r="H112" s="335" t="s">
        <v>378</v>
      </c>
      <c r="I112" s="331"/>
      <c r="J112" s="331"/>
      <c r="K112" s="331"/>
      <c r="L112" s="346"/>
      <c r="M112" s="285" t="s">
        <v>451</v>
      </c>
      <c r="N112" s="286">
        <v>159</v>
      </c>
      <c r="O112" s="286">
        <v>-41</v>
      </c>
      <c r="P112" s="286">
        <v>25.1</v>
      </c>
      <c r="Q112" s="286"/>
      <c r="R112" s="286" t="s">
        <v>379</v>
      </c>
      <c r="S112" s="345"/>
      <c r="T112" s="355"/>
      <c r="U112" s="168"/>
      <c r="V112" s="59"/>
      <c r="W112" s="59"/>
      <c r="X112" s="287">
        <f>IF(ISBLANK(Q112),N112,Q112)</f>
        <v>159</v>
      </c>
      <c r="Y112" s="286">
        <f>O112</f>
        <v>-41</v>
      </c>
      <c r="Z112" s="286" t="str">
        <f>R112</f>
        <v>nb</v>
      </c>
      <c r="AA112" s="344"/>
      <c r="AB112" s="344">
        <f t="shared" si="11"/>
        <v>-41</v>
      </c>
      <c r="AC112" s="268"/>
      <c r="AD112" s="268"/>
      <c r="AE112" s="268"/>
      <c r="AF112" s="268"/>
      <c r="AG112" s="268"/>
      <c r="AH112" s="268"/>
      <c r="AI112" s="268"/>
      <c r="AJ112"/>
      <c r="AK112"/>
      <c r="AL112"/>
      <c r="AM112"/>
      <c r="AN112"/>
      <c r="AO112"/>
      <c r="AP112"/>
      <c r="AQ112"/>
      <c r="AR112"/>
      <c r="AS112"/>
      <c r="AT112"/>
      <c r="AU112"/>
      <c r="AV112"/>
    </row>
    <row r="113" spans="1:48" ht="25.5">
      <c r="A113" s="39">
        <v>186.75</v>
      </c>
      <c r="B113" s="59">
        <v>4</v>
      </c>
      <c r="C113" s="46" t="s">
        <v>37</v>
      </c>
      <c r="D113" s="55" t="s">
        <v>108</v>
      </c>
      <c r="E113" s="433"/>
      <c r="F113" s="243">
        <v>1</v>
      </c>
      <c r="G113" s="243"/>
      <c r="H113" s="335" t="s">
        <v>378</v>
      </c>
      <c r="I113" s="331"/>
      <c r="J113" s="331"/>
      <c r="K113" s="331"/>
      <c r="L113" s="346"/>
      <c r="M113" s="285" t="s">
        <v>452</v>
      </c>
      <c r="N113" s="286">
        <v>323</v>
      </c>
      <c r="O113" s="286">
        <v>-31</v>
      </c>
      <c r="P113" s="286">
        <v>13.8</v>
      </c>
      <c r="Q113" s="286"/>
      <c r="R113" s="286" t="s">
        <v>379</v>
      </c>
      <c r="S113" s="345"/>
      <c r="T113" s="355"/>
      <c r="U113" s="168"/>
      <c r="V113" s="59"/>
      <c r="W113" s="59"/>
      <c r="X113" s="287">
        <f>IF(ISBLANK(Q113),N113,Q113)</f>
        <v>323</v>
      </c>
      <c r="Y113" s="286">
        <f>O113</f>
        <v>-31</v>
      </c>
      <c r="Z113" s="286" t="str">
        <f>R113</f>
        <v>nb</v>
      </c>
      <c r="AA113" s="344"/>
      <c r="AB113" s="344">
        <f t="shared" si="11"/>
        <v>-31</v>
      </c>
      <c r="AC113" s="268"/>
      <c r="AD113" s="268"/>
      <c r="AE113" s="268"/>
      <c r="AF113" s="268"/>
      <c r="AG113" s="268"/>
      <c r="AH113" s="268"/>
      <c r="AI113" s="268"/>
      <c r="AJ113"/>
      <c r="AK113"/>
      <c r="AL113"/>
      <c r="AM113"/>
      <c r="AN113"/>
      <c r="AO113"/>
      <c r="AP113"/>
      <c r="AQ113"/>
      <c r="AR113"/>
      <c r="AS113"/>
      <c r="AT113"/>
      <c r="AU113"/>
      <c r="AV113"/>
    </row>
    <row r="114" spans="1:48" ht="15.75">
      <c r="A114" s="39">
        <v>187.1</v>
      </c>
      <c r="B114" s="59">
        <v>5.6</v>
      </c>
      <c r="C114" s="46" t="s">
        <v>38</v>
      </c>
      <c r="D114" s="55" t="s">
        <v>108</v>
      </c>
      <c r="E114" s="433"/>
      <c r="F114" s="243">
        <v>1</v>
      </c>
      <c r="G114" s="243"/>
      <c r="H114" s="335" t="s">
        <v>392</v>
      </c>
      <c r="I114" s="331">
        <v>253</v>
      </c>
      <c r="J114" s="331">
        <v>82</v>
      </c>
      <c r="K114" s="331">
        <v>21</v>
      </c>
      <c r="L114" s="346">
        <v>10</v>
      </c>
      <c r="M114" s="285" t="s">
        <v>500</v>
      </c>
      <c r="N114" s="290">
        <v>318</v>
      </c>
      <c r="O114" s="290">
        <v>-25</v>
      </c>
      <c r="P114" s="290">
        <v>12</v>
      </c>
      <c r="Q114" s="286">
        <f>IF(N114-I114 &lt;0,360+N114-I114,N114-I114)</f>
        <v>65</v>
      </c>
      <c r="R114" s="286" t="s">
        <v>375</v>
      </c>
      <c r="S114" s="345"/>
      <c r="T114" s="355"/>
      <c r="U114" s="168"/>
      <c r="V114" s="59"/>
      <c r="W114" s="59"/>
      <c r="X114" s="287">
        <f>IF(ISBLANK(Q114),N114,Q114)</f>
        <v>65</v>
      </c>
      <c r="Y114" s="286">
        <f>O114</f>
        <v>-25</v>
      </c>
      <c r="Z114" s="286" t="str">
        <f>R114</f>
        <v>no</v>
      </c>
      <c r="AA114" s="344"/>
      <c r="AB114" s="344">
        <f t="shared" si="11"/>
        <v>-25</v>
      </c>
      <c r="AC114" s="268"/>
      <c r="AD114" s="268"/>
      <c r="AE114" s="268"/>
      <c r="AF114" s="268"/>
      <c r="AG114" s="268"/>
      <c r="AH114" s="268"/>
      <c r="AI114" s="268"/>
      <c r="AJ114"/>
      <c r="AK114"/>
      <c r="AL114"/>
      <c r="AM114"/>
      <c r="AN114"/>
      <c r="AO114"/>
      <c r="AP114"/>
      <c r="AQ114"/>
      <c r="AR114"/>
      <c r="AS114"/>
      <c r="AT114"/>
      <c r="AU114"/>
      <c r="AV114"/>
    </row>
    <row r="115" spans="1:48" ht="15.75">
      <c r="A115" s="39">
        <v>188.45</v>
      </c>
      <c r="B115" s="59">
        <v>9</v>
      </c>
      <c r="C115" s="46" t="s">
        <v>39</v>
      </c>
      <c r="D115" s="158" t="s">
        <v>100</v>
      </c>
      <c r="E115" s="433"/>
      <c r="F115" s="243">
        <v>5</v>
      </c>
      <c r="G115" s="243"/>
      <c r="H115" s="335" t="s">
        <v>397</v>
      </c>
      <c r="I115" s="331">
        <v>286</v>
      </c>
      <c r="J115" s="331">
        <v>62</v>
      </c>
      <c r="K115" s="331">
        <v>24</v>
      </c>
      <c r="L115" s="346">
        <v>15</v>
      </c>
      <c r="M115" s="285" t="s">
        <v>398</v>
      </c>
      <c r="N115" s="286">
        <v>205</v>
      </c>
      <c r="O115" s="286">
        <v>39</v>
      </c>
      <c r="P115" s="286">
        <v>22</v>
      </c>
      <c r="Q115" s="286">
        <f>IF(N115-I115 &lt;0,360+N115-I115,N115-I115)</f>
        <v>279</v>
      </c>
      <c r="R115" s="286" t="s">
        <v>375</v>
      </c>
      <c r="S115" s="345"/>
      <c r="T115" s="355"/>
      <c r="U115" s="168"/>
      <c r="V115" s="59"/>
      <c r="W115" s="59"/>
      <c r="X115" s="287">
        <f>IF(ISBLANK(Q115),N115,Q115)</f>
        <v>279</v>
      </c>
      <c r="Y115" s="286">
        <f>O115</f>
        <v>39</v>
      </c>
      <c r="Z115" s="286" t="str">
        <f>R115</f>
        <v>no</v>
      </c>
      <c r="AA115" s="344"/>
      <c r="AB115" s="344">
        <f t="shared" si="11"/>
        <v>39</v>
      </c>
      <c r="AC115" s="268"/>
      <c r="AD115" s="268"/>
      <c r="AE115" s="268"/>
      <c r="AF115" s="268"/>
      <c r="AG115" s="268"/>
      <c r="AH115" s="268"/>
      <c r="AI115" s="268"/>
      <c r="AJ115"/>
      <c r="AK115"/>
      <c r="AL115"/>
      <c r="AM115"/>
      <c r="AN115"/>
      <c r="AO115"/>
      <c r="AP115"/>
      <c r="AQ115"/>
      <c r="AR115"/>
      <c r="AS115"/>
      <c r="AT115"/>
      <c r="AU115"/>
      <c r="AV115"/>
    </row>
    <row r="116" spans="1:48" ht="15.75">
      <c r="A116" s="50">
        <v>189.1</v>
      </c>
      <c r="B116" s="59">
        <v>233.2</v>
      </c>
      <c r="C116" s="46" t="s">
        <v>40</v>
      </c>
      <c r="D116" s="55" t="s">
        <v>96</v>
      </c>
      <c r="E116" s="433"/>
      <c r="F116" s="243">
        <v>3</v>
      </c>
      <c r="G116" s="243"/>
      <c r="H116" s="335" t="s">
        <v>378</v>
      </c>
      <c r="I116" s="331"/>
      <c r="J116" s="331"/>
      <c r="K116" s="331"/>
      <c r="L116" s="346"/>
      <c r="M116" s="285"/>
      <c r="N116" s="286"/>
      <c r="O116" s="286"/>
      <c r="P116" s="286"/>
      <c r="Q116" s="286"/>
      <c r="R116" s="286"/>
      <c r="S116" s="345"/>
      <c r="T116" s="355"/>
      <c r="U116" s="168"/>
      <c r="V116" s="59"/>
      <c r="W116" s="59"/>
      <c r="X116" s="287"/>
      <c r="Y116" s="286"/>
      <c r="Z116" s="286"/>
      <c r="AA116" s="344"/>
      <c r="AB116" s="344"/>
      <c r="AC116" s="268"/>
      <c r="AD116" s="268"/>
      <c r="AE116" s="268"/>
      <c r="AF116" s="268"/>
      <c r="AG116" s="268"/>
      <c r="AH116" s="268"/>
      <c r="AI116" s="268"/>
      <c r="AJ116"/>
      <c r="AK116"/>
      <c r="AL116"/>
      <c r="AM116"/>
      <c r="AN116"/>
      <c r="AO116"/>
      <c r="AP116"/>
      <c r="AQ116"/>
      <c r="AR116"/>
      <c r="AS116"/>
      <c r="AT116"/>
      <c r="AU116"/>
      <c r="AV116"/>
    </row>
    <row r="117" spans="1:48" ht="25.5">
      <c r="A117" s="39">
        <v>189.8</v>
      </c>
      <c r="B117" s="59">
        <v>12.6</v>
      </c>
      <c r="C117" s="46" t="s">
        <v>41</v>
      </c>
      <c r="D117" s="55" t="s">
        <v>96</v>
      </c>
      <c r="E117" s="433"/>
      <c r="F117" s="243">
        <v>3</v>
      </c>
      <c r="G117" s="243"/>
      <c r="H117" s="335" t="s">
        <v>378</v>
      </c>
      <c r="I117" s="331"/>
      <c r="J117" s="331"/>
      <c r="K117" s="331"/>
      <c r="L117" s="346"/>
      <c r="M117" s="285"/>
      <c r="N117" s="286"/>
      <c r="O117" s="286"/>
      <c r="P117" s="286"/>
      <c r="Q117" s="286"/>
      <c r="R117" s="286"/>
      <c r="S117" s="345"/>
      <c r="T117" s="355"/>
      <c r="U117" s="168"/>
      <c r="V117" s="59"/>
      <c r="W117" s="59"/>
      <c r="X117" s="287"/>
      <c r="Y117" s="286"/>
      <c r="Z117" s="286"/>
      <c r="AA117" s="344"/>
      <c r="AB117" s="344"/>
      <c r="AC117" s="268"/>
      <c r="AD117" s="268"/>
      <c r="AE117" s="268"/>
      <c r="AF117" s="268"/>
      <c r="AG117" s="268"/>
      <c r="AH117" s="268"/>
      <c r="AI117" s="268"/>
      <c r="AJ117"/>
      <c r="AK117"/>
      <c r="AL117"/>
      <c r="AM117"/>
      <c r="AN117"/>
      <c r="AO117"/>
      <c r="AP117"/>
      <c r="AQ117"/>
      <c r="AR117"/>
      <c r="AS117"/>
      <c r="AT117"/>
      <c r="AU117"/>
      <c r="AV117"/>
    </row>
    <row r="118" spans="1:48" ht="15.75">
      <c r="A118" s="39">
        <v>190.9</v>
      </c>
      <c r="B118" s="59">
        <v>17.600000000000001</v>
      </c>
      <c r="C118" s="46" t="s">
        <v>42</v>
      </c>
      <c r="D118" s="55" t="s">
        <v>97</v>
      </c>
      <c r="E118" s="433"/>
      <c r="F118" s="243">
        <v>2</v>
      </c>
      <c r="G118" s="243"/>
      <c r="H118" s="335" t="s">
        <v>405</v>
      </c>
      <c r="I118" s="331">
        <v>11</v>
      </c>
      <c r="J118" s="331">
        <v>70</v>
      </c>
      <c r="K118" s="331">
        <v>26</v>
      </c>
      <c r="L118" s="346">
        <v>18</v>
      </c>
      <c r="M118" s="285" t="s">
        <v>503</v>
      </c>
      <c r="N118" s="290">
        <v>2</v>
      </c>
      <c r="O118" s="290">
        <v>-42</v>
      </c>
      <c r="P118" s="290">
        <v>7</v>
      </c>
      <c r="Q118" s="286">
        <f>IF(N118-I118 &lt;0,360+N118-I118,N118-I118)</f>
        <v>351</v>
      </c>
      <c r="R118" s="286" t="s">
        <v>375</v>
      </c>
      <c r="S118" s="345" t="s">
        <v>406</v>
      </c>
      <c r="T118" s="355"/>
      <c r="U118" s="168"/>
      <c r="V118" s="59"/>
      <c r="W118" s="59"/>
      <c r="X118" s="287">
        <f>IF(ISBLANK(Q118),N118,Q118)</f>
        <v>351</v>
      </c>
      <c r="Y118" s="286">
        <f>O118</f>
        <v>-42</v>
      </c>
      <c r="Z118" s="286" t="str">
        <f>R118</f>
        <v>no</v>
      </c>
      <c r="AA118" s="344"/>
      <c r="AB118" s="344">
        <f t="shared" si="11"/>
        <v>-42</v>
      </c>
      <c r="AC118" s="268"/>
      <c r="AD118" s="268"/>
      <c r="AE118" s="268"/>
      <c r="AF118" s="268"/>
      <c r="AG118" s="268"/>
      <c r="AH118" s="268"/>
      <c r="AI118" s="268"/>
      <c r="AJ118"/>
      <c r="AK118"/>
      <c r="AL118"/>
      <c r="AM118"/>
      <c r="AN118"/>
      <c r="AO118"/>
      <c r="AP118"/>
      <c r="AQ118"/>
      <c r="AR118"/>
      <c r="AS118"/>
      <c r="AT118"/>
      <c r="AU118"/>
      <c r="AV118"/>
    </row>
    <row r="119" spans="1:48" ht="15.75">
      <c r="A119" s="39">
        <v>191.7</v>
      </c>
      <c r="B119" s="59">
        <v>14</v>
      </c>
      <c r="C119" s="46" t="s">
        <v>43</v>
      </c>
      <c r="D119" s="55" t="s">
        <v>107</v>
      </c>
      <c r="E119" s="433"/>
      <c r="F119" s="243">
        <v>6</v>
      </c>
      <c r="G119" s="243"/>
      <c r="H119" s="335" t="s">
        <v>384</v>
      </c>
      <c r="I119" s="331"/>
      <c r="J119" s="331"/>
      <c r="K119" s="331"/>
      <c r="L119" s="346">
        <v>2.5</v>
      </c>
      <c r="M119" s="285" t="s">
        <v>501</v>
      </c>
      <c r="N119" s="290">
        <v>270</v>
      </c>
      <c r="O119" s="290">
        <v>63</v>
      </c>
      <c r="P119" s="286">
        <v>3.9</v>
      </c>
      <c r="Q119" s="286"/>
      <c r="R119" s="286" t="s">
        <v>379</v>
      </c>
      <c r="S119" s="345"/>
      <c r="T119" s="355" t="s">
        <v>479</v>
      </c>
      <c r="U119" s="168">
        <v>267</v>
      </c>
      <c r="V119" s="59">
        <v>-7</v>
      </c>
      <c r="W119" s="59">
        <v>6</v>
      </c>
      <c r="X119" s="287">
        <f>IF(ISBLANK(Q119),N119,Q119)</f>
        <v>270</v>
      </c>
      <c r="Y119" s="286">
        <f>O119</f>
        <v>63</v>
      </c>
      <c r="Z119" s="286" t="str">
        <f>R119</f>
        <v>nb</v>
      </c>
      <c r="AA119" s="344"/>
      <c r="AB119" s="344">
        <f t="shared" si="11"/>
        <v>63</v>
      </c>
      <c r="AC119" s="268"/>
      <c r="AD119" s="268"/>
      <c r="AE119" s="268"/>
      <c r="AF119" s="268"/>
      <c r="AG119" s="268"/>
      <c r="AH119" s="268"/>
      <c r="AI119" s="268"/>
      <c r="AJ119"/>
      <c r="AK119"/>
      <c r="AL119"/>
      <c r="AM119"/>
      <c r="AN119"/>
      <c r="AO119"/>
      <c r="AP119"/>
      <c r="AQ119"/>
      <c r="AR119"/>
      <c r="AS119"/>
      <c r="AT119"/>
      <c r="AU119"/>
      <c r="AV119"/>
    </row>
    <row r="120" spans="1:48" ht="15.75">
      <c r="A120" s="39">
        <v>192.5</v>
      </c>
      <c r="B120" s="59">
        <v>18.399999999999999</v>
      </c>
      <c r="C120" s="46" t="s">
        <v>44</v>
      </c>
      <c r="D120" s="55" t="s">
        <v>103</v>
      </c>
      <c r="E120" s="433"/>
      <c r="F120" s="243">
        <v>4</v>
      </c>
      <c r="G120" s="243"/>
      <c r="H120" s="335"/>
      <c r="I120" s="331"/>
      <c r="J120" s="331"/>
      <c r="K120" s="331"/>
      <c r="L120" s="346"/>
      <c r="M120" s="288"/>
      <c r="N120" s="290"/>
      <c r="O120" s="290"/>
      <c r="P120" s="286"/>
      <c r="Q120" s="286"/>
      <c r="R120" s="286"/>
      <c r="S120" s="345"/>
      <c r="T120" s="355"/>
      <c r="U120" s="168"/>
      <c r="V120" s="59"/>
      <c r="W120" s="59"/>
      <c r="X120" s="287"/>
      <c r="Y120" s="286"/>
      <c r="Z120" s="286"/>
      <c r="AA120" s="344"/>
      <c r="AB120" s="344"/>
      <c r="AC120" s="268"/>
      <c r="AD120" s="268"/>
      <c r="AE120" s="268"/>
      <c r="AF120" s="268"/>
      <c r="AG120" s="268"/>
      <c r="AH120" s="268"/>
      <c r="AI120" s="268"/>
      <c r="AJ120"/>
      <c r="AK120"/>
      <c r="AL120"/>
      <c r="AM120"/>
      <c r="AN120"/>
      <c r="AO120"/>
      <c r="AP120"/>
      <c r="AQ120"/>
      <c r="AR120"/>
      <c r="AS120"/>
      <c r="AT120"/>
      <c r="AU120"/>
      <c r="AV120"/>
    </row>
    <row r="121" spans="1:48" ht="15.75">
      <c r="A121" s="47">
        <v>193.65</v>
      </c>
      <c r="B121" s="59">
        <v>26.5</v>
      </c>
      <c r="C121" s="48" t="s">
        <v>92</v>
      </c>
      <c r="D121" s="55" t="s">
        <v>103</v>
      </c>
      <c r="E121" s="433"/>
      <c r="F121" s="243">
        <v>4</v>
      </c>
      <c r="G121" s="243"/>
      <c r="H121" s="335" t="s">
        <v>407</v>
      </c>
      <c r="I121" s="331">
        <v>301</v>
      </c>
      <c r="J121" s="331">
        <v>62</v>
      </c>
      <c r="K121" s="331">
        <v>16</v>
      </c>
      <c r="L121" s="346">
        <v>5</v>
      </c>
      <c r="M121" s="330" t="s">
        <v>384</v>
      </c>
      <c r="N121" s="286"/>
      <c r="O121" s="286"/>
      <c r="P121" s="286"/>
      <c r="Q121" s="286"/>
      <c r="R121" s="286"/>
      <c r="S121" s="345" t="s">
        <v>464</v>
      </c>
      <c r="T121" s="355" t="s">
        <v>477</v>
      </c>
      <c r="U121" s="168">
        <v>313</v>
      </c>
      <c r="V121" s="59">
        <v>-6</v>
      </c>
      <c r="W121" s="59">
        <v>14</v>
      </c>
      <c r="X121" s="287"/>
      <c r="Y121" s="286"/>
      <c r="Z121" s="286"/>
      <c r="AA121" s="344"/>
      <c r="AB121" s="344"/>
      <c r="AC121" s="268"/>
      <c r="AD121" s="268"/>
      <c r="AE121" s="268"/>
      <c r="AF121" s="268"/>
      <c r="AG121" s="268"/>
      <c r="AH121" s="268"/>
      <c r="AI121" s="268"/>
      <c r="AJ121"/>
      <c r="AK121"/>
      <c r="AL121"/>
      <c r="AM121"/>
      <c r="AN121"/>
      <c r="AO121"/>
      <c r="AP121"/>
      <c r="AQ121"/>
      <c r="AR121"/>
      <c r="AS121"/>
      <c r="AT121"/>
      <c r="AU121"/>
      <c r="AV121"/>
    </row>
    <row r="122" spans="1:48" ht="15.75">
      <c r="A122" s="47">
        <v>193.75</v>
      </c>
      <c r="B122" s="59">
        <v>40.6</v>
      </c>
      <c r="C122" s="48" t="s">
        <v>87</v>
      </c>
      <c r="D122" s="55" t="s">
        <v>103</v>
      </c>
      <c r="E122" s="433"/>
      <c r="F122" s="243">
        <v>4</v>
      </c>
      <c r="G122" s="243"/>
      <c r="H122" s="335"/>
      <c r="I122" s="331"/>
      <c r="J122" s="331"/>
      <c r="K122" s="331"/>
      <c r="L122" s="346"/>
      <c r="M122" s="285"/>
      <c r="N122" s="286"/>
      <c r="O122" s="286"/>
      <c r="P122" s="286"/>
      <c r="Q122" s="286"/>
      <c r="R122" s="286"/>
      <c r="S122" s="345"/>
      <c r="T122" s="355"/>
      <c r="U122" s="168"/>
      <c r="V122" s="59"/>
      <c r="W122" s="59"/>
      <c r="X122" s="287"/>
      <c r="Y122" s="286"/>
      <c r="Z122" s="286"/>
      <c r="AA122" s="344"/>
      <c r="AB122" s="344"/>
      <c r="AC122" s="268"/>
      <c r="AD122" s="268"/>
      <c r="AE122" s="268"/>
      <c r="AF122" s="268"/>
      <c r="AG122" s="268"/>
      <c r="AH122" s="268"/>
      <c r="AI122" s="268"/>
      <c r="AJ122"/>
      <c r="AK122"/>
      <c r="AL122"/>
      <c r="AM122"/>
      <c r="AN122"/>
      <c r="AO122"/>
      <c r="AP122"/>
      <c r="AQ122"/>
      <c r="AR122"/>
      <c r="AS122"/>
      <c r="AT122"/>
      <c r="AU122"/>
      <c r="AV122"/>
    </row>
    <row r="123" spans="1:48" ht="15.75">
      <c r="A123" s="39">
        <v>194.55</v>
      </c>
      <c r="B123" s="59">
        <v>239.1</v>
      </c>
      <c r="C123" s="46" t="s">
        <v>45</v>
      </c>
      <c r="D123" s="55" t="s">
        <v>105</v>
      </c>
      <c r="E123" s="433"/>
      <c r="F123" s="243">
        <v>2</v>
      </c>
      <c r="G123" s="243"/>
      <c r="H123" s="335" t="s">
        <v>378</v>
      </c>
      <c r="I123" s="331"/>
      <c r="J123" s="331"/>
      <c r="K123" s="331"/>
      <c r="L123" s="346"/>
      <c r="M123" s="285" t="s">
        <v>508</v>
      </c>
      <c r="N123" s="286">
        <v>3</v>
      </c>
      <c r="O123" s="286">
        <v>-21</v>
      </c>
      <c r="P123" s="286" t="s">
        <v>256</v>
      </c>
      <c r="Q123" s="286"/>
      <c r="R123" s="286" t="s">
        <v>379</v>
      </c>
      <c r="S123" s="345" t="s">
        <v>385</v>
      </c>
      <c r="T123" s="355"/>
      <c r="U123" s="168"/>
      <c r="V123" s="59"/>
      <c r="W123" s="59"/>
      <c r="X123" s="287">
        <f>IF(ISBLANK(Q123),N123,Q123)</f>
        <v>3</v>
      </c>
      <c r="Y123" s="286">
        <f>O123</f>
        <v>-21</v>
      </c>
      <c r="Z123" s="286" t="str">
        <f>R123</f>
        <v>nb</v>
      </c>
      <c r="AA123" s="344"/>
      <c r="AB123" s="344">
        <f t="shared" si="11"/>
        <v>-21</v>
      </c>
      <c r="AC123" s="268"/>
      <c r="AD123" s="268"/>
      <c r="AE123" s="268"/>
      <c r="AF123" s="268"/>
      <c r="AG123" s="268"/>
      <c r="AH123" s="268"/>
      <c r="AI123" s="268"/>
      <c r="AJ123"/>
      <c r="AK123"/>
      <c r="AL123"/>
      <c r="AM123"/>
      <c r="AN123"/>
      <c r="AO123"/>
      <c r="AP123"/>
      <c r="AQ123"/>
      <c r="AR123"/>
      <c r="AS123"/>
      <c r="AT123"/>
      <c r="AU123"/>
      <c r="AV123"/>
    </row>
    <row r="124" spans="1:48" ht="15.75">
      <c r="A124" s="39">
        <v>195.85</v>
      </c>
      <c r="B124" s="59">
        <v>256.2</v>
      </c>
      <c r="C124" s="46" t="s">
        <v>31</v>
      </c>
      <c r="D124" s="55" t="s">
        <v>96</v>
      </c>
      <c r="E124" s="433"/>
      <c r="F124" s="243">
        <v>3</v>
      </c>
      <c r="G124" s="243"/>
      <c r="H124" s="334" t="s">
        <v>479</v>
      </c>
      <c r="I124" s="274">
        <v>318</v>
      </c>
      <c r="J124" s="274">
        <v>66</v>
      </c>
      <c r="K124" s="274">
        <v>42</v>
      </c>
      <c r="L124" s="346">
        <v>0.6</v>
      </c>
      <c r="M124" s="285" t="s">
        <v>454</v>
      </c>
      <c r="N124" s="290">
        <v>155</v>
      </c>
      <c r="O124" s="290">
        <v>-76</v>
      </c>
      <c r="P124" s="290">
        <v>3</v>
      </c>
      <c r="Q124" s="286">
        <f>IF(N124-I124 &lt;0,360+N124-I124,N124-I124)</f>
        <v>197</v>
      </c>
      <c r="R124" s="286" t="s">
        <v>249</v>
      </c>
      <c r="S124" s="345" t="s">
        <v>385</v>
      </c>
      <c r="T124" s="355"/>
      <c r="U124" s="168"/>
      <c r="V124" s="59"/>
      <c r="W124" s="59"/>
      <c r="X124" s="287">
        <f>IF(ISBLANK(Q124),N124,Q124)</f>
        <v>197</v>
      </c>
      <c r="Y124" s="286">
        <f>O124</f>
        <v>-76</v>
      </c>
      <c r="Z124" s="286" t="str">
        <f>R124</f>
        <v>yes</v>
      </c>
      <c r="AA124" s="344">
        <v>-74.2</v>
      </c>
      <c r="AB124" s="344"/>
      <c r="AC124" s="268"/>
      <c r="AD124" s="268"/>
      <c r="AE124" s="268"/>
      <c r="AF124" s="268"/>
      <c r="AG124" s="268"/>
      <c r="AH124" s="268"/>
      <c r="AI124" s="268"/>
      <c r="AJ124"/>
      <c r="AK124"/>
      <c r="AL124"/>
      <c r="AM124"/>
      <c r="AN124"/>
      <c r="AO124"/>
      <c r="AP124"/>
      <c r="AQ124"/>
      <c r="AR124"/>
      <c r="AS124"/>
      <c r="AT124"/>
      <c r="AU124"/>
      <c r="AV124"/>
    </row>
    <row r="125" spans="1:48" ht="25.5">
      <c r="A125" s="57">
        <v>196.1</v>
      </c>
      <c r="B125" s="168">
        <v>39.4</v>
      </c>
      <c r="C125" s="229" t="s">
        <v>280</v>
      </c>
      <c r="D125" s="169" t="s">
        <v>105</v>
      </c>
      <c r="E125" s="433"/>
      <c r="F125" s="243">
        <v>2</v>
      </c>
      <c r="G125" s="243"/>
      <c r="H125" s="335" t="s">
        <v>381</v>
      </c>
      <c r="I125" s="331">
        <v>350</v>
      </c>
      <c r="J125" s="331">
        <v>56</v>
      </c>
      <c r="K125" s="331">
        <v>29</v>
      </c>
      <c r="L125" s="346">
        <v>7</v>
      </c>
      <c r="M125" s="285" t="s">
        <v>509</v>
      </c>
      <c r="N125" s="290">
        <v>213</v>
      </c>
      <c r="O125" s="290">
        <v>-12</v>
      </c>
      <c r="P125" s="286" t="s">
        <v>256</v>
      </c>
      <c r="Q125" s="286">
        <f>IF(N125-I125 &lt;0,360+N125-I125,N125-I125)</f>
        <v>223</v>
      </c>
      <c r="R125" s="286" t="s">
        <v>375</v>
      </c>
      <c r="S125" s="345" t="s">
        <v>460</v>
      </c>
      <c r="T125" s="355"/>
      <c r="U125" s="168"/>
      <c r="V125" s="59"/>
      <c r="W125" s="59"/>
      <c r="X125" s="287">
        <f>IF(ISBLANK(Q125),N125,Q125)</f>
        <v>223</v>
      </c>
      <c r="Y125" s="286">
        <f>O125</f>
        <v>-12</v>
      </c>
      <c r="Z125" s="286" t="str">
        <f>R125</f>
        <v>no</v>
      </c>
      <c r="AA125" s="344">
        <v>-42.1</v>
      </c>
      <c r="AB125" s="344"/>
      <c r="AC125" s="268"/>
      <c r="AD125" s="268"/>
      <c r="AE125" s="268"/>
      <c r="AF125" s="268"/>
      <c r="AG125" s="268"/>
      <c r="AH125" s="268"/>
      <c r="AI125" s="268"/>
      <c r="AJ125"/>
      <c r="AK125"/>
      <c r="AL125"/>
      <c r="AM125"/>
      <c r="AN125"/>
      <c r="AO125"/>
      <c r="AP125"/>
      <c r="AQ125"/>
      <c r="AR125"/>
      <c r="AS125"/>
      <c r="AT125"/>
      <c r="AU125"/>
      <c r="AV125"/>
    </row>
    <row r="126" spans="1:48" ht="26.25" thickBot="1">
      <c r="A126" s="175">
        <v>197.2</v>
      </c>
      <c r="B126" s="172">
        <v>97.1</v>
      </c>
      <c r="C126" s="176" t="s">
        <v>46</v>
      </c>
      <c r="D126" s="174" t="s">
        <v>105</v>
      </c>
      <c r="E126" s="223">
        <f>(A126+A127)/2</f>
        <v>197.85</v>
      </c>
      <c r="F126" s="243">
        <v>2</v>
      </c>
      <c r="G126" s="243"/>
      <c r="H126" s="334" t="s">
        <v>473</v>
      </c>
      <c r="I126" s="274">
        <v>231</v>
      </c>
      <c r="J126" s="274">
        <v>74</v>
      </c>
      <c r="K126" s="274">
        <v>24</v>
      </c>
      <c r="L126" s="346">
        <v>2</v>
      </c>
      <c r="M126" s="285" t="s">
        <v>502</v>
      </c>
      <c r="N126" s="290">
        <v>358</v>
      </c>
      <c r="O126" s="290">
        <v>-41</v>
      </c>
      <c r="P126" s="290">
        <v>19</v>
      </c>
      <c r="Q126" s="286">
        <f>IF(N126-I126 &lt;0,360+N126-I126,N126-I126)</f>
        <v>127</v>
      </c>
      <c r="R126" s="286" t="s">
        <v>249</v>
      </c>
      <c r="S126" s="345"/>
      <c r="T126" s="355"/>
      <c r="U126" s="168"/>
      <c r="V126" s="59"/>
      <c r="W126" s="59"/>
      <c r="X126" s="287">
        <f>IF(ISBLANK(Q126),N126,Q126)</f>
        <v>127</v>
      </c>
      <c r="Y126" s="286">
        <f>O126</f>
        <v>-41</v>
      </c>
      <c r="Z126" s="286" t="str">
        <f>R126</f>
        <v>yes</v>
      </c>
      <c r="AA126" s="344">
        <v>-31.5</v>
      </c>
      <c r="AB126" s="344"/>
      <c r="AC126" s="268"/>
      <c r="AD126" s="268"/>
      <c r="AE126" s="268"/>
      <c r="AF126" s="268"/>
      <c r="AG126" s="268"/>
      <c r="AH126" s="268"/>
      <c r="AI126" s="268"/>
      <c r="AJ126"/>
      <c r="AK126"/>
      <c r="AL126"/>
      <c r="AM126"/>
      <c r="AN126"/>
      <c r="AO126"/>
      <c r="AP126"/>
      <c r="AQ126"/>
      <c r="AR126"/>
      <c r="AS126"/>
      <c r="AT126"/>
      <c r="AU126"/>
      <c r="AV126"/>
    </row>
    <row r="127" spans="1:48" ht="26.25" thickTop="1">
      <c r="A127" s="39">
        <v>198.5</v>
      </c>
      <c r="B127" s="59">
        <v>158</v>
      </c>
      <c r="C127" s="46" t="s">
        <v>65</v>
      </c>
      <c r="D127" s="55" t="s">
        <v>107</v>
      </c>
      <c r="E127" s="437" t="s">
        <v>122</v>
      </c>
      <c r="F127" s="243">
        <v>7</v>
      </c>
      <c r="G127" s="243"/>
      <c r="H127" s="335" t="s">
        <v>378</v>
      </c>
      <c r="I127" s="274"/>
      <c r="J127" s="274"/>
      <c r="K127" s="274"/>
      <c r="L127" s="346">
        <v>0.23</v>
      </c>
      <c r="M127" s="285" t="s">
        <v>426</v>
      </c>
      <c r="N127" s="286">
        <v>286</v>
      </c>
      <c r="O127" s="286">
        <v>62</v>
      </c>
      <c r="P127" s="286">
        <v>7</v>
      </c>
      <c r="Q127" s="286"/>
      <c r="R127" s="286" t="s">
        <v>379</v>
      </c>
      <c r="S127" s="345"/>
      <c r="T127" s="355"/>
      <c r="U127" s="168"/>
      <c r="V127" s="59"/>
      <c r="W127" s="59"/>
      <c r="X127" s="287">
        <f>IF(ISBLANK(Q127),N127,Q127)</f>
        <v>286</v>
      </c>
      <c r="Y127" s="286">
        <f>O127</f>
        <v>62</v>
      </c>
      <c r="Z127" s="286" t="str">
        <f>R127</f>
        <v>nb</v>
      </c>
      <c r="AA127" s="344"/>
      <c r="AB127" s="344">
        <f t="shared" si="11"/>
        <v>62</v>
      </c>
      <c r="AC127" s="268"/>
      <c r="AD127" s="268"/>
      <c r="AE127" s="268"/>
      <c r="AF127" s="268"/>
      <c r="AG127" s="268"/>
      <c r="AH127" s="268"/>
      <c r="AI127" s="268"/>
      <c r="AJ127"/>
      <c r="AK127"/>
      <c r="AL127"/>
      <c r="AM127"/>
      <c r="AN127"/>
      <c r="AO127"/>
      <c r="AP127"/>
      <c r="AQ127"/>
      <c r="AR127"/>
      <c r="AS127"/>
      <c r="AT127"/>
      <c r="AU127"/>
      <c r="AV127"/>
    </row>
    <row r="128" spans="1:48" ht="15.75">
      <c r="A128" s="57">
        <v>199.4</v>
      </c>
      <c r="B128" s="168">
        <v>15</v>
      </c>
      <c r="C128" s="58" t="s">
        <v>45</v>
      </c>
      <c r="D128" s="55" t="s">
        <v>103</v>
      </c>
      <c r="E128" s="436"/>
      <c r="F128" s="243">
        <v>4</v>
      </c>
      <c r="G128" s="243"/>
      <c r="H128" s="334"/>
      <c r="I128" s="274">
        <v>105</v>
      </c>
      <c r="J128" s="274">
        <v>57</v>
      </c>
      <c r="K128" s="274">
        <v>9</v>
      </c>
      <c r="L128" s="346">
        <v>3</v>
      </c>
      <c r="M128" s="330" t="s">
        <v>384</v>
      </c>
      <c r="N128" s="286"/>
      <c r="O128" s="286"/>
      <c r="P128" s="286"/>
      <c r="Q128" s="286"/>
      <c r="R128" s="286"/>
      <c r="S128" s="345"/>
      <c r="T128" s="355"/>
      <c r="U128" s="168"/>
      <c r="V128" s="59"/>
      <c r="W128" s="59"/>
      <c r="X128" s="287"/>
      <c r="Y128" s="286"/>
      <c r="Z128" s="286"/>
      <c r="AA128" s="344"/>
      <c r="AB128" s="344"/>
      <c r="AC128" s="268"/>
      <c r="AD128" s="268"/>
      <c r="AE128" s="268"/>
      <c r="AF128" s="268"/>
      <c r="AG128" s="268"/>
      <c r="AH128" s="268"/>
      <c r="AI128" s="268"/>
      <c r="AJ128"/>
      <c r="AK128"/>
      <c r="AL128"/>
      <c r="AM128"/>
      <c r="AN128"/>
      <c r="AO128"/>
      <c r="AP128"/>
      <c r="AQ128"/>
      <c r="AR128"/>
      <c r="AS128"/>
      <c r="AT128"/>
      <c r="AU128"/>
      <c r="AV128"/>
    </row>
    <row r="129" spans="1:48" ht="15.75">
      <c r="A129" s="39">
        <v>200.4</v>
      </c>
      <c r="B129" s="59"/>
      <c r="C129" s="46" t="s">
        <v>45</v>
      </c>
      <c r="D129" s="55" t="s">
        <v>98</v>
      </c>
      <c r="E129" s="436"/>
      <c r="F129" s="243">
        <v>7</v>
      </c>
      <c r="G129" s="243"/>
      <c r="H129" s="334" t="s">
        <v>473</v>
      </c>
      <c r="I129" s="274">
        <v>129</v>
      </c>
      <c r="J129" s="274">
        <v>69</v>
      </c>
      <c r="K129" s="274">
        <v>7</v>
      </c>
      <c r="L129" s="346">
        <v>7</v>
      </c>
      <c r="M129" s="285" t="s">
        <v>419</v>
      </c>
      <c r="N129" s="286">
        <v>118</v>
      </c>
      <c r="O129" s="286">
        <v>41</v>
      </c>
      <c r="P129" s="286">
        <v>20</v>
      </c>
      <c r="Q129" s="286">
        <f>IF(N129-I129 &lt;0,360+N129-I129,N129-I129)</f>
        <v>349</v>
      </c>
      <c r="R129" s="286" t="s">
        <v>249</v>
      </c>
      <c r="S129" s="345" t="s">
        <v>408</v>
      </c>
      <c r="T129" s="355"/>
      <c r="U129" s="168"/>
      <c r="V129" s="59"/>
      <c r="W129" s="59"/>
      <c r="X129" s="287">
        <f>IF(ISBLANK(Q129),N129,Q129)</f>
        <v>349</v>
      </c>
      <c r="Y129" s="286">
        <f>O129</f>
        <v>41</v>
      </c>
      <c r="Z129" s="286" t="str">
        <f>R129</f>
        <v>yes</v>
      </c>
      <c r="AA129" s="344">
        <v>58</v>
      </c>
      <c r="AB129" s="344"/>
      <c r="AC129" s="268"/>
      <c r="AD129" s="268"/>
      <c r="AE129" s="268"/>
      <c r="AF129" s="268"/>
      <c r="AG129" s="268"/>
      <c r="AH129" s="268"/>
      <c r="AI129" s="268"/>
      <c r="AJ129"/>
      <c r="AK129"/>
      <c r="AL129"/>
      <c r="AM129"/>
      <c r="AN129"/>
      <c r="AO129"/>
      <c r="AP129"/>
      <c r="AQ129"/>
      <c r="AR129"/>
      <c r="AS129"/>
      <c r="AT129"/>
      <c r="AU129"/>
      <c r="AV129"/>
    </row>
    <row r="130" spans="1:48" ht="38.25">
      <c r="A130" s="39">
        <v>201.1</v>
      </c>
      <c r="B130" s="59">
        <v>7.9</v>
      </c>
      <c r="C130" s="46" t="s">
        <v>47</v>
      </c>
      <c r="D130" s="55" t="s">
        <v>103</v>
      </c>
      <c r="E130" s="436"/>
      <c r="F130" s="243">
        <v>4</v>
      </c>
      <c r="G130" s="243"/>
      <c r="H130" s="335" t="s">
        <v>409</v>
      </c>
      <c r="I130" s="331"/>
      <c r="J130" s="331"/>
      <c r="K130" s="331"/>
      <c r="L130" s="346"/>
      <c r="M130" s="285" t="s">
        <v>455</v>
      </c>
      <c r="N130" s="290">
        <v>137</v>
      </c>
      <c r="O130" s="290">
        <v>54</v>
      </c>
      <c r="P130" s="290">
        <v>9</v>
      </c>
      <c r="Q130" s="286">
        <f>IF(N130-I130 &lt;0,360+N130-I130,N130-I130)</f>
        <v>137</v>
      </c>
      <c r="R130" s="286" t="s">
        <v>375</v>
      </c>
      <c r="S130" s="345" t="s">
        <v>466</v>
      </c>
      <c r="T130" s="355"/>
      <c r="U130" s="168"/>
      <c r="V130" s="59"/>
      <c r="W130" s="59"/>
      <c r="X130" s="287">
        <f>IF(ISBLANK(Q130),N130,Q130)</f>
        <v>137</v>
      </c>
      <c r="Y130" s="286">
        <f>O130</f>
        <v>54</v>
      </c>
      <c r="Z130" s="286" t="str">
        <f>R130</f>
        <v>no</v>
      </c>
      <c r="AA130" s="344"/>
      <c r="AB130" s="344">
        <f t="shared" si="11"/>
        <v>54</v>
      </c>
      <c r="AC130" s="268"/>
      <c r="AD130" s="268"/>
      <c r="AE130" s="268"/>
      <c r="AF130" s="268"/>
      <c r="AG130" s="268"/>
      <c r="AH130" s="268"/>
      <c r="AI130" s="268"/>
      <c r="AJ130"/>
      <c r="AK130"/>
      <c r="AL130"/>
      <c r="AM130"/>
      <c r="AN130"/>
      <c r="AO130"/>
      <c r="AP130"/>
      <c r="AQ130"/>
      <c r="AR130"/>
      <c r="AS130"/>
      <c r="AT130"/>
      <c r="AU130"/>
      <c r="AV130"/>
    </row>
    <row r="131" spans="1:48" ht="15.75">
      <c r="A131" s="47">
        <v>202.05</v>
      </c>
      <c r="B131" s="59">
        <v>2.1</v>
      </c>
      <c r="C131" s="48" t="s">
        <v>91</v>
      </c>
      <c r="D131" s="55" t="s">
        <v>100</v>
      </c>
      <c r="E131" s="436"/>
      <c r="F131" s="243">
        <v>5</v>
      </c>
      <c r="G131" s="243"/>
      <c r="H131" s="335" t="s">
        <v>407</v>
      </c>
      <c r="I131" s="331">
        <v>293</v>
      </c>
      <c r="J131" s="331">
        <v>74</v>
      </c>
      <c r="K131" s="331">
        <v>24</v>
      </c>
      <c r="L131" s="346">
        <v>7</v>
      </c>
      <c r="M131" s="330" t="s">
        <v>384</v>
      </c>
      <c r="N131" s="286"/>
      <c r="O131" s="286"/>
      <c r="P131" s="286"/>
      <c r="Q131" s="286"/>
      <c r="R131" s="286"/>
      <c r="S131" s="345" t="s">
        <v>410</v>
      </c>
      <c r="T131" s="355" t="s">
        <v>471</v>
      </c>
      <c r="U131" s="168">
        <v>354</v>
      </c>
      <c r="V131" s="59">
        <v>14</v>
      </c>
      <c r="W131" s="59">
        <v>38</v>
      </c>
      <c r="X131" s="287"/>
      <c r="Y131" s="286"/>
      <c r="Z131" s="286"/>
      <c r="AA131" s="344"/>
      <c r="AB131" s="344"/>
      <c r="AC131" s="268"/>
      <c r="AD131" s="268"/>
      <c r="AE131" s="268"/>
      <c r="AF131" s="268"/>
      <c r="AG131" s="268"/>
      <c r="AH131" s="268"/>
      <c r="AI131" s="268"/>
      <c r="AJ131"/>
      <c r="AK131"/>
      <c r="AL131"/>
      <c r="AM131"/>
      <c r="AN131"/>
      <c r="AO131"/>
      <c r="AP131"/>
      <c r="AQ131"/>
      <c r="AR131"/>
      <c r="AS131"/>
      <c r="AT131"/>
      <c r="AU131"/>
      <c r="AV131"/>
    </row>
    <row r="132" spans="1:48" ht="15.75">
      <c r="A132" s="47">
        <v>202.1</v>
      </c>
      <c r="B132" s="59">
        <v>9.5</v>
      </c>
      <c r="C132" s="48" t="s">
        <v>88</v>
      </c>
      <c r="D132" s="55" t="s">
        <v>98</v>
      </c>
      <c r="E132" s="436"/>
      <c r="F132" s="243">
        <v>7</v>
      </c>
      <c r="G132" s="243"/>
      <c r="H132" s="335" t="s">
        <v>391</v>
      </c>
      <c r="I132" s="331">
        <v>240</v>
      </c>
      <c r="J132" s="331">
        <v>71</v>
      </c>
      <c r="K132" s="331">
        <v>39</v>
      </c>
      <c r="L132" s="346">
        <v>10</v>
      </c>
      <c r="M132" s="285" t="s">
        <v>456</v>
      </c>
      <c r="N132" s="290">
        <v>118</v>
      </c>
      <c r="O132" s="290">
        <v>70</v>
      </c>
      <c r="P132" s="290">
        <v>10</v>
      </c>
      <c r="Q132" s="286">
        <f>IF(N132-I132 &lt;0,360+N132-I132,N132-I132)</f>
        <v>238</v>
      </c>
      <c r="R132" s="286" t="s">
        <v>375</v>
      </c>
      <c r="S132" s="345"/>
      <c r="T132" s="355"/>
      <c r="U132" s="168"/>
      <c r="V132" s="59"/>
      <c r="W132" s="59"/>
      <c r="X132" s="287">
        <f>IF(ISBLANK(Q132),N132,Q132)</f>
        <v>238</v>
      </c>
      <c r="Y132" s="286">
        <f>O132</f>
        <v>70</v>
      </c>
      <c r="Z132" s="286" t="str">
        <f>R132</f>
        <v>no</v>
      </c>
      <c r="AA132" s="344"/>
      <c r="AB132" s="344">
        <f t="shared" si="11"/>
        <v>70</v>
      </c>
      <c r="AC132" s="268"/>
      <c r="AD132" s="268"/>
      <c r="AE132" s="268"/>
      <c r="AF132" s="268"/>
      <c r="AG132" s="268"/>
      <c r="AH132" s="268"/>
      <c r="AI132" s="268"/>
      <c r="AJ132"/>
      <c r="AK132"/>
      <c r="AL132"/>
      <c r="AM132"/>
      <c r="AN132"/>
      <c r="AO132"/>
      <c r="AP132"/>
      <c r="AQ132"/>
      <c r="AR132"/>
      <c r="AS132"/>
      <c r="AT132"/>
      <c r="AU132"/>
      <c r="AV132"/>
    </row>
    <row r="133" spans="1:48" ht="15.75">
      <c r="A133" s="39">
        <v>203.05</v>
      </c>
      <c r="B133" s="59">
        <v>5.5</v>
      </c>
      <c r="C133" s="46" t="s">
        <v>47</v>
      </c>
      <c r="D133" s="156" t="s">
        <v>106</v>
      </c>
      <c r="E133" s="436"/>
      <c r="F133" s="243">
        <v>7</v>
      </c>
      <c r="G133" s="243"/>
      <c r="H133" s="335" t="s">
        <v>378</v>
      </c>
      <c r="I133" s="331"/>
      <c r="J133" s="331"/>
      <c r="K133" s="331"/>
      <c r="L133" s="346">
        <v>10</v>
      </c>
      <c r="M133" s="285" t="s">
        <v>504</v>
      </c>
      <c r="N133" s="290">
        <v>353</v>
      </c>
      <c r="O133" s="290">
        <v>52</v>
      </c>
      <c r="P133" s="383"/>
      <c r="Q133" s="286"/>
      <c r="R133" s="286" t="s">
        <v>379</v>
      </c>
      <c r="S133" s="345"/>
      <c r="T133" s="355"/>
      <c r="U133" s="168"/>
      <c r="V133" s="59"/>
      <c r="W133" s="59"/>
      <c r="X133" s="287">
        <f>IF(ISBLANK(Q133),N133,Q133)</f>
        <v>353</v>
      </c>
      <c r="Y133" s="286">
        <f>O133</f>
        <v>52</v>
      </c>
      <c r="Z133" s="286" t="str">
        <f>R133</f>
        <v>nb</v>
      </c>
      <c r="AA133" s="344"/>
      <c r="AB133" s="344">
        <f t="shared" si="11"/>
        <v>52</v>
      </c>
      <c r="AC133" s="268"/>
      <c r="AD133" s="268"/>
      <c r="AE133" s="268"/>
      <c r="AF133" s="268"/>
      <c r="AG133" s="268"/>
      <c r="AH133" s="268"/>
      <c r="AI133" s="268"/>
      <c r="AJ133"/>
      <c r="AK133"/>
      <c r="AL133"/>
      <c r="AM133"/>
      <c r="AN133"/>
      <c r="AO133"/>
      <c r="AP133"/>
      <c r="AQ133"/>
      <c r="AR133"/>
      <c r="AS133"/>
      <c r="AT133"/>
      <c r="AU133"/>
      <c r="AV133"/>
    </row>
    <row r="134" spans="1:48" ht="15.75">
      <c r="A134" s="39">
        <v>204.15</v>
      </c>
      <c r="B134" s="59">
        <v>4.5</v>
      </c>
      <c r="C134" s="46" t="s">
        <v>48</v>
      </c>
      <c r="D134" s="156" t="s">
        <v>106</v>
      </c>
      <c r="E134" s="436"/>
      <c r="F134" s="243">
        <v>7</v>
      </c>
      <c r="G134" s="243"/>
      <c r="H134" s="334" t="s">
        <v>479</v>
      </c>
      <c r="I134" s="274">
        <v>303</v>
      </c>
      <c r="J134" s="274">
        <v>78</v>
      </c>
      <c r="K134" s="274">
        <v>24</v>
      </c>
      <c r="L134" s="346">
        <v>6</v>
      </c>
      <c r="M134" s="285" t="s">
        <v>457</v>
      </c>
      <c r="N134" s="290">
        <v>16</v>
      </c>
      <c r="O134" s="290">
        <v>41</v>
      </c>
      <c r="P134" s="290">
        <v>8</v>
      </c>
      <c r="Q134" s="286">
        <f>IF(N134-I134 &lt;0,360+N134-I134,N134-I134)</f>
        <v>73</v>
      </c>
      <c r="R134" s="286" t="s">
        <v>249</v>
      </c>
      <c r="S134" s="345"/>
      <c r="T134" s="355"/>
      <c r="U134" s="168"/>
      <c r="V134" s="59"/>
      <c r="W134" s="59"/>
      <c r="X134" s="287">
        <f>IF(ISBLANK(Q134),N134,Q134)</f>
        <v>73</v>
      </c>
      <c r="Y134" s="286">
        <f>O134</f>
        <v>41</v>
      </c>
      <c r="Z134" s="286" t="str">
        <f>R134</f>
        <v>yes</v>
      </c>
      <c r="AA134" s="344">
        <v>38.700000000000003</v>
      </c>
      <c r="AB134" s="344"/>
      <c r="AC134" s="268"/>
      <c r="AD134" s="268"/>
      <c r="AE134" s="268"/>
      <c r="AF134" s="268"/>
      <c r="AG134" s="268"/>
      <c r="AH134" s="268"/>
      <c r="AI134" s="268"/>
      <c r="AJ134"/>
      <c r="AK134"/>
      <c r="AL134"/>
      <c r="AM134"/>
      <c r="AN134"/>
      <c r="AO134"/>
      <c r="AP134"/>
      <c r="AQ134"/>
      <c r="AR134"/>
      <c r="AS134"/>
      <c r="AT134"/>
      <c r="AU134"/>
      <c r="AV134"/>
    </row>
    <row r="135" spans="1:48" ht="15.75">
      <c r="A135" s="39">
        <v>205.1</v>
      </c>
      <c r="B135" s="59">
        <v>8.6</v>
      </c>
      <c r="C135" s="46" t="s">
        <v>49</v>
      </c>
      <c r="D135" s="156" t="s">
        <v>106</v>
      </c>
      <c r="E135" s="436"/>
      <c r="F135" s="243">
        <v>7</v>
      </c>
      <c r="G135" s="243"/>
      <c r="H135" s="334" t="s">
        <v>473</v>
      </c>
      <c r="I135" s="274">
        <v>4</v>
      </c>
      <c r="J135" s="274">
        <v>86</v>
      </c>
      <c r="K135" s="274">
        <v>12</v>
      </c>
      <c r="L135" s="346">
        <v>6</v>
      </c>
      <c r="M135" s="329" t="s">
        <v>480</v>
      </c>
      <c r="N135" s="290">
        <v>10</v>
      </c>
      <c r="O135" s="290">
        <v>56</v>
      </c>
      <c r="P135" s="290">
        <v>6</v>
      </c>
      <c r="Q135" s="286">
        <f>IF(N135-I135 &lt;0,360+N135-I135,N135-I135)</f>
        <v>6</v>
      </c>
      <c r="R135" s="286" t="s">
        <v>249</v>
      </c>
      <c r="S135" s="345"/>
      <c r="T135" s="355"/>
      <c r="U135" s="168"/>
      <c r="V135" s="59"/>
      <c r="W135" s="59"/>
      <c r="X135" s="287">
        <f>IF(ISBLANK(Q135),N135,Q135)</f>
        <v>6</v>
      </c>
      <c r="Y135" s="286">
        <f>O135</f>
        <v>56</v>
      </c>
      <c r="Z135" s="286" t="str">
        <f>R135</f>
        <v>yes</v>
      </c>
      <c r="AA135" s="344">
        <v>76.900000000000006</v>
      </c>
      <c r="AB135" s="344"/>
      <c r="AC135" s="268"/>
      <c r="AD135" s="268"/>
      <c r="AE135" s="268"/>
      <c r="AF135" s="268"/>
      <c r="AG135" s="268"/>
      <c r="AH135" s="268"/>
      <c r="AI135" s="268"/>
      <c r="AJ135"/>
      <c r="AK135"/>
      <c r="AL135"/>
      <c r="AM135"/>
      <c r="AN135"/>
      <c r="AO135"/>
      <c r="AP135"/>
      <c r="AQ135"/>
      <c r="AR135"/>
      <c r="AS135"/>
      <c r="AT135"/>
      <c r="AU135"/>
      <c r="AV135"/>
    </row>
    <row r="136" spans="1:48" ht="15.75">
      <c r="A136" s="39">
        <v>206.05</v>
      </c>
      <c r="B136" s="59">
        <v>11.5</v>
      </c>
      <c r="C136" s="46" t="s">
        <v>50</v>
      </c>
      <c r="D136" s="156" t="s">
        <v>106</v>
      </c>
      <c r="E136" s="436"/>
      <c r="F136" s="243">
        <v>7</v>
      </c>
      <c r="G136" s="243"/>
      <c r="H136" s="334" t="s">
        <v>471</v>
      </c>
      <c r="I136" s="274">
        <v>216</v>
      </c>
      <c r="J136" s="274">
        <v>74</v>
      </c>
      <c r="K136" s="274">
        <v>33</v>
      </c>
      <c r="L136" s="346"/>
      <c r="M136" s="285" t="s">
        <v>455</v>
      </c>
      <c r="N136" s="290">
        <v>256</v>
      </c>
      <c r="O136" s="290">
        <v>62</v>
      </c>
      <c r="P136" s="286">
        <v>12.9</v>
      </c>
      <c r="Q136" s="286">
        <f>IF(N136-I136 &lt;0,360+N136-I136,N136-I136)</f>
        <v>40</v>
      </c>
      <c r="R136" s="286" t="s">
        <v>249</v>
      </c>
      <c r="S136" s="345"/>
      <c r="T136" s="355"/>
      <c r="U136" s="168"/>
      <c r="V136" s="59"/>
      <c r="W136" s="59"/>
      <c r="X136" s="287">
        <f>IF(ISBLANK(Q136),N136,Q136)</f>
        <v>40</v>
      </c>
      <c r="Y136" s="286">
        <f>O136</f>
        <v>62</v>
      </c>
      <c r="Z136" s="286" t="str">
        <f>R136</f>
        <v>yes</v>
      </c>
      <c r="AA136" s="344">
        <v>72.2</v>
      </c>
      <c r="AB136" s="344"/>
      <c r="AC136" s="268"/>
      <c r="AD136" s="268"/>
      <c r="AE136" s="268"/>
      <c r="AF136" s="268"/>
      <c r="AG136" s="268"/>
      <c r="AH136" s="268"/>
      <c r="AI136" s="268"/>
      <c r="AJ136"/>
      <c r="AK136"/>
      <c r="AL136"/>
      <c r="AM136"/>
      <c r="AN136"/>
      <c r="AO136"/>
      <c r="AP136"/>
      <c r="AQ136"/>
      <c r="AR136"/>
      <c r="AS136"/>
      <c r="AT136"/>
      <c r="AU136"/>
      <c r="AV136"/>
    </row>
    <row r="137" spans="1:48" ht="16.5" thickBot="1">
      <c r="A137" s="175">
        <v>207.05</v>
      </c>
      <c r="B137" s="172">
        <v>-0.4</v>
      </c>
      <c r="C137" s="176" t="s">
        <v>51</v>
      </c>
      <c r="D137" s="177" t="s">
        <v>103</v>
      </c>
      <c r="E137" s="221">
        <f>(A138+A136)/2</f>
        <v>207.05</v>
      </c>
      <c r="F137" s="243">
        <v>4</v>
      </c>
      <c r="G137" s="243"/>
      <c r="H137" s="334"/>
      <c r="I137" s="274"/>
      <c r="J137" s="274"/>
      <c r="K137" s="274"/>
      <c r="L137" s="346"/>
      <c r="M137" s="285"/>
      <c r="N137" s="290"/>
      <c r="O137" s="290"/>
      <c r="P137" s="286"/>
      <c r="Q137" s="286"/>
      <c r="R137" s="286"/>
      <c r="S137" s="345"/>
      <c r="T137" s="355"/>
      <c r="U137" s="168"/>
      <c r="V137" s="59"/>
      <c r="W137" s="59"/>
      <c r="X137" s="287"/>
      <c r="Y137" s="286"/>
      <c r="Z137" s="286"/>
      <c r="AA137" s="344"/>
      <c r="AB137" s="344"/>
      <c r="AC137" s="268"/>
      <c r="AD137" s="268"/>
      <c r="AE137" s="268"/>
      <c r="AF137" s="268"/>
      <c r="AG137" s="268"/>
      <c r="AH137" s="268"/>
      <c r="AI137" s="268"/>
      <c r="AJ137"/>
      <c r="AK137"/>
      <c r="AL137"/>
      <c r="AM137"/>
      <c r="AN137"/>
      <c r="AO137"/>
      <c r="AP137"/>
      <c r="AQ137"/>
      <c r="AR137"/>
      <c r="AS137"/>
      <c r="AT137"/>
      <c r="AU137"/>
      <c r="AV137"/>
    </row>
    <row r="138" spans="1:48" ht="26.25" thickTop="1">
      <c r="A138" s="39">
        <v>208.05</v>
      </c>
      <c r="B138" s="59">
        <v>3.4</v>
      </c>
      <c r="C138" s="46" t="s">
        <v>52</v>
      </c>
      <c r="D138" s="55" t="s">
        <v>97</v>
      </c>
      <c r="E138" s="432" t="s">
        <v>123</v>
      </c>
      <c r="F138" s="243">
        <v>1</v>
      </c>
      <c r="G138" s="243"/>
      <c r="H138" s="335" t="s">
        <v>384</v>
      </c>
      <c r="I138" s="274"/>
      <c r="J138" s="274"/>
      <c r="K138" s="274"/>
      <c r="L138" s="346">
        <v>2</v>
      </c>
      <c r="M138" s="285" t="s">
        <v>458</v>
      </c>
      <c r="N138" s="286">
        <v>213</v>
      </c>
      <c r="O138" s="286">
        <v>-73</v>
      </c>
      <c r="P138" s="286">
        <v>6</v>
      </c>
      <c r="Q138" s="286"/>
      <c r="R138" s="286" t="s">
        <v>249</v>
      </c>
      <c r="S138" s="345"/>
      <c r="T138" s="355" t="s">
        <v>476</v>
      </c>
      <c r="U138" s="168">
        <v>97</v>
      </c>
      <c r="V138" s="59">
        <v>25</v>
      </c>
      <c r="W138" s="59">
        <v>5</v>
      </c>
      <c r="X138" s="287">
        <f>IF(ISBLANK(Q138),N138,Q138)</f>
        <v>213</v>
      </c>
      <c r="Y138" s="286">
        <f>O138</f>
        <v>-73</v>
      </c>
      <c r="Z138" s="286" t="str">
        <f>R138</f>
        <v>yes</v>
      </c>
      <c r="AA138" s="344">
        <v>-74.900000000000006</v>
      </c>
      <c r="AB138" s="344"/>
      <c r="AC138" s="268"/>
      <c r="AD138" s="268"/>
      <c r="AE138" s="268"/>
      <c r="AF138" s="268"/>
      <c r="AG138" s="268"/>
      <c r="AH138" s="268"/>
      <c r="AI138" s="268"/>
      <c r="AJ138"/>
      <c r="AK138"/>
      <c r="AL138"/>
      <c r="AM138"/>
      <c r="AN138"/>
      <c r="AO138"/>
      <c r="AP138"/>
      <c r="AQ138"/>
      <c r="AR138"/>
      <c r="AS138"/>
      <c r="AT138"/>
      <c r="AU138"/>
      <c r="AV138"/>
    </row>
    <row r="139" spans="1:48" ht="25.5">
      <c r="A139" s="39">
        <v>209.05</v>
      </c>
      <c r="B139" s="59"/>
      <c r="C139" s="46" t="s">
        <v>244</v>
      </c>
      <c r="D139" s="98" t="s">
        <v>103</v>
      </c>
      <c r="E139" s="433"/>
      <c r="F139" s="243">
        <v>4</v>
      </c>
      <c r="G139" s="243"/>
      <c r="H139" s="334"/>
      <c r="I139" s="274"/>
      <c r="J139" s="274"/>
      <c r="K139" s="274"/>
      <c r="L139" s="346"/>
      <c r="M139" s="288"/>
      <c r="N139" s="286"/>
      <c r="O139" s="286"/>
      <c r="P139" s="286"/>
      <c r="Q139" s="286"/>
      <c r="R139" s="286"/>
      <c r="S139" s="345" t="s">
        <v>104</v>
      </c>
      <c r="T139" s="346"/>
      <c r="U139" s="168"/>
      <c r="V139" s="59"/>
      <c r="W139" s="59"/>
      <c r="X139" s="287"/>
      <c r="Y139" s="286"/>
      <c r="Z139" s="286"/>
      <c r="AA139" s="344"/>
      <c r="AB139" s="344"/>
      <c r="AC139" s="268"/>
      <c r="AD139" s="268"/>
      <c r="AE139" s="268"/>
      <c r="AF139" s="268"/>
      <c r="AG139" s="268"/>
      <c r="AH139" s="268"/>
      <c r="AI139" s="268"/>
      <c r="AJ139"/>
      <c r="AK139"/>
      <c r="AL139"/>
      <c r="AM139"/>
      <c r="AN139"/>
      <c r="AO139"/>
      <c r="AP139"/>
      <c r="AQ139"/>
      <c r="AR139"/>
      <c r="AS139"/>
      <c r="AT139"/>
      <c r="AU139"/>
      <c r="AV139"/>
    </row>
    <row r="140" spans="1:48" ht="25.5">
      <c r="A140" s="39">
        <v>210.4</v>
      </c>
      <c r="B140" s="59">
        <v>7.4</v>
      </c>
      <c r="C140" s="228" t="s">
        <v>281</v>
      </c>
      <c r="D140" s="55" t="s">
        <v>103</v>
      </c>
      <c r="E140" s="433"/>
      <c r="F140" s="243">
        <v>4</v>
      </c>
      <c r="G140" s="243"/>
      <c r="H140" s="334"/>
      <c r="I140" s="274"/>
      <c r="J140" s="274"/>
      <c r="K140" s="274"/>
      <c r="L140" s="346"/>
      <c r="M140" s="288"/>
      <c r="N140" s="286"/>
      <c r="O140" s="286"/>
      <c r="P140" s="286"/>
      <c r="Q140" s="286"/>
      <c r="R140" s="286"/>
      <c r="S140" s="345"/>
      <c r="T140" s="346"/>
      <c r="U140" s="168"/>
      <c r="V140" s="59"/>
      <c r="W140" s="59"/>
      <c r="X140" s="287"/>
      <c r="Y140" s="286"/>
      <c r="Z140" s="286"/>
      <c r="AA140" s="344"/>
      <c r="AB140" s="344"/>
      <c r="AC140" s="268"/>
      <c r="AD140" s="268"/>
      <c r="AE140" s="268"/>
      <c r="AF140" s="268"/>
      <c r="AG140" s="268"/>
      <c r="AH140" s="268"/>
      <c r="AI140" s="268"/>
      <c r="AJ140"/>
      <c r="AK140"/>
      <c r="AL140"/>
      <c r="AM140"/>
      <c r="AN140"/>
      <c r="AO140"/>
      <c r="AP140"/>
      <c r="AQ140"/>
      <c r="AR140"/>
      <c r="AS140"/>
      <c r="AT140"/>
      <c r="AU140"/>
      <c r="AV140"/>
    </row>
    <row r="141" spans="1:48" ht="15.75">
      <c r="A141" s="39">
        <v>211.05</v>
      </c>
      <c r="B141" s="59">
        <v>9.5</v>
      </c>
      <c r="C141" s="228" t="s">
        <v>282</v>
      </c>
      <c r="D141" s="55" t="s">
        <v>100</v>
      </c>
      <c r="E141" s="433"/>
      <c r="F141" s="243">
        <v>5</v>
      </c>
      <c r="G141" s="243"/>
      <c r="H141" s="334" t="s">
        <v>471</v>
      </c>
      <c r="I141" s="274">
        <v>15</v>
      </c>
      <c r="J141" s="274">
        <v>75</v>
      </c>
      <c r="K141" s="274">
        <v>25</v>
      </c>
      <c r="L141" s="346">
        <v>6</v>
      </c>
      <c r="M141" s="288" t="s">
        <v>459</v>
      </c>
      <c r="N141" s="290">
        <v>354</v>
      </c>
      <c r="O141" s="290">
        <v>50</v>
      </c>
      <c r="P141" s="290">
        <v>12</v>
      </c>
      <c r="Q141" s="286">
        <f>IF(N141-I141 &lt;0,360+N141-I141,N141-I141)</f>
        <v>339</v>
      </c>
      <c r="R141" s="286" t="s">
        <v>249</v>
      </c>
      <c r="S141" s="345"/>
      <c r="T141" s="346"/>
      <c r="U141" s="168"/>
      <c r="V141" s="59"/>
      <c r="W141" s="59"/>
      <c r="X141" s="287">
        <f>IF(ISBLANK(Q141),N141,Q141)</f>
        <v>339</v>
      </c>
      <c r="Y141" s="286">
        <f>O141</f>
        <v>50</v>
      </c>
      <c r="Z141" s="286" t="str">
        <f>R141</f>
        <v>yes</v>
      </c>
      <c r="AA141" s="344">
        <v>57.6</v>
      </c>
      <c r="AB141" s="344"/>
      <c r="AC141" s="268"/>
      <c r="AD141" s="268"/>
      <c r="AE141" s="268"/>
      <c r="AF141" s="268"/>
      <c r="AG141" s="268"/>
      <c r="AH141" s="268"/>
      <c r="AI141" s="268"/>
      <c r="AJ141"/>
      <c r="AK141"/>
      <c r="AL141"/>
      <c r="AM141"/>
      <c r="AN141"/>
      <c r="AO141"/>
      <c r="AP141"/>
      <c r="AQ141"/>
      <c r="AR141"/>
      <c r="AS141"/>
      <c r="AT141"/>
      <c r="AU141"/>
      <c r="AV141"/>
    </row>
    <row r="142" spans="1:48" ht="15.75">
      <c r="A142" s="39">
        <v>212.25</v>
      </c>
      <c r="B142" s="59">
        <v>9.1</v>
      </c>
      <c r="C142" s="228" t="s">
        <v>282</v>
      </c>
      <c r="D142" s="55" t="s">
        <v>96</v>
      </c>
      <c r="E142" s="433"/>
      <c r="F142" s="243">
        <v>3</v>
      </c>
      <c r="G142" s="243"/>
      <c r="H142" s="335" t="s">
        <v>411</v>
      </c>
      <c r="I142" s="331">
        <v>69</v>
      </c>
      <c r="J142" s="331">
        <v>77</v>
      </c>
      <c r="K142" s="331">
        <v>25</v>
      </c>
      <c r="L142" s="346">
        <v>7</v>
      </c>
      <c r="M142" s="330" t="s">
        <v>384</v>
      </c>
      <c r="N142" s="286"/>
      <c r="O142" s="286"/>
      <c r="P142" s="286"/>
      <c r="Q142" s="286"/>
      <c r="R142" s="286"/>
      <c r="S142" s="345"/>
      <c r="T142" s="346"/>
      <c r="U142" s="168"/>
      <c r="V142" s="59"/>
      <c r="W142" s="59"/>
      <c r="X142" s="287"/>
      <c r="Y142" s="286"/>
      <c r="Z142" s="286"/>
      <c r="AA142" s="344"/>
      <c r="AB142" s="344"/>
      <c r="AC142" s="268"/>
      <c r="AD142" s="268"/>
      <c r="AE142" s="268"/>
      <c r="AF142" s="268"/>
      <c r="AG142" s="268"/>
      <c r="AH142" s="268"/>
      <c r="AI142" s="268"/>
      <c r="AJ142"/>
      <c r="AK142"/>
      <c r="AL142"/>
      <c r="AM142"/>
      <c r="AN142"/>
      <c r="AO142"/>
      <c r="AP142"/>
      <c r="AQ142"/>
      <c r="AR142"/>
      <c r="AS142"/>
      <c r="AT142"/>
      <c r="AU142"/>
      <c r="AV142"/>
    </row>
    <row r="143" spans="1:48" ht="15.75">
      <c r="A143" s="39">
        <v>213.05</v>
      </c>
      <c r="B143" s="59">
        <v>10</v>
      </c>
      <c r="C143" s="228" t="s">
        <v>283</v>
      </c>
      <c r="D143" s="55" t="s">
        <v>96</v>
      </c>
      <c r="E143" s="433"/>
      <c r="F143" s="243">
        <v>3</v>
      </c>
      <c r="G143" s="243"/>
      <c r="H143" s="335" t="s">
        <v>376</v>
      </c>
      <c r="I143" s="331">
        <v>8</v>
      </c>
      <c r="J143" s="331">
        <v>70</v>
      </c>
      <c r="K143" s="331">
        <v>13</v>
      </c>
      <c r="L143" s="346">
        <v>5</v>
      </c>
      <c r="M143" s="330" t="s">
        <v>384</v>
      </c>
      <c r="N143" s="286"/>
      <c r="O143" s="286"/>
      <c r="P143" s="286"/>
      <c r="Q143" s="286"/>
      <c r="R143" s="286"/>
      <c r="S143" s="345"/>
      <c r="T143" s="346"/>
      <c r="U143" s="168"/>
      <c r="V143" s="59"/>
      <c r="W143" s="59"/>
      <c r="X143" s="287"/>
      <c r="Y143" s="286"/>
      <c r="Z143" s="286"/>
      <c r="AA143" s="344"/>
      <c r="AB143" s="344"/>
      <c r="AC143" s="268"/>
      <c r="AD143" s="268"/>
      <c r="AE143" s="268"/>
      <c r="AF143" s="268"/>
      <c r="AG143" s="268"/>
      <c r="AH143" s="268"/>
      <c r="AI143" s="268"/>
      <c r="AJ143"/>
      <c r="AK143"/>
      <c r="AL143"/>
      <c r="AM143"/>
      <c r="AN143"/>
      <c r="AO143"/>
      <c r="AP143"/>
      <c r="AQ143"/>
      <c r="AR143"/>
      <c r="AS143"/>
      <c r="AT143"/>
      <c r="AU143"/>
      <c r="AV143"/>
    </row>
    <row r="144" spans="1:48" ht="51">
      <c r="A144" s="39">
        <v>214.25</v>
      </c>
      <c r="B144" s="59">
        <v>2</v>
      </c>
      <c r="C144" s="228" t="s">
        <v>284</v>
      </c>
      <c r="D144" s="55" t="s">
        <v>96</v>
      </c>
      <c r="E144" s="434"/>
      <c r="F144" s="243">
        <v>3</v>
      </c>
      <c r="G144" s="243"/>
      <c r="H144" s="335" t="s">
        <v>391</v>
      </c>
      <c r="I144" s="331">
        <v>252</v>
      </c>
      <c r="J144" s="331">
        <v>57</v>
      </c>
      <c r="K144" s="331">
        <v>11</v>
      </c>
      <c r="L144" s="346">
        <v>3</v>
      </c>
      <c r="M144" s="330" t="s">
        <v>384</v>
      </c>
      <c r="N144" s="286"/>
      <c r="O144" s="286"/>
      <c r="P144" s="286"/>
      <c r="Q144" s="286"/>
      <c r="R144" s="286"/>
      <c r="S144" s="345"/>
      <c r="T144" s="287"/>
      <c r="U144" s="274"/>
      <c r="V144" s="286"/>
      <c r="W144" s="286"/>
      <c r="X144" s="287"/>
      <c r="Y144" s="286"/>
      <c r="Z144" s="286"/>
      <c r="AA144" s="289"/>
      <c r="AB144" s="289"/>
      <c r="AC144" s="270"/>
      <c r="AD144" s="270"/>
      <c r="AE144" s="270"/>
      <c r="AF144" s="268"/>
      <c r="AG144" s="268"/>
      <c r="AH144" s="268"/>
      <c r="AI144" s="268"/>
      <c r="AJ144"/>
      <c r="AK144"/>
      <c r="AL144"/>
      <c r="AM144"/>
      <c r="AN144"/>
      <c r="AO144"/>
      <c r="AP144"/>
      <c r="AQ144"/>
      <c r="AR144"/>
      <c r="AS144"/>
      <c r="AT144"/>
      <c r="AU144"/>
      <c r="AV144"/>
    </row>
    <row r="145" spans="2:52" s="235" customFormat="1">
      <c r="B145" s="62"/>
      <c r="D145" s="62"/>
      <c r="E145" s="237"/>
      <c r="F145" s="212"/>
      <c r="G145" s="212"/>
      <c r="H145" s="336"/>
      <c r="I145" s="300"/>
      <c r="J145" s="300"/>
      <c r="K145" s="300"/>
      <c r="L145" s="269"/>
      <c r="M145" s="271" t="s">
        <v>510</v>
      </c>
      <c r="N145" s="268"/>
      <c r="O145" s="268"/>
      <c r="P145" s="268"/>
      <c r="Q145" s="268"/>
      <c r="R145" s="268"/>
      <c r="S145" s="268"/>
      <c r="T145" s="269"/>
      <c r="U145" s="300"/>
      <c r="V145" s="268"/>
      <c r="W145" s="268"/>
      <c r="X145" s="343"/>
      <c r="Y145" s="268"/>
      <c r="Z145" s="268"/>
      <c r="AA145" s="270"/>
      <c r="AB145" s="270"/>
      <c r="AC145" s="270"/>
      <c r="AD145" s="270"/>
      <c r="AE145" s="270"/>
      <c r="AF145" s="268"/>
      <c r="AG145" s="268"/>
      <c r="AH145" s="268"/>
      <c r="AI145" s="268"/>
      <c r="AJ145"/>
      <c r="AK145"/>
      <c r="AL145"/>
      <c r="AM145"/>
      <c r="AN145"/>
      <c r="AO145"/>
      <c r="AP145"/>
      <c r="AQ145"/>
      <c r="AR145"/>
      <c r="AS145"/>
      <c r="AT145"/>
      <c r="AU145"/>
      <c r="AV145"/>
    </row>
    <row r="146" spans="2:52" s="235" customFormat="1">
      <c r="B146" s="62"/>
      <c r="D146" s="62"/>
      <c r="E146" s="237"/>
      <c r="F146" s="212"/>
      <c r="G146" s="212"/>
      <c r="H146" s="292" t="s">
        <v>412</v>
      </c>
      <c r="I146" s="293">
        <f>COUNT(I35:I144)</f>
        <v>50</v>
      </c>
      <c r="J146" s="293"/>
      <c r="K146" s="293"/>
      <c r="L146" s="293"/>
      <c r="M146" s="294"/>
      <c r="N146" s="293"/>
      <c r="O146" s="293"/>
      <c r="P146" s="293"/>
      <c r="Q146" s="293"/>
      <c r="R146" s="293"/>
      <c r="S146" s="293"/>
      <c r="T146" s="295"/>
      <c r="U146" s="295">
        <v>17</v>
      </c>
      <c r="V146" s="293"/>
      <c r="W146" s="293"/>
      <c r="X146" s="293"/>
      <c r="Y146" s="293"/>
      <c r="Z146" s="293"/>
      <c r="AA146" s="295">
        <f>COUNT(AA36:AA141)</f>
        <v>25</v>
      </c>
      <c r="AB146" s="296"/>
      <c r="AC146" s="270"/>
      <c r="AD146" s="270"/>
      <c r="AE146" s="270"/>
      <c r="AF146" s="268"/>
      <c r="AG146" s="268"/>
      <c r="AH146" s="268"/>
      <c r="AI146" s="268"/>
      <c r="AJ146"/>
      <c r="AK146"/>
      <c r="AL146"/>
      <c r="AM146"/>
      <c r="AN146"/>
      <c r="AO146"/>
      <c r="AP146"/>
      <c r="AQ146"/>
      <c r="AR146"/>
      <c r="AS146"/>
      <c r="AT146"/>
      <c r="AU146"/>
      <c r="AV146"/>
    </row>
    <row r="147" spans="2:52" s="235" customFormat="1" ht="15.75">
      <c r="B147" s="62"/>
      <c r="D147" s="62"/>
      <c r="E147" s="237"/>
      <c r="F147" s="212"/>
      <c r="G147" s="212"/>
      <c r="H147" s="1"/>
      <c r="I147" s="268"/>
      <c r="J147" s="268"/>
      <c r="K147" s="268"/>
      <c r="L147" s="269"/>
      <c r="M147" s="264"/>
      <c r="N147" s="268"/>
      <c r="O147" s="268"/>
      <c r="P147" s="268"/>
      <c r="Q147" s="268"/>
      <c r="R147" s="268"/>
      <c r="S147" s="268"/>
      <c r="T147" s="268"/>
      <c r="U147" s="268"/>
      <c r="V147" s="268"/>
      <c r="W147" s="268"/>
      <c r="X147" s="268"/>
      <c r="Y147" s="268"/>
      <c r="Z147" s="268"/>
      <c r="AA147" s="270"/>
      <c r="AB147" s="270"/>
      <c r="AC147" s="270"/>
      <c r="AD147" s="270"/>
      <c r="AE147" s="270"/>
      <c r="AF147" s="268"/>
      <c r="AG147" s="268"/>
      <c r="AH147" s="268"/>
      <c r="AI147" s="268"/>
      <c r="AJ147"/>
      <c r="AK147"/>
      <c r="AL147"/>
      <c r="AM147"/>
      <c r="AN147"/>
      <c r="AO147"/>
      <c r="AP147"/>
      <c r="AQ147"/>
      <c r="AR147"/>
      <c r="AS147"/>
      <c r="AT147"/>
      <c r="AU147"/>
      <c r="AV147"/>
    </row>
    <row r="148" spans="2:52" s="235" customFormat="1" ht="15.75">
      <c r="B148" s="62"/>
      <c r="F148" s="212"/>
      <c r="G148" s="212"/>
      <c r="H148" s="268" t="s">
        <v>413</v>
      </c>
      <c r="I148" s="268"/>
      <c r="J148" s="268"/>
      <c r="K148" s="268"/>
      <c r="M148" s="264"/>
      <c r="N148" s="268"/>
      <c r="O148" s="268"/>
      <c r="P148" s="268"/>
      <c r="Q148" s="268"/>
      <c r="R148" s="268"/>
      <c r="S148" s="268"/>
      <c r="T148" s="268"/>
      <c r="U148" s="268"/>
      <c r="V148" s="268"/>
      <c r="W148" s="268"/>
      <c r="X148" s="268"/>
      <c r="Y148" s="268"/>
      <c r="Z148" s="268"/>
      <c r="AA148" s="270"/>
      <c r="AB148" s="270"/>
      <c r="AC148" s="270"/>
      <c r="AD148" s="270"/>
      <c r="AE148" s="270"/>
      <c r="AF148" s="268"/>
      <c r="AG148" s="268"/>
      <c r="AH148" s="268"/>
      <c r="AI148" s="268"/>
      <c r="AJ148"/>
      <c r="AK148"/>
      <c r="AL148"/>
      <c r="AM148"/>
      <c r="AN148"/>
      <c r="AO148"/>
      <c r="AP148"/>
      <c r="AQ148"/>
      <c r="AR148"/>
      <c r="AS148"/>
      <c r="AT148"/>
      <c r="AU148"/>
      <c r="AV148"/>
    </row>
    <row r="149" spans="2:52" s="235" customFormat="1" ht="15.75">
      <c r="B149" s="62"/>
      <c r="F149" s="212"/>
      <c r="G149" s="212"/>
      <c r="H149" s="1"/>
      <c r="I149" s="268"/>
      <c r="J149" s="268"/>
      <c r="K149" s="268"/>
      <c r="L149" s="269"/>
      <c r="M149" s="264"/>
      <c r="N149" s="268"/>
      <c r="O149" s="268"/>
      <c r="P149" s="268"/>
      <c r="Q149" s="268"/>
      <c r="R149" s="268"/>
      <c r="S149" s="268"/>
      <c r="T149" s="268"/>
      <c r="U149" s="268"/>
      <c r="V149" s="268"/>
      <c r="W149" s="268"/>
      <c r="X149" s="268"/>
      <c r="Y149" s="268"/>
      <c r="Z149" s="268"/>
      <c r="AA149" s="270"/>
      <c r="AB149" s="270"/>
      <c r="AC149" s="270"/>
      <c r="AD149" s="270"/>
      <c r="AE149" s="270"/>
      <c r="AF149" s="268"/>
      <c r="AG149" s="268"/>
      <c r="AH149" s="268"/>
      <c r="AI149" s="268"/>
      <c r="AJ149"/>
      <c r="AK149"/>
      <c r="AL149"/>
      <c r="AM149"/>
      <c r="AN149"/>
      <c r="AO149"/>
      <c r="AP149"/>
      <c r="AQ149"/>
      <c r="AR149"/>
      <c r="AS149"/>
      <c r="AT149"/>
      <c r="AU149"/>
      <c r="AV149"/>
    </row>
    <row r="150" spans="2:52" s="235" customFormat="1" ht="15.75">
      <c r="B150" s="62"/>
      <c r="F150" s="212"/>
      <c r="G150" s="212"/>
      <c r="H150" s="1"/>
      <c r="I150" s="268"/>
      <c r="J150" s="268"/>
      <c r="K150" s="268"/>
      <c r="L150" s="269"/>
      <c r="M150" s="264"/>
      <c r="N150" s="268"/>
      <c r="O150" s="268"/>
      <c r="P150" s="268"/>
      <c r="Q150" s="268"/>
      <c r="R150" s="268"/>
      <c r="S150" s="268"/>
      <c r="T150" s="268"/>
      <c r="U150" s="268"/>
      <c r="V150" s="268"/>
      <c r="W150" s="268"/>
      <c r="X150" s="268"/>
      <c r="Y150" s="268"/>
      <c r="Z150" s="268"/>
      <c r="AA150" s="270"/>
      <c r="AB150" s="270"/>
      <c r="AC150" s="270"/>
      <c r="AD150" s="270"/>
      <c r="AE150" s="270"/>
      <c r="AF150" s="268"/>
      <c r="AG150" s="268"/>
      <c r="AH150" s="268"/>
      <c r="AI150" s="268"/>
      <c r="AJ150"/>
      <c r="AK150"/>
      <c r="AL150"/>
      <c r="AM150"/>
      <c r="AN150"/>
      <c r="AO150"/>
      <c r="AP150"/>
      <c r="AQ150"/>
      <c r="AR150"/>
      <c r="AS150"/>
      <c r="AT150"/>
      <c r="AU150"/>
      <c r="AV150"/>
    </row>
    <row r="151" spans="2:52" s="235" customFormat="1" ht="15.75">
      <c r="B151" s="62"/>
      <c r="F151" s="244"/>
      <c r="G151" s="244"/>
      <c r="H151" s="1"/>
      <c r="I151" s="268"/>
      <c r="J151" s="268"/>
      <c r="K151" s="268"/>
      <c r="L151" s="269" t="s">
        <v>491</v>
      </c>
      <c r="M151" s="264"/>
      <c r="N151" s="268"/>
      <c r="O151" s="268"/>
      <c r="P151" s="268"/>
      <c r="Q151" s="268"/>
      <c r="R151" s="268"/>
      <c r="S151" s="268"/>
      <c r="T151" s="268"/>
      <c r="U151" s="268"/>
      <c r="V151" s="268"/>
      <c r="W151" s="268"/>
      <c r="X151" s="268"/>
      <c r="Y151" s="268"/>
      <c r="Z151" s="268"/>
      <c r="AA151" s="270"/>
      <c r="AB151" s="270"/>
      <c r="AC151" s="270"/>
      <c r="AD151" s="270"/>
      <c r="AE151" s="270"/>
      <c r="AF151" s="268"/>
      <c r="AG151" s="268"/>
      <c r="AH151" s="268"/>
      <c r="AI151" s="268"/>
      <c r="AJ151"/>
      <c r="AK151"/>
      <c r="AL151"/>
      <c r="AM151"/>
      <c r="AN151"/>
      <c r="AO151"/>
      <c r="AP151"/>
      <c r="AQ151"/>
      <c r="AR151"/>
      <c r="AS151"/>
      <c r="AT151"/>
      <c r="AU151"/>
      <c r="AV151"/>
    </row>
    <row r="152" spans="2:52" s="235" customFormat="1" ht="15.75">
      <c r="B152" s="62"/>
      <c r="F152" s="244"/>
      <c r="G152" s="244"/>
      <c r="H152" s="1"/>
      <c r="I152" s="268"/>
      <c r="J152" s="268"/>
      <c r="K152" s="268"/>
      <c r="L152" s="269" t="s">
        <v>414</v>
      </c>
      <c r="M152" s="264"/>
      <c r="N152" s="268"/>
      <c r="O152" s="268"/>
      <c r="P152" s="268"/>
      <c r="Q152" s="268"/>
      <c r="R152" s="268"/>
      <c r="S152" s="268"/>
      <c r="T152" s="268"/>
      <c r="U152" s="268"/>
      <c r="V152" s="268"/>
      <c r="W152" s="268"/>
      <c r="X152" s="268"/>
      <c r="Y152" s="268"/>
      <c r="Z152" s="268"/>
      <c r="AA152" s="270"/>
      <c r="AB152" s="270"/>
      <c r="AC152" s="270"/>
      <c r="AD152" s="270"/>
      <c r="AE152" s="270"/>
      <c r="AF152" s="268"/>
      <c r="AG152" s="268"/>
      <c r="AH152" s="268"/>
      <c r="AI152" s="268"/>
      <c r="AJ152"/>
      <c r="AK152"/>
      <c r="AL152"/>
      <c r="AM152"/>
      <c r="AN152"/>
      <c r="AO152"/>
      <c r="AP152"/>
      <c r="AQ152"/>
      <c r="AR152"/>
      <c r="AS152"/>
      <c r="AT152"/>
      <c r="AU152"/>
      <c r="AV152"/>
    </row>
    <row r="153" spans="2:52" s="235" customFormat="1" ht="15.75">
      <c r="B153" s="62"/>
      <c r="F153" s="244"/>
      <c r="G153" s="244"/>
      <c r="H153" s="1"/>
      <c r="I153" s="268"/>
      <c r="J153" s="268"/>
      <c r="K153" s="268"/>
      <c r="L153" s="269" t="s">
        <v>415</v>
      </c>
      <c r="M153" s="264"/>
      <c r="N153" s="268"/>
      <c r="O153" s="268"/>
      <c r="P153" s="268"/>
      <c r="Q153" s="268"/>
      <c r="R153" s="268"/>
      <c r="S153" s="268"/>
      <c r="T153" s="268"/>
      <c r="U153" s="268"/>
      <c r="V153" s="268"/>
      <c r="W153" s="268"/>
      <c r="X153" s="268"/>
      <c r="Y153" s="268"/>
      <c r="Z153" s="268"/>
      <c r="AA153" s="270"/>
      <c r="AB153" s="270"/>
      <c r="AC153" s="270"/>
      <c r="AD153" s="270"/>
      <c r="AE153" s="270"/>
      <c r="AF153" s="268"/>
      <c r="AG153" s="268"/>
      <c r="AH153" s="268"/>
      <c r="AI153" s="268"/>
      <c r="AJ153"/>
      <c r="AK153"/>
      <c r="AL153"/>
      <c r="AM153"/>
      <c r="AN153"/>
      <c r="AO153"/>
      <c r="AP153"/>
      <c r="AQ153"/>
      <c r="AR153"/>
      <c r="AS153"/>
      <c r="AT153"/>
      <c r="AU153"/>
      <c r="AV153"/>
    </row>
    <row r="154" spans="2:52" s="235" customFormat="1" ht="15.75">
      <c r="B154" s="62"/>
      <c r="F154" s="212"/>
      <c r="G154" s="212"/>
      <c r="H154" s="1"/>
      <c r="I154" s="268"/>
      <c r="J154" s="268"/>
      <c r="K154" s="268"/>
      <c r="L154" s="269" t="s">
        <v>492</v>
      </c>
      <c r="M154" s="264"/>
      <c r="N154" s="268"/>
      <c r="O154" s="268"/>
      <c r="P154" s="268"/>
      <c r="Q154" s="268"/>
      <c r="R154" s="268"/>
      <c r="S154" s="268"/>
      <c r="T154" s="268"/>
      <c r="U154" s="268"/>
      <c r="V154" s="268"/>
      <c r="W154" s="268"/>
      <c r="X154" s="268"/>
      <c r="Y154" s="268"/>
      <c r="Z154" s="268"/>
      <c r="AA154" s="270"/>
      <c r="AB154" s="270"/>
      <c r="AC154" s="270"/>
      <c r="AD154" s="270"/>
      <c r="AE154" s="270"/>
      <c r="AF154" s="268"/>
      <c r="AG154" s="268"/>
      <c r="AH154" s="268"/>
      <c r="AI154" s="268"/>
      <c r="AJ154"/>
      <c r="AK154"/>
      <c r="AL154"/>
      <c r="AM154"/>
      <c r="AN154"/>
      <c r="AO154"/>
      <c r="AP154"/>
      <c r="AQ154"/>
      <c r="AR154"/>
      <c r="AS154"/>
      <c r="AT154"/>
      <c r="AU154"/>
      <c r="AV154"/>
    </row>
    <row r="155" spans="2:52" s="235" customFormat="1" ht="15.75">
      <c r="B155" s="62"/>
      <c r="F155" s="212"/>
      <c r="G155" s="212"/>
      <c r="H155" s="1"/>
      <c r="I155" s="268"/>
      <c r="J155" s="268"/>
      <c r="K155" s="268"/>
      <c r="L155" s="269" t="s">
        <v>416</v>
      </c>
      <c r="M155" s="264"/>
      <c r="N155" s="268"/>
      <c r="O155" s="268"/>
      <c r="P155" s="268"/>
      <c r="Q155" s="268"/>
      <c r="R155" s="268"/>
      <c r="S155" s="268"/>
      <c r="T155" s="268"/>
      <c r="U155" s="268"/>
      <c r="V155" s="268"/>
      <c r="W155" s="268"/>
      <c r="X155" s="268"/>
      <c r="Y155" s="268"/>
      <c r="Z155" s="268"/>
      <c r="AA155" s="270"/>
      <c r="AB155" s="270"/>
      <c r="AC155" s="270"/>
      <c r="AD155" s="270"/>
      <c r="AE155" s="270"/>
      <c r="AF155" s="268"/>
      <c r="AG155" s="268"/>
      <c r="AH155" s="268"/>
      <c r="AI155" s="268"/>
      <c r="AJ155"/>
      <c r="AK155"/>
      <c r="AL155"/>
      <c r="AM155"/>
      <c r="AN155"/>
      <c r="AO155"/>
      <c r="AP155"/>
      <c r="AQ155"/>
      <c r="AR155"/>
      <c r="AS155"/>
      <c r="AT155"/>
      <c r="AU155"/>
      <c r="AV155"/>
    </row>
    <row r="156" spans="2:52" s="235" customFormat="1" ht="15.75">
      <c r="B156" s="62"/>
      <c r="D156" s="62"/>
      <c r="E156" s="237"/>
      <c r="F156" s="168"/>
      <c r="G156" s="168"/>
      <c r="H156" s="1"/>
      <c r="I156" s="268"/>
      <c r="J156" s="268"/>
      <c r="K156" s="268"/>
      <c r="L156" s="269"/>
      <c r="M156" s="264"/>
      <c r="N156" s="268"/>
      <c r="O156" s="268"/>
      <c r="P156" s="268"/>
      <c r="Q156" s="268"/>
      <c r="R156" s="268"/>
      <c r="S156" s="268"/>
      <c r="T156" s="268"/>
      <c r="U156" s="268"/>
      <c r="V156" s="268"/>
      <c r="W156" s="268"/>
      <c r="X156" s="268"/>
      <c r="Y156" s="268"/>
      <c r="Z156" s="268"/>
      <c r="AA156" s="270"/>
      <c r="AB156" s="270"/>
      <c r="AC156" s="270"/>
      <c r="AD156" s="270"/>
      <c r="AE156" s="270"/>
      <c r="AF156" s="268"/>
      <c r="AG156" s="268"/>
      <c r="AH156" s="268"/>
      <c r="AI156" s="268"/>
      <c r="AJ156"/>
      <c r="AK156"/>
      <c r="AL156"/>
      <c r="AM156"/>
      <c r="AN156"/>
      <c r="AO156"/>
      <c r="AP156"/>
      <c r="AQ156"/>
      <c r="AR156"/>
      <c r="AS156"/>
      <c r="AT156"/>
      <c r="AU156"/>
      <c r="AV156"/>
    </row>
    <row r="157" spans="2:52" s="235" customFormat="1" ht="15.75">
      <c r="B157" s="62"/>
      <c r="D157" s="62"/>
      <c r="E157" s="237"/>
      <c r="F157" s="168"/>
      <c r="G157" s="168"/>
      <c r="H157" s="1"/>
      <c r="I157" s="268"/>
      <c r="J157" s="268"/>
      <c r="K157" s="268"/>
      <c r="L157" s="269"/>
      <c r="M157" s="264"/>
      <c r="N157" s="268"/>
      <c r="O157" s="268"/>
      <c r="P157" s="268"/>
      <c r="Q157" s="268"/>
      <c r="R157" s="268"/>
      <c r="S157" s="268"/>
      <c r="T157" s="268"/>
      <c r="U157" s="268"/>
      <c r="V157" s="268"/>
      <c r="W157" s="268"/>
      <c r="X157" s="268"/>
      <c r="Y157" s="268"/>
      <c r="Z157" s="268"/>
      <c r="AA157" s="270"/>
      <c r="AB157" s="270"/>
      <c r="AC157" s="270"/>
      <c r="AD157" s="270"/>
      <c r="AE157" s="270"/>
      <c r="AF157" s="268"/>
      <c r="AG157" s="268"/>
      <c r="AH157" s="268"/>
      <c r="AI157" s="268"/>
      <c r="AJ157"/>
      <c r="AK157"/>
      <c r="AL157"/>
      <c r="AM157"/>
      <c r="AN157"/>
      <c r="AO157"/>
      <c r="AP157"/>
      <c r="AQ157"/>
      <c r="AR157"/>
      <c r="AS157"/>
      <c r="AT157"/>
      <c r="AU157"/>
      <c r="AV157"/>
    </row>
    <row r="158" spans="2:52" s="235" customFormat="1" ht="15.75">
      <c r="B158" s="62"/>
      <c r="D158" s="62"/>
      <c r="E158" s="237"/>
      <c r="F158" s="168"/>
      <c r="G158" s="168"/>
      <c r="H158" s="1"/>
      <c r="I158" s="268"/>
      <c r="J158" s="268"/>
      <c r="K158" s="268"/>
      <c r="L158" s="269"/>
      <c r="M158" s="264"/>
      <c r="N158" s="268"/>
      <c r="O158" s="268"/>
      <c r="P158" s="268"/>
      <c r="Q158" s="268"/>
      <c r="R158" s="268"/>
      <c r="S158" s="268"/>
      <c r="T158" s="268"/>
      <c r="U158" s="268"/>
      <c r="V158" s="268"/>
      <c r="W158" s="268"/>
      <c r="X158" s="268"/>
      <c r="Y158" s="268"/>
      <c r="Z158" s="268"/>
      <c r="AA158" s="270"/>
      <c r="AB158" s="270"/>
      <c r="AC158" s="270"/>
      <c r="AD158" s="270"/>
      <c r="AE158" s="270"/>
      <c r="AF158" s="268"/>
      <c r="AG158" s="268"/>
      <c r="AH158" s="268"/>
      <c r="AI158" s="268"/>
      <c r="AJ158"/>
      <c r="AK158"/>
      <c r="AL158"/>
      <c r="AM158"/>
      <c r="AN158"/>
      <c r="AO158"/>
      <c r="AP158"/>
      <c r="AQ158"/>
      <c r="AR158"/>
      <c r="AS158"/>
      <c r="AT158"/>
      <c r="AU158"/>
      <c r="AV158"/>
    </row>
    <row r="159" spans="2:52" s="235" customFormat="1" ht="15.75">
      <c r="B159" s="62"/>
      <c r="D159" s="62"/>
      <c r="E159" s="237"/>
      <c r="F159" s="168"/>
      <c r="G159" s="168"/>
      <c r="H159" s="1"/>
      <c r="I159" s="268"/>
      <c r="J159" s="268"/>
      <c r="K159" s="268"/>
      <c r="L159" s="269"/>
      <c r="M159" s="264"/>
      <c r="N159" s="268"/>
      <c r="O159" s="268"/>
      <c r="P159" s="268"/>
      <c r="Q159" s="268"/>
      <c r="R159" s="268"/>
      <c r="S159" s="268"/>
      <c r="T159" s="268"/>
      <c r="U159" s="268"/>
      <c r="V159" s="268"/>
      <c r="W159" s="268"/>
      <c r="X159" s="268"/>
      <c r="Y159" s="268"/>
      <c r="Z159" s="268"/>
      <c r="AA159" s="270"/>
      <c r="AB159" s="270"/>
      <c r="AC159" s="270"/>
      <c r="AD159" s="270"/>
      <c r="AE159" s="270"/>
      <c r="AF159" s="268"/>
      <c r="AG159" s="268"/>
      <c r="AH159" s="268"/>
      <c r="AI159" s="268"/>
      <c r="AJ159"/>
      <c r="AK159"/>
      <c r="AL159"/>
      <c r="AM159"/>
      <c r="AN159"/>
      <c r="AO159"/>
      <c r="AP159"/>
      <c r="AQ159"/>
      <c r="AR159"/>
      <c r="AS159"/>
      <c r="AT159"/>
      <c r="AU159"/>
      <c r="AV159"/>
    </row>
    <row r="160" spans="2:52" s="235" customFormat="1" ht="15.75">
      <c r="B160" s="62"/>
      <c r="D160" s="62"/>
      <c r="E160" s="237"/>
      <c r="H160" s="1"/>
      <c r="I160" s="272"/>
      <c r="J160" s="273"/>
      <c r="K160" s="274"/>
      <c r="L160" s="268"/>
      <c r="M160" s="268"/>
      <c r="N160" s="268"/>
      <c r="O160" s="269"/>
      <c r="P160" s="264"/>
      <c r="Q160" s="268"/>
      <c r="R160" s="268"/>
      <c r="S160" s="268"/>
      <c r="T160" s="268"/>
      <c r="U160" s="268"/>
      <c r="V160" s="268"/>
      <c r="W160" s="268"/>
      <c r="X160" s="268"/>
      <c r="Y160" s="268"/>
      <c r="Z160" s="268"/>
      <c r="AA160" s="270"/>
      <c r="AB160" s="270"/>
      <c r="AC160" s="270"/>
      <c r="AD160" s="270"/>
      <c r="AE160" s="270"/>
      <c r="AF160" s="270"/>
      <c r="AG160" s="268"/>
      <c r="AH160" s="268"/>
      <c r="AI160" s="268"/>
      <c r="AJ160"/>
      <c r="AK160"/>
      <c r="AL160"/>
      <c r="AM160"/>
      <c r="AN160"/>
      <c r="AO160"/>
      <c r="AP160"/>
      <c r="AQ160"/>
      <c r="AR160"/>
      <c r="AS160"/>
      <c r="AT160"/>
      <c r="AU160"/>
      <c r="AV160"/>
      <c r="AW160"/>
      <c r="AX160"/>
      <c r="AY160"/>
      <c r="AZ160"/>
    </row>
    <row r="161" spans="2:48" s="235" customFormat="1">
      <c r="B161" s="62"/>
      <c r="D161" s="62"/>
      <c r="E161" s="237"/>
      <c r="H161" s="1"/>
      <c r="I161" s="272"/>
      <c r="J161" s="273"/>
      <c r="K161" s="274"/>
      <c r="L161" s="272"/>
      <c r="M161" s="272"/>
      <c r="N161" s="272"/>
      <c r="O161" s="272"/>
      <c r="P161" s="272"/>
      <c r="Q161" s="272"/>
      <c r="R161" s="272"/>
      <c r="S161" s="272"/>
      <c r="T161" s="272"/>
      <c r="U161" s="272"/>
      <c r="V161" s="272"/>
      <c r="W161" s="272"/>
      <c r="X161" s="272"/>
      <c r="Y161" s="272"/>
      <c r="Z161" s="272"/>
      <c r="AA161" s="272"/>
      <c r="AB161" s="272"/>
      <c r="AC161" s="272"/>
      <c r="AD161" s="272"/>
      <c r="AE161" s="272"/>
      <c r="AF161" s="272"/>
      <c r="AG161" s="272"/>
      <c r="AH161" s="272"/>
      <c r="AI161" s="272"/>
      <c r="AJ161" s="232"/>
      <c r="AK161" s="232"/>
      <c r="AL161" s="232"/>
      <c r="AM161" s="232"/>
      <c r="AN161" s="232"/>
      <c r="AO161" s="232"/>
      <c r="AP161" s="232"/>
      <c r="AQ161" s="232"/>
      <c r="AR161" s="232"/>
      <c r="AS161" s="232"/>
      <c r="AT161" s="232"/>
      <c r="AU161" s="232"/>
      <c r="AV161" s="232"/>
    </row>
    <row r="162" spans="2:48" s="235" customFormat="1">
      <c r="B162" s="62"/>
      <c r="D162" s="62"/>
      <c r="E162" s="237"/>
      <c r="H162" s="1"/>
      <c r="I162" s="272"/>
      <c r="J162" s="273"/>
      <c r="K162" s="274"/>
      <c r="L162" s="272"/>
      <c r="M162" s="272"/>
      <c r="N162" s="272"/>
      <c r="O162" s="272"/>
      <c r="P162" s="272"/>
      <c r="Q162" s="272"/>
      <c r="R162" s="272"/>
      <c r="S162" s="272"/>
      <c r="T162" s="272"/>
      <c r="U162" s="272"/>
      <c r="V162" s="272"/>
      <c r="W162" s="272"/>
      <c r="X162" s="272"/>
      <c r="Y162" s="272"/>
      <c r="Z162" s="272"/>
      <c r="AA162" s="272"/>
      <c r="AB162" s="272"/>
      <c r="AC162" s="272"/>
      <c r="AD162" s="272"/>
      <c r="AE162" s="272"/>
      <c r="AF162" s="272"/>
      <c r="AG162" s="272"/>
      <c r="AH162" s="272"/>
      <c r="AI162" s="272"/>
      <c r="AJ162" s="232"/>
      <c r="AK162" s="232"/>
      <c r="AL162" s="232"/>
      <c r="AM162" s="232"/>
      <c r="AN162" s="232"/>
      <c r="AO162" s="232"/>
      <c r="AP162" s="232"/>
      <c r="AQ162" s="232"/>
      <c r="AR162" s="232"/>
      <c r="AS162" s="232"/>
      <c r="AT162" s="232"/>
      <c r="AU162" s="232"/>
      <c r="AV162" s="232"/>
    </row>
    <row r="163" spans="2:48" s="235" customFormat="1">
      <c r="B163" s="62"/>
      <c r="D163" s="62"/>
      <c r="E163" s="237"/>
      <c r="H163" s="1"/>
      <c r="I163" s="272"/>
      <c r="J163" s="273"/>
      <c r="K163" s="274"/>
      <c r="L163" s="272"/>
      <c r="M163" s="272"/>
      <c r="N163" s="272"/>
      <c r="O163" s="272"/>
      <c r="P163" s="272"/>
      <c r="Q163" s="272"/>
      <c r="R163" s="272"/>
      <c r="S163" s="272"/>
      <c r="T163" s="272"/>
      <c r="U163" s="272"/>
      <c r="V163" s="272"/>
      <c r="W163" s="272"/>
      <c r="X163" s="272"/>
      <c r="Y163" s="272"/>
      <c r="Z163" s="272"/>
      <c r="AA163" s="272"/>
      <c r="AB163" s="272"/>
      <c r="AC163" s="272"/>
      <c r="AD163" s="272"/>
      <c r="AE163" s="272"/>
      <c r="AF163" s="272"/>
      <c r="AG163" s="272"/>
      <c r="AH163" s="272"/>
      <c r="AI163" s="272"/>
      <c r="AJ163" s="232"/>
      <c r="AK163" s="232"/>
      <c r="AL163" s="232"/>
      <c r="AM163" s="232"/>
      <c r="AN163" s="232"/>
      <c r="AO163" s="232"/>
      <c r="AP163" s="232"/>
      <c r="AQ163" s="232"/>
      <c r="AR163" s="232"/>
      <c r="AS163" s="232"/>
      <c r="AT163" s="232"/>
      <c r="AU163" s="232"/>
      <c r="AV163" s="232"/>
    </row>
    <row r="164" spans="2:48" s="235" customFormat="1">
      <c r="B164" s="62"/>
      <c r="D164" s="62"/>
      <c r="E164" s="237"/>
      <c r="H164" s="1"/>
      <c r="J164" s="237"/>
      <c r="K164" s="168"/>
      <c r="L164" s="232"/>
      <c r="M164" s="232"/>
      <c r="N164" s="232"/>
      <c r="O164" s="232"/>
      <c r="P164" s="232"/>
      <c r="Q164" s="232"/>
      <c r="R164" s="232"/>
      <c r="S164" s="232"/>
      <c r="T164" s="232"/>
      <c r="U164" s="232"/>
      <c r="V164" s="232"/>
      <c r="W164" s="232"/>
      <c r="X164" s="232"/>
      <c r="Y164" s="232"/>
      <c r="Z164" s="232"/>
      <c r="AA164" s="232"/>
      <c r="AB164" s="232"/>
      <c r="AC164" s="232"/>
      <c r="AD164" s="232"/>
      <c r="AE164" s="232"/>
      <c r="AF164" s="232"/>
      <c r="AG164" s="232"/>
      <c r="AH164" s="232"/>
      <c r="AI164" s="232"/>
      <c r="AJ164" s="232"/>
      <c r="AK164" s="232"/>
      <c r="AL164" s="232"/>
      <c r="AM164" s="232"/>
      <c r="AN164" s="232"/>
      <c r="AO164" s="232"/>
      <c r="AP164" s="232"/>
      <c r="AQ164" s="232"/>
      <c r="AR164" s="232"/>
      <c r="AS164" s="232"/>
      <c r="AT164" s="232"/>
      <c r="AU164" s="232"/>
      <c r="AV164" s="232"/>
    </row>
    <row r="165" spans="2:48" s="235" customFormat="1">
      <c r="B165" s="62"/>
      <c r="D165" s="62"/>
      <c r="E165" s="237"/>
      <c r="H165" s="1"/>
      <c r="J165" s="237"/>
      <c r="K165" s="168"/>
      <c r="L165" s="232"/>
      <c r="M165" s="232"/>
      <c r="N165" s="232"/>
      <c r="O165" s="232"/>
      <c r="P165" s="232"/>
      <c r="Q165" s="232"/>
      <c r="R165" s="232"/>
      <c r="S165" s="232"/>
      <c r="T165" s="232"/>
      <c r="U165" s="232"/>
      <c r="V165" s="232"/>
      <c r="W165" s="232"/>
      <c r="X165" s="232"/>
      <c r="Y165" s="232"/>
      <c r="Z165" s="232"/>
      <c r="AA165" s="232"/>
      <c r="AB165" s="232"/>
      <c r="AC165" s="232"/>
      <c r="AD165" s="232"/>
      <c r="AE165" s="232"/>
      <c r="AF165" s="232"/>
      <c r="AG165" s="232"/>
      <c r="AH165" s="232"/>
      <c r="AI165" s="232"/>
      <c r="AJ165" s="232"/>
      <c r="AK165" s="232"/>
      <c r="AL165" s="232"/>
      <c r="AM165" s="232"/>
      <c r="AN165" s="232"/>
      <c r="AO165" s="232"/>
      <c r="AP165" s="232"/>
      <c r="AQ165" s="232"/>
      <c r="AR165" s="232"/>
      <c r="AS165" s="232"/>
      <c r="AT165" s="232"/>
      <c r="AU165" s="232"/>
      <c r="AV165" s="232"/>
    </row>
    <row r="166" spans="2:48" s="235" customFormat="1">
      <c r="B166" s="62"/>
      <c r="D166" s="62"/>
      <c r="E166" s="237"/>
      <c r="H166" s="1"/>
      <c r="J166" s="237"/>
      <c r="K166" s="168"/>
      <c r="L166" s="232"/>
      <c r="M166" s="232"/>
      <c r="N166" s="232"/>
      <c r="O166" s="232"/>
      <c r="P166" s="232"/>
      <c r="Q166" s="232"/>
      <c r="R166" s="232"/>
      <c r="S166" s="232"/>
      <c r="T166" s="232"/>
      <c r="U166" s="232"/>
      <c r="V166" s="232"/>
      <c r="W166" s="232"/>
      <c r="X166" s="232"/>
      <c r="Y166" s="232"/>
      <c r="Z166" s="232"/>
      <c r="AA166" s="232"/>
      <c r="AB166" s="232"/>
      <c r="AC166" s="232"/>
      <c r="AD166" s="232"/>
      <c r="AE166" s="232"/>
      <c r="AF166" s="232"/>
      <c r="AG166" s="232"/>
      <c r="AH166" s="232"/>
      <c r="AI166" s="232"/>
      <c r="AJ166" s="232"/>
      <c r="AK166" s="232"/>
      <c r="AL166" s="232"/>
      <c r="AM166" s="232"/>
      <c r="AN166" s="232"/>
      <c r="AO166" s="232"/>
      <c r="AP166" s="232"/>
      <c r="AQ166" s="232"/>
      <c r="AR166" s="232"/>
      <c r="AS166" s="232"/>
      <c r="AT166" s="232"/>
      <c r="AU166" s="232"/>
      <c r="AV166" s="232"/>
    </row>
    <row r="167" spans="2:48" s="235" customFormat="1">
      <c r="B167" s="62"/>
      <c r="D167" s="62"/>
      <c r="E167" s="237"/>
      <c r="H167" s="1"/>
      <c r="J167" s="237"/>
      <c r="K167" s="168"/>
      <c r="L167" s="232"/>
      <c r="M167" s="232"/>
      <c r="N167" s="232"/>
      <c r="O167" s="232"/>
      <c r="P167" s="232"/>
      <c r="Q167" s="232"/>
      <c r="R167" s="232"/>
      <c r="S167" s="232"/>
      <c r="T167" s="232"/>
      <c r="U167" s="232"/>
      <c r="V167" s="232"/>
      <c r="W167" s="232"/>
      <c r="X167" s="232"/>
      <c r="Y167" s="232"/>
      <c r="Z167" s="232"/>
      <c r="AA167" s="232"/>
      <c r="AB167" s="232"/>
      <c r="AC167" s="232"/>
      <c r="AD167" s="232"/>
      <c r="AE167" s="232"/>
      <c r="AF167" s="232"/>
      <c r="AG167" s="232"/>
      <c r="AH167" s="232"/>
      <c r="AI167" s="232"/>
      <c r="AJ167" s="232"/>
      <c r="AK167" s="232"/>
      <c r="AL167" s="232"/>
      <c r="AM167" s="232"/>
      <c r="AN167" s="232"/>
      <c r="AO167" s="232"/>
      <c r="AP167" s="232"/>
      <c r="AQ167" s="232"/>
      <c r="AR167" s="232"/>
      <c r="AS167" s="232"/>
      <c r="AT167" s="232"/>
      <c r="AU167" s="232"/>
      <c r="AV167" s="232"/>
    </row>
    <row r="168" spans="2:48" s="235" customFormat="1">
      <c r="B168" s="62"/>
      <c r="D168" s="62"/>
      <c r="E168" s="237"/>
      <c r="H168" s="1"/>
      <c r="J168" s="237"/>
      <c r="K168" s="168"/>
      <c r="L168" s="232"/>
      <c r="M168" s="232"/>
      <c r="N168" s="232"/>
      <c r="O168" s="232"/>
      <c r="P168" s="232"/>
      <c r="Q168" s="232"/>
      <c r="R168" s="232"/>
      <c r="S168" s="232"/>
      <c r="T168" s="232"/>
      <c r="U168" s="232"/>
      <c r="V168" s="232"/>
      <c r="W168" s="232"/>
      <c r="X168" s="232"/>
      <c r="Y168" s="232"/>
      <c r="Z168" s="232"/>
      <c r="AA168" s="232"/>
      <c r="AB168" s="232"/>
      <c r="AC168" s="232"/>
      <c r="AD168" s="232"/>
      <c r="AE168" s="232"/>
      <c r="AF168" s="232"/>
      <c r="AG168" s="232"/>
      <c r="AH168" s="232"/>
      <c r="AI168" s="232"/>
      <c r="AJ168" s="232"/>
      <c r="AK168" s="232"/>
      <c r="AL168" s="232"/>
      <c r="AM168" s="232"/>
      <c r="AN168" s="232"/>
      <c r="AO168" s="232"/>
      <c r="AP168" s="232"/>
      <c r="AQ168" s="232"/>
      <c r="AR168" s="232"/>
      <c r="AS168" s="232"/>
      <c r="AT168" s="232"/>
      <c r="AU168" s="232"/>
      <c r="AV168" s="232"/>
    </row>
    <row r="169" spans="2:48" s="235" customFormat="1">
      <c r="B169" s="62"/>
      <c r="D169" s="62"/>
      <c r="E169" s="237"/>
      <c r="H169" s="1"/>
      <c r="J169" s="237"/>
      <c r="K169" s="168"/>
      <c r="L169" s="232"/>
      <c r="M169" s="232"/>
      <c r="N169" s="232"/>
      <c r="O169" s="232"/>
      <c r="P169" s="232"/>
      <c r="Q169" s="232"/>
      <c r="R169" s="232"/>
      <c r="S169" s="232"/>
      <c r="T169" s="232"/>
      <c r="U169" s="232"/>
      <c r="V169" s="232"/>
      <c r="W169" s="232"/>
      <c r="X169" s="232"/>
      <c r="Y169" s="232"/>
      <c r="Z169" s="232"/>
      <c r="AA169" s="232"/>
      <c r="AB169" s="232"/>
      <c r="AC169" s="232"/>
      <c r="AD169" s="232"/>
      <c r="AE169" s="232"/>
      <c r="AF169" s="232"/>
      <c r="AG169" s="232"/>
      <c r="AH169" s="232"/>
      <c r="AI169" s="232"/>
      <c r="AJ169" s="232"/>
      <c r="AK169" s="232"/>
      <c r="AL169" s="232"/>
      <c r="AM169" s="232"/>
      <c r="AN169" s="232"/>
      <c r="AO169" s="232"/>
      <c r="AP169" s="232"/>
      <c r="AQ169" s="232"/>
      <c r="AR169" s="232"/>
      <c r="AS169" s="232"/>
      <c r="AT169" s="232"/>
      <c r="AU169" s="232"/>
      <c r="AV169" s="232"/>
    </row>
    <row r="170" spans="2:48" s="235" customFormat="1">
      <c r="B170" s="62"/>
      <c r="D170" s="62"/>
      <c r="E170" s="237"/>
      <c r="H170" s="1"/>
      <c r="J170" s="237"/>
      <c r="K170" s="168"/>
      <c r="L170" s="232"/>
      <c r="M170" s="232"/>
      <c r="N170" s="232"/>
      <c r="O170" s="232"/>
      <c r="P170" s="232"/>
      <c r="Q170" s="232"/>
      <c r="R170" s="232"/>
      <c r="S170" s="232"/>
      <c r="T170" s="232"/>
      <c r="U170" s="232"/>
      <c r="V170" s="232"/>
      <c r="W170" s="232"/>
      <c r="X170" s="232"/>
      <c r="Y170" s="232"/>
      <c r="Z170" s="232"/>
      <c r="AA170" s="232"/>
      <c r="AB170" s="232"/>
      <c r="AC170" s="232"/>
      <c r="AD170" s="232"/>
      <c r="AE170" s="232"/>
      <c r="AF170" s="232"/>
      <c r="AG170" s="232"/>
      <c r="AH170" s="232"/>
      <c r="AI170" s="232"/>
      <c r="AJ170" s="232"/>
      <c r="AK170" s="232"/>
      <c r="AL170" s="232"/>
      <c r="AM170" s="232"/>
      <c r="AN170" s="232"/>
      <c r="AO170" s="232"/>
      <c r="AP170" s="232"/>
      <c r="AQ170" s="232"/>
      <c r="AR170" s="232"/>
      <c r="AS170" s="232"/>
      <c r="AT170" s="232"/>
      <c r="AU170" s="232"/>
      <c r="AV170" s="232"/>
    </row>
    <row r="171" spans="2:48" s="235" customFormat="1">
      <c r="B171" s="62"/>
      <c r="D171" s="62"/>
      <c r="E171" s="237"/>
      <c r="H171" s="1"/>
      <c r="J171" s="237"/>
      <c r="K171" s="168"/>
      <c r="L171" s="232"/>
      <c r="M171" s="232"/>
      <c r="N171" s="232"/>
      <c r="O171" s="232"/>
      <c r="P171" s="232"/>
      <c r="Q171" s="232"/>
      <c r="R171" s="232"/>
      <c r="S171" s="232"/>
      <c r="T171" s="232"/>
      <c r="U171" s="232"/>
      <c r="V171" s="232"/>
      <c r="W171" s="232"/>
      <c r="X171" s="232"/>
      <c r="Y171" s="232"/>
      <c r="Z171" s="232"/>
      <c r="AA171" s="232"/>
      <c r="AB171" s="232"/>
      <c r="AC171" s="232"/>
      <c r="AD171" s="232"/>
      <c r="AE171" s="232"/>
      <c r="AF171" s="232"/>
      <c r="AG171" s="232"/>
      <c r="AH171" s="232"/>
      <c r="AI171" s="232"/>
      <c r="AJ171" s="232"/>
      <c r="AK171" s="232"/>
      <c r="AL171" s="232"/>
      <c r="AM171" s="232"/>
      <c r="AN171" s="232"/>
      <c r="AO171" s="232"/>
      <c r="AP171" s="232"/>
      <c r="AQ171" s="232"/>
      <c r="AR171" s="232"/>
      <c r="AS171" s="232"/>
      <c r="AT171" s="232"/>
      <c r="AU171" s="232"/>
      <c r="AV171" s="232"/>
    </row>
    <row r="172" spans="2:48" s="235" customFormat="1">
      <c r="B172" s="62"/>
      <c r="D172" s="62"/>
      <c r="E172" s="237"/>
      <c r="H172" s="1"/>
      <c r="J172" s="237"/>
      <c r="K172" s="168"/>
      <c r="L172" s="232"/>
      <c r="M172" s="232"/>
      <c r="N172" s="232"/>
      <c r="O172" s="232"/>
      <c r="P172" s="232"/>
      <c r="Q172" s="232"/>
      <c r="R172" s="232"/>
      <c r="S172" s="232"/>
      <c r="T172" s="232"/>
      <c r="U172" s="232"/>
      <c r="V172" s="232"/>
      <c r="W172" s="232"/>
      <c r="X172" s="232"/>
      <c r="Y172" s="232"/>
      <c r="Z172" s="232"/>
      <c r="AA172" s="232"/>
      <c r="AB172" s="232"/>
      <c r="AC172" s="232"/>
      <c r="AD172" s="232"/>
      <c r="AE172" s="232"/>
      <c r="AF172" s="232"/>
      <c r="AG172" s="232"/>
      <c r="AH172" s="232"/>
      <c r="AI172" s="232"/>
      <c r="AJ172" s="232"/>
      <c r="AK172" s="232"/>
      <c r="AL172" s="232"/>
      <c r="AM172" s="232"/>
      <c r="AN172" s="232"/>
      <c r="AO172" s="232"/>
      <c r="AP172" s="232"/>
      <c r="AQ172" s="232"/>
      <c r="AR172" s="232"/>
      <c r="AS172" s="232"/>
      <c r="AT172" s="232"/>
      <c r="AU172" s="232"/>
      <c r="AV172" s="232"/>
    </row>
    <row r="173" spans="2:48" s="235" customFormat="1">
      <c r="B173" s="62"/>
      <c r="D173" s="62"/>
      <c r="E173" s="237"/>
      <c r="H173" s="1"/>
      <c r="J173" s="237"/>
      <c r="K173" s="168"/>
      <c r="L173" s="232"/>
      <c r="M173" s="232"/>
      <c r="N173" s="232"/>
      <c r="O173" s="232"/>
      <c r="P173" s="232"/>
      <c r="Q173" s="232"/>
      <c r="R173" s="232"/>
      <c r="S173" s="232"/>
      <c r="T173" s="232"/>
      <c r="U173" s="232"/>
      <c r="V173" s="232"/>
      <c r="W173" s="232"/>
      <c r="X173" s="232"/>
      <c r="Y173" s="232"/>
      <c r="Z173" s="232"/>
      <c r="AA173" s="232"/>
      <c r="AB173" s="232"/>
      <c r="AC173" s="232"/>
      <c r="AD173" s="232"/>
      <c r="AE173" s="232"/>
      <c r="AF173" s="232"/>
      <c r="AG173" s="232"/>
      <c r="AH173" s="232"/>
      <c r="AI173" s="232"/>
      <c r="AJ173" s="232"/>
      <c r="AK173" s="232"/>
      <c r="AL173" s="232"/>
      <c r="AM173" s="232"/>
      <c r="AN173" s="232"/>
      <c r="AO173" s="232"/>
      <c r="AP173" s="232"/>
      <c r="AQ173" s="232"/>
      <c r="AR173" s="232"/>
      <c r="AS173" s="232"/>
      <c r="AT173" s="232"/>
      <c r="AU173" s="232"/>
      <c r="AV173" s="232"/>
    </row>
    <row r="174" spans="2:48" s="235" customFormat="1">
      <c r="B174" s="62"/>
      <c r="D174" s="62"/>
      <c r="E174" s="237"/>
      <c r="H174" s="1"/>
      <c r="J174" s="237"/>
      <c r="K174" s="168"/>
      <c r="L174" s="232"/>
      <c r="M174" s="232"/>
      <c r="N174" s="232"/>
      <c r="O174" s="232"/>
      <c r="P174" s="232"/>
      <c r="Q174" s="232"/>
      <c r="R174" s="232"/>
      <c r="S174" s="232"/>
      <c r="T174" s="232"/>
      <c r="U174" s="232"/>
      <c r="V174" s="232"/>
      <c r="W174" s="232"/>
      <c r="X174" s="232"/>
      <c r="Y174" s="232"/>
      <c r="Z174" s="232"/>
      <c r="AA174" s="232"/>
      <c r="AB174" s="232"/>
      <c r="AC174" s="232"/>
      <c r="AD174" s="232"/>
      <c r="AE174" s="232"/>
      <c r="AF174" s="232"/>
      <c r="AG174" s="232"/>
      <c r="AH174" s="232"/>
      <c r="AI174" s="232"/>
      <c r="AJ174" s="232"/>
      <c r="AK174" s="232"/>
      <c r="AL174" s="232"/>
      <c r="AM174" s="232"/>
      <c r="AN174" s="232"/>
      <c r="AO174" s="232"/>
      <c r="AP174" s="232"/>
      <c r="AQ174" s="232"/>
      <c r="AR174" s="232"/>
      <c r="AS174" s="232"/>
      <c r="AT174" s="232"/>
      <c r="AU174" s="232"/>
      <c r="AV174" s="232"/>
    </row>
    <row r="175" spans="2:48" s="235" customFormat="1">
      <c r="B175" s="62"/>
      <c r="D175" s="62"/>
      <c r="E175" s="237"/>
      <c r="H175" s="1"/>
      <c r="J175" s="237"/>
      <c r="K175" s="168"/>
      <c r="L175" s="232"/>
      <c r="M175" s="232"/>
      <c r="N175" s="232"/>
      <c r="O175" s="232"/>
      <c r="P175" s="232"/>
      <c r="Q175" s="232"/>
      <c r="R175" s="232"/>
      <c r="S175" s="232"/>
      <c r="T175" s="232"/>
      <c r="U175" s="232"/>
      <c r="V175" s="232"/>
      <c r="W175" s="232"/>
      <c r="X175" s="232"/>
      <c r="Y175" s="232"/>
      <c r="Z175" s="232"/>
      <c r="AA175" s="232"/>
      <c r="AB175" s="232"/>
      <c r="AC175" s="232"/>
      <c r="AD175" s="232"/>
      <c r="AE175" s="232"/>
      <c r="AF175" s="232"/>
      <c r="AG175" s="232"/>
      <c r="AH175" s="232"/>
      <c r="AI175" s="232"/>
      <c r="AJ175" s="232"/>
      <c r="AK175" s="232"/>
      <c r="AL175" s="232"/>
      <c r="AM175" s="232"/>
      <c r="AN175" s="232"/>
      <c r="AO175" s="232"/>
      <c r="AP175" s="232"/>
      <c r="AQ175" s="232"/>
      <c r="AR175" s="232"/>
      <c r="AS175" s="232"/>
      <c r="AT175" s="232"/>
      <c r="AU175" s="232"/>
      <c r="AV175" s="232"/>
    </row>
    <row r="176" spans="2:48" s="235" customFormat="1">
      <c r="B176" s="62"/>
      <c r="D176" s="62"/>
      <c r="E176" s="237"/>
      <c r="H176" s="1"/>
      <c r="J176" s="237"/>
      <c r="K176" s="168"/>
      <c r="L176" s="232"/>
      <c r="M176" s="232"/>
      <c r="N176" s="232"/>
      <c r="O176" s="232"/>
      <c r="P176" s="232"/>
      <c r="Q176" s="232"/>
      <c r="R176" s="232"/>
      <c r="S176" s="232"/>
      <c r="T176" s="232"/>
      <c r="U176" s="232"/>
      <c r="V176" s="232"/>
      <c r="W176" s="232"/>
      <c r="X176" s="232"/>
      <c r="Y176" s="232"/>
      <c r="Z176" s="232"/>
      <c r="AA176" s="232"/>
      <c r="AB176" s="232"/>
      <c r="AC176" s="232"/>
      <c r="AD176" s="232"/>
      <c r="AE176" s="232"/>
      <c r="AF176" s="232"/>
      <c r="AG176" s="232"/>
      <c r="AH176" s="232"/>
      <c r="AI176" s="232"/>
      <c r="AJ176" s="232"/>
      <c r="AK176" s="232"/>
      <c r="AL176" s="232"/>
      <c r="AM176" s="232"/>
      <c r="AN176" s="232"/>
      <c r="AO176" s="232"/>
      <c r="AP176" s="232"/>
      <c r="AQ176" s="232"/>
      <c r="AR176" s="232"/>
      <c r="AS176" s="232"/>
      <c r="AT176" s="232"/>
      <c r="AU176" s="232"/>
      <c r="AV176" s="232"/>
    </row>
    <row r="177" spans="2:48" s="235" customFormat="1">
      <c r="B177" s="62"/>
      <c r="D177" s="62"/>
      <c r="E177" s="237"/>
      <c r="H177" s="1"/>
      <c r="J177" s="237"/>
      <c r="K177" s="168"/>
      <c r="L177" s="232"/>
      <c r="M177" s="232"/>
      <c r="N177" s="232"/>
      <c r="O177" s="232"/>
      <c r="P177" s="232"/>
      <c r="Q177" s="232"/>
      <c r="R177" s="232"/>
      <c r="S177" s="232"/>
      <c r="T177" s="232"/>
      <c r="U177" s="232"/>
      <c r="V177" s="232"/>
      <c r="W177" s="232"/>
      <c r="X177" s="232"/>
      <c r="Y177" s="232"/>
      <c r="Z177" s="232"/>
      <c r="AA177" s="232"/>
      <c r="AB177" s="232"/>
      <c r="AC177" s="232"/>
      <c r="AD177" s="232"/>
      <c r="AE177" s="232"/>
      <c r="AF177" s="232"/>
      <c r="AG177" s="232"/>
      <c r="AH177" s="232"/>
      <c r="AI177" s="232"/>
      <c r="AJ177" s="232"/>
      <c r="AK177" s="232"/>
      <c r="AL177" s="232"/>
      <c r="AM177" s="232"/>
      <c r="AN177" s="232"/>
      <c r="AO177" s="232"/>
      <c r="AP177" s="232"/>
      <c r="AQ177" s="232"/>
      <c r="AR177" s="232"/>
      <c r="AS177" s="232"/>
      <c r="AT177" s="232"/>
      <c r="AU177" s="232"/>
      <c r="AV177" s="232"/>
    </row>
    <row r="178" spans="2:48" s="235" customFormat="1">
      <c r="B178" s="62"/>
      <c r="D178" s="62"/>
      <c r="E178" s="237"/>
      <c r="H178" s="1"/>
      <c r="J178" s="237"/>
      <c r="K178" s="168"/>
      <c r="L178" s="232"/>
      <c r="M178" s="232"/>
      <c r="N178" s="232"/>
      <c r="O178" s="232"/>
      <c r="P178" s="232"/>
      <c r="Q178" s="232"/>
      <c r="R178" s="232"/>
      <c r="S178" s="232"/>
      <c r="T178" s="232"/>
      <c r="U178" s="232"/>
      <c r="V178" s="232"/>
      <c r="W178" s="232"/>
      <c r="X178" s="232"/>
      <c r="Y178" s="232"/>
      <c r="Z178" s="232"/>
      <c r="AA178" s="232"/>
      <c r="AB178" s="232"/>
      <c r="AC178" s="232"/>
      <c r="AD178" s="232"/>
      <c r="AE178" s="232"/>
      <c r="AF178" s="232"/>
      <c r="AG178" s="232"/>
      <c r="AH178" s="232"/>
      <c r="AI178" s="232"/>
      <c r="AJ178" s="232"/>
      <c r="AK178" s="232"/>
      <c r="AL178" s="232"/>
      <c r="AM178" s="232"/>
      <c r="AN178" s="232"/>
      <c r="AO178" s="232"/>
      <c r="AP178" s="232"/>
      <c r="AQ178" s="232"/>
      <c r="AR178" s="232"/>
      <c r="AS178" s="232"/>
      <c r="AT178" s="232"/>
      <c r="AU178" s="232"/>
      <c r="AV178" s="232"/>
    </row>
    <row r="179" spans="2:48" s="235" customFormat="1">
      <c r="B179" s="62"/>
      <c r="D179" s="62"/>
      <c r="E179" s="237"/>
      <c r="H179" s="1"/>
      <c r="J179" s="237"/>
      <c r="K179" s="168"/>
      <c r="L179" s="232"/>
      <c r="M179" s="232"/>
      <c r="N179" s="232"/>
      <c r="O179" s="232"/>
      <c r="P179" s="232"/>
      <c r="Q179" s="232"/>
      <c r="R179" s="232"/>
      <c r="S179" s="232"/>
      <c r="T179" s="232"/>
      <c r="U179" s="232"/>
      <c r="V179" s="232"/>
      <c r="W179" s="232"/>
      <c r="X179" s="232"/>
      <c r="Y179" s="232"/>
      <c r="Z179" s="232"/>
      <c r="AA179" s="232"/>
      <c r="AB179" s="232"/>
      <c r="AC179" s="232"/>
      <c r="AD179" s="232"/>
      <c r="AE179" s="232"/>
      <c r="AF179" s="232"/>
      <c r="AG179" s="232"/>
      <c r="AH179" s="232"/>
      <c r="AI179" s="232"/>
      <c r="AJ179" s="232"/>
      <c r="AK179" s="232"/>
      <c r="AL179" s="232"/>
      <c r="AM179" s="232"/>
      <c r="AN179" s="232"/>
      <c r="AO179" s="232"/>
      <c r="AP179" s="232"/>
      <c r="AQ179" s="232"/>
      <c r="AR179" s="232"/>
      <c r="AS179" s="232"/>
      <c r="AT179" s="232"/>
      <c r="AU179" s="232"/>
      <c r="AV179" s="232"/>
    </row>
    <row r="180" spans="2:48" s="235" customFormat="1">
      <c r="B180" s="62"/>
      <c r="D180" s="62"/>
      <c r="E180" s="237"/>
      <c r="H180" s="1"/>
      <c r="J180" s="237"/>
      <c r="K180" s="168"/>
      <c r="L180" s="232"/>
      <c r="M180" s="232"/>
      <c r="N180" s="232"/>
      <c r="O180" s="232"/>
      <c r="P180" s="232"/>
      <c r="Q180" s="232"/>
      <c r="R180" s="232"/>
      <c r="S180" s="232"/>
      <c r="T180" s="232"/>
      <c r="U180" s="232"/>
      <c r="V180" s="232"/>
      <c r="W180" s="232"/>
      <c r="X180" s="232"/>
      <c r="Y180" s="232"/>
      <c r="Z180" s="232"/>
      <c r="AA180" s="232"/>
      <c r="AB180" s="232"/>
      <c r="AC180" s="232"/>
      <c r="AD180" s="232"/>
      <c r="AE180" s="232"/>
      <c r="AF180" s="232"/>
      <c r="AG180" s="232"/>
      <c r="AH180" s="232"/>
      <c r="AI180" s="232"/>
      <c r="AJ180" s="232"/>
      <c r="AK180" s="232"/>
      <c r="AL180" s="232"/>
      <c r="AM180" s="232"/>
      <c r="AN180" s="232"/>
      <c r="AO180" s="232"/>
      <c r="AP180" s="232"/>
      <c r="AQ180" s="232"/>
      <c r="AR180" s="232"/>
      <c r="AS180" s="232"/>
      <c r="AT180" s="232"/>
      <c r="AU180" s="232"/>
      <c r="AV180" s="232"/>
    </row>
    <row r="181" spans="2:48" s="235" customFormat="1">
      <c r="B181" s="62"/>
      <c r="D181" s="62"/>
      <c r="E181" s="237"/>
      <c r="H181" s="1"/>
      <c r="J181" s="237"/>
      <c r="K181" s="168"/>
      <c r="L181" s="232"/>
      <c r="M181" s="232"/>
      <c r="N181" s="232"/>
      <c r="O181" s="232"/>
      <c r="P181" s="232"/>
      <c r="Q181" s="232"/>
      <c r="R181" s="232"/>
      <c r="S181" s="232"/>
      <c r="T181" s="232"/>
      <c r="U181" s="232"/>
      <c r="V181" s="232"/>
      <c r="W181" s="232"/>
      <c r="X181" s="232"/>
      <c r="Y181" s="232"/>
      <c r="Z181" s="232"/>
      <c r="AA181" s="232"/>
      <c r="AB181" s="232"/>
      <c r="AC181" s="232"/>
      <c r="AD181" s="232"/>
      <c r="AE181" s="232"/>
      <c r="AF181" s="232"/>
      <c r="AG181" s="232"/>
      <c r="AH181" s="232"/>
      <c r="AI181" s="232"/>
      <c r="AJ181" s="232"/>
      <c r="AK181" s="232"/>
      <c r="AL181" s="232"/>
      <c r="AM181" s="232"/>
      <c r="AN181" s="232"/>
      <c r="AO181" s="232"/>
      <c r="AP181" s="232"/>
      <c r="AQ181" s="232"/>
      <c r="AR181" s="232"/>
      <c r="AS181" s="232"/>
      <c r="AT181" s="232"/>
      <c r="AU181" s="232"/>
      <c r="AV181" s="232"/>
    </row>
    <row r="182" spans="2:48" s="235" customFormat="1">
      <c r="B182" s="62"/>
      <c r="D182" s="62"/>
      <c r="E182" s="237"/>
      <c r="H182" s="1"/>
      <c r="J182" s="237"/>
      <c r="K182" s="168"/>
      <c r="L182" s="232"/>
      <c r="M182" s="232"/>
      <c r="N182" s="232"/>
      <c r="O182" s="232"/>
      <c r="P182" s="232"/>
      <c r="Q182" s="232"/>
      <c r="R182" s="232"/>
      <c r="S182" s="232"/>
      <c r="T182" s="232"/>
      <c r="U182" s="232"/>
      <c r="V182" s="232"/>
      <c r="W182" s="232"/>
      <c r="X182" s="232"/>
      <c r="Y182" s="232"/>
      <c r="Z182" s="232"/>
      <c r="AA182" s="232"/>
      <c r="AB182" s="232"/>
      <c r="AC182" s="232"/>
      <c r="AD182" s="232"/>
      <c r="AE182" s="232"/>
      <c r="AF182" s="232"/>
      <c r="AG182" s="232"/>
      <c r="AH182" s="232"/>
      <c r="AI182" s="232"/>
      <c r="AJ182" s="232"/>
      <c r="AK182" s="232"/>
      <c r="AL182" s="232"/>
      <c r="AM182" s="232"/>
      <c r="AN182" s="232"/>
      <c r="AO182" s="232"/>
      <c r="AP182" s="232"/>
      <c r="AQ182" s="232"/>
      <c r="AR182" s="232"/>
      <c r="AS182" s="232"/>
      <c r="AT182" s="232"/>
      <c r="AU182" s="232"/>
      <c r="AV182" s="232"/>
    </row>
    <row r="183" spans="2:48" s="235" customFormat="1">
      <c r="B183" s="62"/>
      <c r="D183" s="62"/>
      <c r="E183" s="237"/>
      <c r="H183" s="1"/>
      <c r="J183" s="237"/>
      <c r="K183" s="168"/>
      <c r="L183" s="232"/>
      <c r="M183" s="232"/>
      <c r="N183" s="232"/>
      <c r="O183" s="232"/>
      <c r="P183" s="232"/>
      <c r="Q183" s="232"/>
      <c r="R183" s="232"/>
      <c r="S183" s="232"/>
      <c r="T183" s="232"/>
      <c r="U183" s="232"/>
      <c r="V183" s="232"/>
      <c r="W183" s="232"/>
      <c r="X183" s="232"/>
      <c r="Y183" s="232"/>
      <c r="Z183" s="232"/>
      <c r="AA183" s="232"/>
      <c r="AB183" s="232"/>
      <c r="AC183" s="232"/>
      <c r="AD183" s="232"/>
      <c r="AE183" s="232"/>
      <c r="AF183" s="232"/>
      <c r="AG183" s="232"/>
      <c r="AH183" s="232"/>
      <c r="AI183" s="232"/>
      <c r="AJ183" s="232"/>
      <c r="AK183" s="232"/>
      <c r="AL183" s="232"/>
      <c r="AM183" s="232"/>
      <c r="AN183" s="232"/>
      <c r="AO183" s="232"/>
      <c r="AP183" s="232"/>
      <c r="AQ183" s="232"/>
      <c r="AR183" s="232"/>
      <c r="AS183" s="232"/>
      <c r="AT183" s="232"/>
      <c r="AU183" s="232"/>
      <c r="AV183" s="232"/>
    </row>
    <row r="184" spans="2:48" s="235" customFormat="1">
      <c r="B184" s="62"/>
      <c r="D184" s="62"/>
      <c r="E184" s="237"/>
      <c r="H184" s="1"/>
      <c r="J184" s="237"/>
      <c r="K184" s="168"/>
      <c r="L184" s="232"/>
      <c r="M184" s="232"/>
      <c r="N184" s="232"/>
      <c r="O184" s="232"/>
      <c r="P184" s="232"/>
      <c r="Q184" s="232"/>
      <c r="R184" s="232"/>
      <c r="S184" s="232"/>
      <c r="T184" s="232"/>
      <c r="U184" s="232"/>
      <c r="V184" s="232"/>
      <c r="W184" s="232"/>
      <c r="X184" s="232"/>
      <c r="Y184" s="232"/>
      <c r="Z184" s="232"/>
      <c r="AA184" s="232"/>
      <c r="AB184" s="232"/>
      <c r="AC184" s="232"/>
      <c r="AD184" s="232"/>
      <c r="AE184" s="232"/>
      <c r="AF184" s="232"/>
      <c r="AG184" s="232"/>
      <c r="AH184" s="232"/>
      <c r="AI184" s="232"/>
      <c r="AJ184" s="232"/>
      <c r="AK184" s="232"/>
      <c r="AL184" s="232"/>
      <c r="AM184" s="232"/>
      <c r="AN184" s="232"/>
      <c r="AO184" s="232"/>
      <c r="AP184" s="232"/>
      <c r="AQ184" s="232"/>
      <c r="AR184" s="232"/>
      <c r="AS184" s="232"/>
      <c r="AT184" s="232"/>
      <c r="AU184" s="232"/>
      <c r="AV184" s="232"/>
    </row>
    <row r="185" spans="2:48" s="235" customFormat="1">
      <c r="B185" s="62"/>
      <c r="D185" s="62"/>
      <c r="E185" s="237"/>
      <c r="H185" s="1"/>
      <c r="J185" s="237"/>
      <c r="K185" s="168"/>
      <c r="L185" s="232"/>
      <c r="M185" s="232"/>
      <c r="N185" s="232"/>
      <c r="O185" s="232"/>
      <c r="P185" s="232"/>
      <c r="Q185" s="232"/>
      <c r="R185" s="232"/>
      <c r="S185" s="232"/>
      <c r="T185" s="232"/>
      <c r="U185" s="232"/>
      <c r="V185" s="232"/>
      <c r="W185" s="232"/>
      <c r="X185" s="232"/>
      <c r="Y185" s="232"/>
      <c r="Z185" s="232"/>
      <c r="AA185" s="232"/>
      <c r="AB185" s="232"/>
      <c r="AC185" s="232"/>
      <c r="AD185" s="232"/>
      <c r="AE185" s="232"/>
      <c r="AF185" s="232"/>
      <c r="AG185" s="232"/>
      <c r="AH185" s="232"/>
      <c r="AI185" s="232"/>
      <c r="AJ185" s="232"/>
      <c r="AK185" s="232"/>
      <c r="AL185" s="232"/>
      <c r="AM185" s="232"/>
      <c r="AN185" s="232"/>
      <c r="AO185" s="232"/>
      <c r="AP185" s="232"/>
      <c r="AQ185" s="232"/>
      <c r="AR185" s="232"/>
      <c r="AS185" s="232"/>
      <c r="AT185" s="232"/>
      <c r="AU185" s="232"/>
      <c r="AV185" s="232"/>
    </row>
    <row r="186" spans="2:48" s="235" customFormat="1">
      <c r="B186" s="62"/>
      <c r="D186" s="62"/>
      <c r="E186" s="237"/>
      <c r="H186" s="1"/>
      <c r="J186" s="237"/>
      <c r="K186" s="168"/>
      <c r="L186" s="232"/>
      <c r="M186" s="232"/>
      <c r="N186" s="232"/>
      <c r="O186" s="232"/>
      <c r="P186" s="232"/>
      <c r="Q186" s="232"/>
      <c r="R186" s="232"/>
      <c r="S186" s="232"/>
      <c r="T186" s="232"/>
      <c r="U186" s="232"/>
      <c r="V186" s="232"/>
      <c r="W186" s="232"/>
      <c r="X186" s="232"/>
      <c r="Y186" s="232"/>
      <c r="Z186" s="232"/>
      <c r="AA186" s="232"/>
      <c r="AB186" s="232"/>
      <c r="AC186" s="232"/>
      <c r="AD186" s="232"/>
      <c r="AE186" s="232"/>
      <c r="AF186" s="232"/>
      <c r="AG186" s="232"/>
      <c r="AH186" s="232"/>
      <c r="AI186" s="232"/>
      <c r="AJ186" s="232"/>
      <c r="AK186" s="232"/>
      <c r="AL186" s="232"/>
      <c r="AM186" s="232"/>
      <c r="AN186" s="232"/>
      <c r="AO186" s="232"/>
      <c r="AP186" s="232"/>
      <c r="AQ186" s="232"/>
      <c r="AR186" s="232"/>
      <c r="AS186" s="232"/>
      <c r="AT186" s="232"/>
      <c r="AU186" s="232"/>
      <c r="AV186" s="232"/>
    </row>
    <row r="187" spans="2:48" s="235" customFormat="1">
      <c r="B187" s="62"/>
      <c r="D187" s="62"/>
      <c r="E187" s="237"/>
      <c r="H187" s="1"/>
      <c r="J187" s="237"/>
      <c r="K187" s="168"/>
      <c r="L187" s="232"/>
      <c r="M187" s="232"/>
      <c r="N187" s="232"/>
      <c r="O187" s="232"/>
      <c r="P187" s="232"/>
      <c r="Q187" s="232"/>
      <c r="R187" s="232"/>
      <c r="S187" s="232"/>
      <c r="T187" s="232"/>
      <c r="U187" s="232"/>
      <c r="V187" s="232"/>
      <c r="W187" s="232"/>
      <c r="X187" s="232"/>
      <c r="Y187" s="232"/>
      <c r="Z187" s="232"/>
      <c r="AA187" s="232"/>
      <c r="AB187" s="232"/>
      <c r="AC187" s="232"/>
      <c r="AD187" s="232"/>
      <c r="AE187" s="232"/>
      <c r="AF187" s="232"/>
      <c r="AG187" s="232"/>
      <c r="AH187" s="232"/>
      <c r="AI187" s="232"/>
      <c r="AJ187" s="232"/>
      <c r="AK187" s="232"/>
      <c r="AL187" s="232"/>
      <c r="AM187" s="232"/>
      <c r="AN187" s="232"/>
      <c r="AO187" s="232"/>
      <c r="AP187" s="232"/>
      <c r="AQ187" s="232"/>
      <c r="AR187" s="232"/>
      <c r="AS187" s="232"/>
      <c r="AT187" s="232"/>
      <c r="AU187" s="232"/>
      <c r="AV187" s="232"/>
    </row>
    <row r="188" spans="2:48" s="235" customFormat="1">
      <c r="B188" s="62"/>
      <c r="D188" s="62"/>
      <c r="E188" s="237"/>
      <c r="H188" s="1"/>
      <c r="J188" s="237"/>
      <c r="K188" s="168"/>
      <c r="L188" s="232"/>
      <c r="M188" s="232"/>
      <c r="N188" s="232"/>
      <c r="O188" s="232"/>
      <c r="P188" s="232"/>
      <c r="Q188" s="232"/>
      <c r="R188" s="232"/>
      <c r="S188" s="232"/>
      <c r="T188" s="232"/>
      <c r="U188" s="232"/>
      <c r="V188" s="232"/>
      <c r="W188" s="232"/>
      <c r="X188" s="232"/>
      <c r="Y188" s="232"/>
      <c r="Z188" s="232"/>
      <c r="AA188" s="232"/>
      <c r="AB188" s="232"/>
      <c r="AC188" s="232"/>
      <c r="AD188" s="232"/>
      <c r="AE188" s="232"/>
      <c r="AF188" s="232"/>
      <c r="AG188" s="232"/>
      <c r="AH188" s="232"/>
      <c r="AI188" s="232"/>
      <c r="AJ188" s="232"/>
      <c r="AK188" s="232"/>
      <c r="AL188" s="232"/>
      <c r="AM188" s="232"/>
      <c r="AN188" s="232"/>
      <c r="AO188" s="232"/>
      <c r="AP188" s="232"/>
      <c r="AQ188" s="232"/>
      <c r="AR188" s="232"/>
      <c r="AS188" s="232"/>
      <c r="AT188" s="232"/>
      <c r="AU188" s="232"/>
      <c r="AV188" s="232"/>
    </row>
    <row r="189" spans="2:48" s="235" customFormat="1">
      <c r="B189" s="62"/>
      <c r="D189" s="62"/>
      <c r="E189" s="237"/>
      <c r="H189" s="1"/>
      <c r="J189" s="237"/>
      <c r="K189" s="168"/>
      <c r="L189" s="232"/>
      <c r="M189" s="232"/>
      <c r="N189" s="232"/>
      <c r="O189" s="232"/>
      <c r="P189" s="232"/>
      <c r="Q189" s="232"/>
      <c r="R189" s="232"/>
      <c r="S189" s="232"/>
      <c r="T189" s="232"/>
      <c r="U189" s="232"/>
      <c r="V189" s="232"/>
      <c r="W189" s="232"/>
      <c r="X189" s="232"/>
      <c r="Y189" s="232"/>
      <c r="Z189" s="232"/>
      <c r="AA189" s="232"/>
      <c r="AB189" s="232"/>
      <c r="AC189" s="232"/>
      <c r="AD189" s="232"/>
      <c r="AE189" s="232"/>
      <c r="AF189" s="232"/>
      <c r="AG189" s="232"/>
      <c r="AH189" s="232"/>
      <c r="AI189" s="232"/>
      <c r="AJ189" s="232"/>
      <c r="AK189" s="232"/>
      <c r="AL189" s="232"/>
      <c r="AM189" s="232"/>
      <c r="AN189" s="232"/>
      <c r="AO189" s="232"/>
      <c r="AP189" s="232"/>
      <c r="AQ189" s="232"/>
      <c r="AR189" s="232"/>
      <c r="AS189" s="232"/>
      <c r="AT189" s="232"/>
      <c r="AU189" s="232"/>
      <c r="AV189" s="232"/>
    </row>
    <row r="190" spans="2:48" s="235" customFormat="1">
      <c r="B190" s="62"/>
      <c r="D190" s="62"/>
      <c r="E190" s="237"/>
      <c r="H190" s="1"/>
      <c r="J190" s="237"/>
      <c r="K190" s="168"/>
      <c r="L190" s="232"/>
      <c r="M190" s="232"/>
      <c r="N190" s="232"/>
      <c r="O190" s="232"/>
      <c r="P190" s="232"/>
      <c r="Q190" s="232"/>
      <c r="R190" s="232"/>
      <c r="S190" s="232"/>
      <c r="T190" s="232"/>
      <c r="U190" s="232"/>
      <c r="V190" s="232"/>
      <c r="W190" s="232"/>
      <c r="X190" s="232"/>
      <c r="Y190" s="232"/>
      <c r="Z190" s="232"/>
      <c r="AA190" s="232"/>
      <c r="AB190" s="232"/>
      <c r="AC190" s="232"/>
      <c r="AD190" s="232"/>
      <c r="AE190" s="232"/>
      <c r="AF190" s="232"/>
      <c r="AG190" s="232"/>
      <c r="AH190" s="232"/>
      <c r="AI190" s="232"/>
      <c r="AJ190" s="232"/>
      <c r="AK190" s="232"/>
      <c r="AL190" s="232"/>
      <c r="AM190" s="232"/>
      <c r="AN190" s="232"/>
      <c r="AO190" s="232"/>
      <c r="AP190" s="232"/>
      <c r="AQ190" s="232"/>
      <c r="AR190" s="232"/>
      <c r="AS190" s="232"/>
      <c r="AT190" s="232"/>
      <c r="AU190" s="232"/>
      <c r="AV190" s="232"/>
    </row>
    <row r="191" spans="2:48" s="235" customFormat="1">
      <c r="B191" s="62"/>
      <c r="D191" s="62"/>
      <c r="E191" s="237"/>
      <c r="H191" s="1"/>
      <c r="J191" s="237"/>
      <c r="K191" s="168"/>
      <c r="L191" s="232"/>
      <c r="M191" s="232"/>
      <c r="N191" s="232"/>
      <c r="O191" s="232"/>
      <c r="P191" s="232"/>
      <c r="Q191" s="232"/>
      <c r="R191" s="232"/>
      <c r="S191" s="232"/>
      <c r="T191" s="232"/>
      <c r="U191" s="232"/>
      <c r="V191" s="232"/>
      <c r="W191" s="232"/>
      <c r="X191" s="232"/>
      <c r="Y191" s="232"/>
      <c r="Z191" s="232"/>
      <c r="AA191" s="232"/>
      <c r="AB191" s="232"/>
      <c r="AC191" s="232"/>
      <c r="AD191" s="232"/>
      <c r="AE191" s="232"/>
      <c r="AF191" s="232"/>
      <c r="AG191" s="232"/>
      <c r="AH191" s="232"/>
      <c r="AI191" s="232"/>
      <c r="AJ191" s="232"/>
      <c r="AK191" s="232"/>
      <c r="AL191" s="232"/>
      <c r="AM191" s="232"/>
      <c r="AN191" s="232"/>
      <c r="AO191" s="232"/>
      <c r="AP191" s="232"/>
      <c r="AQ191" s="232"/>
      <c r="AR191" s="232"/>
      <c r="AS191" s="232"/>
      <c r="AT191" s="232"/>
      <c r="AU191" s="232"/>
      <c r="AV191" s="232"/>
    </row>
    <row r="192" spans="2:48" s="235" customFormat="1">
      <c r="B192" s="62"/>
      <c r="D192" s="62"/>
      <c r="E192" s="237"/>
      <c r="H192" s="1"/>
      <c r="J192" s="237"/>
      <c r="K192" s="168"/>
      <c r="L192" s="232"/>
      <c r="M192" s="232"/>
      <c r="N192" s="232"/>
      <c r="O192" s="232"/>
      <c r="P192" s="232"/>
      <c r="Q192" s="232"/>
      <c r="R192" s="232"/>
      <c r="S192" s="232"/>
      <c r="T192" s="232"/>
      <c r="U192" s="232"/>
      <c r="V192" s="232"/>
      <c r="W192" s="232"/>
      <c r="X192" s="232"/>
      <c r="Y192" s="232"/>
      <c r="Z192" s="232"/>
      <c r="AA192" s="232"/>
      <c r="AB192" s="232"/>
      <c r="AC192" s="232"/>
      <c r="AD192" s="232"/>
      <c r="AE192" s="232"/>
      <c r="AF192" s="232"/>
      <c r="AG192" s="232"/>
      <c r="AH192" s="232"/>
      <c r="AI192" s="232"/>
      <c r="AJ192" s="232"/>
      <c r="AK192" s="232"/>
      <c r="AL192" s="232"/>
      <c r="AM192" s="232"/>
      <c r="AN192" s="232"/>
      <c r="AO192" s="232"/>
      <c r="AP192" s="232"/>
      <c r="AQ192" s="232"/>
      <c r="AR192" s="232"/>
      <c r="AS192" s="232"/>
      <c r="AT192" s="232"/>
      <c r="AU192" s="232"/>
      <c r="AV192" s="232"/>
    </row>
    <row r="193" spans="2:48" s="235" customFormat="1">
      <c r="B193" s="62"/>
      <c r="D193" s="62"/>
      <c r="E193" s="237"/>
      <c r="H193" s="1"/>
      <c r="J193" s="237"/>
      <c r="K193" s="168"/>
      <c r="L193" s="232"/>
      <c r="M193" s="232"/>
      <c r="N193" s="232"/>
      <c r="O193" s="232"/>
      <c r="P193" s="232"/>
      <c r="Q193" s="232"/>
      <c r="R193" s="232"/>
      <c r="S193" s="232"/>
      <c r="T193" s="232"/>
      <c r="U193" s="232"/>
      <c r="V193" s="232"/>
      <c r="W193" s="232"/>
      <c r="X193" s="232"/>
      <c r="Y193" s="232"/>
      <c r="Z193" s="232"/>
      <c r="AA193" s="232"/>
      <c r="AB193" s="232"/>
      <c r="AC193" s="232"/>
      <c r="AD193" s="232"/>
      <c r="AE193" s="232"/>
      <c r="AF193" s="232"/>
      <c r="AG193" s="232"/>
      <c r="AH193" s="232"/>
      <c r="AI193" s="232"/>
      <c r="AJ193" s="232"/>
      <c r="AK193" s="232"/>
      <c r="AL193" s="232"/>
      <c r="AM193" s="232"/>
      <c r="AN193" s="232"/>
      <c r="AO193" s="232"/>
      <c r="AP193" s="232"/>
      <c r="AQ193" s="232"/>
      <c r="AR193" s="232"/>
      <c r="AS193" s="232"/>
      <c r="AT193" s="232"/>
      <c r="AU193" s="232"/>
      <c r="AV193" s="232"/>
    </row>
    <row r="194" spans="2:48" s="235" customFormat="1">
      <c r="B194" s="62"/>
      <c r="D194" s="62"/>
      <c r="E194" s="237"/>
      <c r="H194" s="1"/>
      <c r="J194" s="237"/>
      <c r="K194" s="168"/>
      <c r="L194" s="232"/>
      <c r="M194" s="232"/>
      <c r="N194" s="232"/>
      <c r="O194" s="232"/>
      <c r="P194" s="232"/>
      <c r="Q194" s="232"/>
      <c r="R194" s="232"/>
      <c r="S194" s="232"/>
      <c r="T194" s="232"/>
      <c r="U194" s="232"/>
      <c r="V194" s="232"/>
      <c r="W194" s="232"/>
      <c r="X194" s="232"/>
      <c r="Y194" s="232"/>
      <c r="Z194" s="232"/>
      <c r="AA194" s="232"/>
      <c r="AB194" s="232"/>
      <c r="AC194" s="232"/>
      <c r="AD194" s="232"/>
      <c r="AE194" s="232"/>
      <c r="AF194" s="232"/>
      <c r="AG194" s="232"/>
      <c r="AH194" s="232"/>
      <c r="AI194" s="232"/>
      <c r="AJ194" s="232"/>
      <c r="AK194" s="232"/>
      <c r="AL194" s="232"/>
      <c r="AM194" s="232"/>
      <c r="AN194" s="232"/>
      <c r="AO194" s="232"/>
      <c r="AP194" s="232"/>
      <c r="AQ194" s="232"/>
      <c r="AR194" s="232"/>
      <c r="AS194" s="232"/>
      <c r="AT194" s="232"/>
      <c r="AU194" s="232"/>
      <c r="AV194" s="232"/>
    </row>
    <row r="195" spans="2:48" s="235" customFormat="1">
      <c r="B195" s="62"/>
      <c r="D195" s="62"/>
      <c r="E195" s="237"/>
      <c r="H195" s="1"/>
      <c r="J195" s="237"/>
      <c r="K195" s="168"/>
      <c r="L195" s="232"/>
      <c r="M195" s="232"/>
      <c r="N195" s="232"/>
      <c r="O195" s="232"/>
      <c r="P195" s="232"/>
      <c r="Q195" s="232"/>
      <c r="R195" s="232"/>
      <c r="S195" s="232"/>
      <c r="T195" s="232"/>
      <c r="U195" s="232"/>
      <c r="V195" s="232"/>
      <c r="W195" s="232"/>
      <c r="X195" s="232"/>
      <c r="Y195" s="232"/>
      <c r="Z195" s="232"/>
      <c r="AA195" s="232"/>
      <c r="AB195" s="232"/>
      <c r="AC195" s="232"/>
      <c r="AD195" s="232"/>
      <c r="AE195" s="232"/>
      <c r="AF195" s="232"/>
      <c r="AG195" s="232"/>
      <c r="AH195" s="232"/>
      <c r="AI195" s="232"/>
      <c r="AJ195" s="232"/>
      <c r="AK195" s="232"/>
      <c r="AL195" s="232"/>
      <c r="AM195" s="232"/>
      <c r="AN195" s="232"/>
      <c r="AO195" s="232"/>
      <c r="AP195" s="232"/>
      <c r="AQ195" s="232"/>
      <c r="AR195" s="232"/>
      <c r="AS195" s="232"/>
      <c r="AT195" s="232"/>
      <c r="AU195" s="232"/>
      <c r="AV195" s="232"/>
    </row>
    <row r="196" spans="2:48" s="235" customFormat="1">
      <c r="B196" s="62"/>
      <c r="D196" s="62"/>
      <c r="E196" s="237"/>
      <c r="H196" s="1"/>
      <c r="J196" s="237"/>
      <c r="K196" s="168"/>
      <c r="L196" s="232"/>
      <c r="M196" s="232"/>
      <c r="N196" s="232"/>
      <c r="O196" s="232"/>
      <c r="P196" s="232"/>
      <c r="Q196" s="232"/>
      <c r="R196" s="232"/>
      <c r="S196" s="232"/>
      <c r="T196" s="232"/>
      <c r="U196" s="232"/>
      <c r="V196" s="232"/>
      <c r="W196" s="232"/>
      <c r="X196" s="232"/>
      <c r="Y196" s="232"/>
      <c r="Z196" s="232"/>
      <c r="AA196" s="232"/>
      <c r="AB196" s="232"/>
      <c r="AC196" s="232"/>
      <c r="AD196" s="232"/>
      <c r="AE196" s="232"/>
      <c r="AF196" s="232"/>
      <c r="AG196" s="232"/>
      <c r="AH196" s="232"/>
      <c r="AI196" s="232"/>
      <c r="AJ196" s="232"/>
      <c r="AK196" s="232"/>
      <c r="AL196" s="232"/>
      <c r="AM196" s="232"/>
      <c r="AN196" s="232"/>
      <c r="AO196" s="232"/>
      <c r="AP196" s="232"/>
      <c r="AQ196" s="232"/>
      <c r="AR196" s="232"/>
      <c r="AS196" s="232"/>
      <c r="AT196" s="232"/>
      <c r="AU196" s="232"/>
      <c r="AV196" s="232"/>
    </row>
    <row r="197" spans="2:48" s="235" customFormat="1">
      <c r="B197" s="62"/>
      <c r="D197" s="62"/>
      <c r="E197" s="237"/>
      <c r="H197" s="1"/>
      <c r="J197" s="237"/>
      <c r="K197" s="168"/>
      <c r="L197" s="232"/>
      <c r="M197" s="232"/>
      <c r="N197" s="232"/>
      <c r="O197" s="232"/>
      <c r="P197" s="232"/>
      <c r="Q197" s="232"/>
      <c r="R197" s="232"/>
      <c r="S197" s="232"/>
      <c r="T197" s="232"/>
      <c r="U197" s="232"/>
      <c r="V197" s="232"/>
      <c r="W197" s="232"/>
      <c r="X197" s="232"/>
      <c r="Y197" s="232"/>
      <c r="Z197" s="232"/>
      <c r="AA197" s="232"/>
      <c r="AB197" s="232"/>
      <c r="AC197" s="232"/>
      <c r="AD197" s="232"/>
      <c r="AE197" s="232"/>
      <c r="AF197" s="232"/>
      <c r="AG197" s="232"/>
      <c r="AH197" s="232"/>
      <c r="AI197" s="232"/>
      <c r="AJ197" s="232"/>
      <c r="AK197" s="232"/>
      <c r="AL197" s="232"/>
      <c r="AM197" s="232"/>
      <c r="AN197" s="232"/>
      <c r="AO197" s="232"/>
      <c r="AP197" s="232"/>
      <c r="AQ197" s="232"/>
      <c r="AR197" s="232"/>
      <c r="AS197" s="232"/>
      <c r="AT197" s="232"/>
      <c r="AU197" s="232"/>
      <c r="AV197" s="232"/>
    </row>
    <row r="198" spans="2:48" s="235" customFormat="1">
      <c r="B198" s="62"/>
      <c r="D198" s="62"/>
      <c r="E198" s="237"/>
      <c r="H198" s="1"/>
      <c r="J198" s="237"/>
      <c r="K198" s="168"/>
      <c r="L198" s="232"/>
      <c r="M198" s="232"/>
      <c r="N198" s="232"/>
      <c r="O198" s="232"/>
      <c r="P198" s="232"/>
      <c r="Q198" s="232"/>
      <c r="R198" s="232"/>
      <c r="S198" s="232"/>
      <c r="T198" s="232"/>
      <c r="U198" s="232"/>
      <c r="V198" s="232"/>
      <c r="W198" s="232"/>
      <c r="X198" s="232"/>
      <c r="Y198" s="232"/>
      <c r="Z198" s="232"/>
      <c r="AA198" s="232"/>
      <c r="AB198" s="232"/>
      <c r="AC198" s="232"/>
      <c r="AD198" s="232"/>
      <c r="AE198" s="232"/>
      <c r="AF198" s="232"/>
      <c r="AG198" s="232"/>
      <c r="AH198" s="232"/>
      <c r="AI198" s="232"/>
      <c r="AJ198" s="232"/>
      <c r="AK198" s="232"/>
      <c r="AL198" s="232"/>
      <c r="AM198" s="232"/>
      <c r="AN198" s="232"/>
      <c r="AO198" s="232"/>
      <c r="AP198" s="232"/>
      <c r="AQ198" s="232"/>
      <c r="AR198" s="232"/>
      <c r="AS198" s="232"/>
      <c r="AT198" s="232"/>
      <c r="AU198" s="232"/>
      <c r="AV198" s="232"/>
    </row>
    <row r="199" spans="2:48" s="235" customFormat="1">
      <c r="B199" s="62"/>
      <c r="D199" s="62"/>
      <c r="E199" s="237"/>
      <c r="H199" s="1"/>
      <c r="J199" s="237"/>
      <c r="K199" s="168"/>
      <c r="L199" s="232"/>
      <c r="M199" s="232"/>
      <c r="N199" s="232"/>
      <c r="O199" s="232"/>
      <c r="P199" s="232"/>
      <c r="Q199" s="232"/>
      <c r="R199" s="232"/>
      <c r="S199" s="232"/>
      <c r="T199" s="232"/>
      <c r="U199" s="232"/>
      <c r="V199" s="232"/>
      <c r="W199" s="232"/>
      <c r="X199" s="232"/>
      <c r="Y199" s="232"/>
      <c r="Z199" s="232"/>
      <c r="AA199" s="232"/>
      <c r="AB199" s="232"/>
      <c r="AC199" s="232"/>
      <c r="AD199" s="232"/>
      <c r="AE199" s="232"/>
      <c r="AF199" s="232"/>
      <c r="AG199" s="232"/>
      <c r="AH199" s="232"/>
      <c r="AI199" s="232"/>
      <c r="AJ199" s="232"/>
      <c r="AK199" s="232"/>
      <c r="AL199" s="232"/>
      <c r="AM199" s="232"/>
      <c r="AN199" s="232"/>
      <c r="AO199" s="232"/>
      <c r="AP199" s="232"/>
      <c r="AQ199" s="232"/>
      <c r="AR199" s="232"/>
      <c r="AS199" s="232"/>
      <c r="AT199" s="232"/>
      <c r="AU199" s="232"/>
      <c r="AV199" s="232"/>
    </row>
    <row r="200" spans="2:48" s="235" customFormat="1">
      <c r="B200" s="62"/>
      <c r="D200" s="62"/>
      <c r="E200" s="237"/>
      <c r="H200" s="1"/>
      <c r="J200" s="237"/>
      <c r="K200" s="168"/>
      <c r="L200" s="232"/>
      <c r="M200" s="232"/>
      <c r="N200" s="232"/>
      <c r="O200" s="232"/>
      <c r="P200" s="232"/>
      <c r="Q200" s="232"/>
      <c r="R200" s="232"/>
      <c r="S200" s="232"/>
      <c r="T200" s="232"/>
      <c r="U200" s="232"/>
      <c r="V200" s="232"/>
      <c r="W200" s="232"/>
      <c r="X200" s="232"/>
      <c r="Y200" s="232"/>
      <c r="Z200" s="232"/>
      <c r="AA200" s="232"/>
      <c r="AB200" s="232"/>
      <c r="AC200" s="232"/>
      <c r="AD200" s="232"/>
      <c r="AE200" s="232"/>
      <c r="AF200" s="232"/>
      <c r="AG200" s="232"/>
      <c r="AH200" s="232"/>
      <c r="AI200" s="232"/>
      <c r="AJ200" s="232"/>
      <c r="AK200" s="232"/>
      <c r="AL200" s="232"/>
      <c r="AM200" s="232"/>
      <c r="AN200" s="232"/>
      <c r="AO200" s="232"/>
      <c r="AP200" s="232"/>
      <c r="AQ200" s="232"/>
      <c r="AR200" s="232"/>
      <c r="AS200" s="232"/>
      <c r="AT200" s="232"/>
      <c r="AU200" s="232"/>
      <c r="AV200" s="232"/>
    </row>
    <row r="201" spans="2:48" s="235" customFormat="1">
      <c r="B201" s="62"/>
      <c r="D201" s="62"/>
      <c r="E201" s="237"/>
      <c r="H201" s="1"/>
      <c r="J201" s="237"/>
      <c r="K201" s="168"/>
      <c r="L201" s="232"/>
      <c r="M201" s="232"/>
      <c r="N201" s="232"/>
      <c r="O201" s="232"/>
      <c r="P201" s="232"/>
      <c r="Q201" s="232"/>
      <c r="R201" s="232"/>
      <c r="S201" s="232"/>
      <c r="T201" s="232"/>
      <c r="U201" s="232"/>
      <c r="V201" s="232"/>
      <c r="W201" s="232"/>
      <c r="X201" s="232"/>
      <c r="Y201" s="232"/>
      <c r="Z201" s="232"/>
      <c r="AA201" s="232"/>
      <c r="AB201" s="232"/>
      <c r="AC201" s="232"/>
      <c r="AD201" s="232"/>
      <c r="AE201" s="232"/>
      <c r="AF201" s="232"/>
      <c r="AG201" s="232"/>
      <c r="AH201" s="232"/>
      <c r="AI201" s="232"/>
      <c r="AJ201" s="232"/>
      <c r="AK201" s="232"/>
      <c r="AL201" s="232"/>
      <c r="AM201" s="232"/>
      <c r="AN201" s="232"/>
      <c r="AO201" s="232"/>
      <c r="AP201" s="232"/>
      <c r="AQ201" s="232"/>
      <c r="AR201" s="232"/>
      <c r="AS201" s="232"/>
      <c r="AT201" s="232"/>
      <c r="AU201" s="232"/>
      <c r="AV201" s="232"/>
    </row>
    <row r="202" spans="2:48" s="235" customFormat="1">
      <c r="B202" s="62"/>
      <c r="D202" s="62"/>
      <c r="E202" s="237"/>
      <c r="H202" s="1"/>
      <c r="J202" s="237"/>
      <c r="K202" s="168"/>
      <c r="L202" s="232"/>
      <c r="M202" s="232"/>
      <c r="N202" s="232"/>
      <c r="O202" s="232"/>
      <c r="P202" s="232"/>
      <c r="Q202" s="232"/>
      <c r="R202" s="232"/>
      <c r="S202" s="232"/>
      <c r="T202" s="232"/>
      <c r="U202" s="232"/>
      <c r="V202" s="232"/>
      <c r="W202" s="232"/>
      <c r="X202" s="232"/>
      <c r="Y202" s="232"/>
      <c r="Z202" s="232"/>
      <c r="AA202" s="232"/>
      <c r="AB202" s="232"/>
      <c r="AC202" s="232"/>
      <c r="AD202" s="232"/>
      <c r="AE202" s="232"/>
      <c r="AF202" s="232"/>
      <c r="AG202" s="232"/>
      <c r="AH202" s="232"/>
      <c r="AI202" s="232"/>
      <c r="AJ202" s="232"/>
      <c r="AK202" s="232"/>
      <c r="AL202" s="232"/>
      <c r="AM202" s="232"/>
      <c r="AN202" s="232"/>
      <c r="AO202" s="232"/>
      <c r="AP202" s="232"/>
      <c r="AQ202" s="232"/>
      <c r="AR202" s="232"/>
      <c r="AS202" s="232"/>
      <c r="AT202" s="232"/>
      <c r="AU202" s="232"/>
      <c r="AV202" s="232"/>
    </row>
    <row r="203" spans="2:48" s="235" customFormat="1">
      <c r="B203" s="62"/>
      <c r="D203" s="62"/>
      <c r="E203" s="237"/>
      <c r="H203" s="1"/>
      <c r="J203" s="237"/>
      <c r="K203" s="168"/>
      <c r="L203" s="232"/>
      <c r="M203" s="232"/>
      <c r="N203" s="232"/>
      <c r="O203" s="232"/>
      <c r="P203" s="232"/>
      <c r="Q203" s="232"/>
      <c r="R203" s="232"/>
      <c r="S203" s="232"/>
      <c r="T203" s="232"/>
      <c r="U203" s="232"/>
      <c r="V203" s="232"/>
      <c r="W203" s="232"/>
      <c r="X203" s="232"/>
      <c r="Y203" s="232"/>
      <c r="Z203" s="232"/>
      <c r="AA203" s="232"/>
      <c r="AB203" s="232"/>
      <c r="AC203" s="232"/>
      <c r="AD203" s="232"/>
      <c r="AE203" s="232"/>
      <c r="AF203" s="232"/>
      <c r="AG203" s="232"/>
      <c r="AH203" s="232"/>
      <c r="AI203" s="232"/>
      <c r="AJ203" s="232"/>
      <c r="AK203" s="232"/>
      <c r="AL203" s="232"/>
      <c r="AM203" s="232"/>
      <c r="AN203" s="232"/>
      <c r="AO203" s="232"/>
      <c r="AP203" s="232"/>
      <c r="AQ203" s="232"/>
      <c r="AR203" s="232"/>
      <c r="AS203" s="232"/>
      <c r="AT203" s="232"/>
      <c r="AU203" s="232"/>
      <c r="AV203" s="232"/>
    </row>
    <row r="204" spans="2:48" s="235" customFormat="1">
      <c r="B204" s="62"/>
      <c r="D204" s="62"/>
      <c r="E204" s="237"/>
      <c r="H204" s="1"/>
      <c r="J204" s="237"/>
      <c r="K204" s="168"/>
      <c r="L204" s="232"/>
      <c r="M204" s="232"/>
      <c r="N204" s="232"/>
      <c r="O204" s="232"/>
      <c r="P204" s="232"/>
      <c r="Q204" s="232"/>
      <c r="R204" s="232"/>
      <c r="S204" s="232"/>
      <c r="T204" s="232"/>
      <c r="U204" s="232"/>
      <c r="V204" s="232"/>
      <c r="W204" s="232"/>
      <c r="X204" s="232"/>
      <c r="Y204" s="232"/>
      <c r="Z204" s="232"/>
      <c r="AA204" s="232"/>
      <c r="AB204" s="232"/>
      <c r="AC204" s="232"/>
      <c r="AD204" s="232"/>
      <c r="AE204" s="232"/>
      <c r="AF204" s="232"/>
      <c r="AG204" s="232"/>
      <c r="AH204" s="232"/>
      <c r="AI204" s="232"/>
      <c r="AJ204" s="232"/>
      <c r="AK204" s="232"/>
      <c r="AL204" s="232"/>
      <c r="AM204" s="232"/>
      <c r="AN204" s="232"/>
      <c r="AO204" s="232"/>
      <c r="AP204" s="232"/>
      <c r="AQ204" s="232"/>
      <c r="AR204" s="232"/>
      <c r="AS204" s="232"/>
      <c r="AT204" s="232"/>
      <c r="AU204" s="232"/>
      <c r="AV204" s="232"/>
    </row>
    <row r="205" spans="2:48" s="235" customFormat="1">
      <c r="B205" s="62"/>
      <c r="D205" s="62"/>
      <c r="E205" s="237"/>
      <c r="H205" s="1"/>
      <c r="J205" s="237"/>
      <c r="K205" s="168"/>
      <c r="L205" s="232"/>
      <c r="M205" s="232"/>
      <c r="N205" s="232"/>
      <c r="O205" s="232"/>
      <c r="P205" s="232"/>
      <c r="Q205" s="232"/>
      <c r="R205" s="232"/>
      <c r="S205" s="232"/>
      <c r="T205" s="232"/>
      <c r="U205" s="232"/>
      <c r="V205" s="232"/>
      <c r="W205" s="232"/>
      <c r="X205" s="232"/>
      <c r="Y205" s="232"/>
      <c r="Z205" s="232"/>
      <c r="AA205" s="232"/>
      <c r="AB205" s="232"/>
      <c r="AC205" s="232"/>
      <c r="AD205" s="232"/>
      <c r="AE205" s="232"/>
      <c r="AF205" s="232"/>
      <c r="AG205" s="232"/>
      <c r="AH205" s="232"/>
      <c r="AI205" s="232"/>
      <c r="AJ205" s="232"/>
      <c r="AK205" s="232"/>
      <c r="AL205" s="232"/>
      <c r="AM205" s="232"/>
      <c r="AN205" s="232"/>
      <c r="AO205" s="232"/>
      <c r="AP205" s="232"/>
      <c r="AQ205" s="232"/>
      <c r="AR205" s="232"/>
      <c r="AS205" s="232"/>
      <c r="AT205" s="232"/>
      <c r="AU205" s="232"/>
      <c r="AV205" s="232"/>
    </row>
    <row r="206" spans="2:48" s="235" customFormat="1">
      <c r="B206" s="62"/>
      <c r="D206" s="62"/>
      <c r="E206" s="237"/>
      <c r="H206" s="1"/>
      <c r="J206" s="237"/>
      <c r="K206" s="168"/>
      <c r="L206" s="232"/>
      <c r="M206" s="232"/>
      <c r="N206" s="232"/>
      <c r="O206" s="232"/>
      <c r="P206" s="232"/>
      <c r="Q206" s="232"/>
      <c r="R206" s="232"/>
      <c r="S206" s="232"/>
      <c r="T206" s="232"/>
      <c r="U206" s="232"/>
      <c r="V206" s="232"/>
      <c r="W206" s="232"/>
      <c r="X206" s="232"/>
      <c r="Y206" s="232"/>
      <c r="Z206" s="232"/>
      <c r="AA206" s="232"/>
      <c r="AB206" s="232"/>
      <c r="AC206" s="232"/>
      <c r="AD206" s="232"/>
      <c r="AE206" s="232"/>
      <c r="AF206" s="232"/>
      <c r="AG206" s="232"/>
      <c r="AH206" s="232"/>
      <c r="AI206" s="232"/>
      <c r="AJ206" s="232"/>
      <c r="AK206" s="232"/>
      <c r="AL206" s="232"/>
      <c r="AM206" s="232"/>
      <c r="AN206" s="232"/>
      <c r="AO206" s="232"/>
      <c r="AP206" s="232"/>
      <c r="AQ206" s="232"/>
      <c r="AR206" s="232"/>
      <c r="AS206" s="232"/>
      <c r="AT206" s="232"/>
      <c r="AU206" s="232"/>
      <c r="AV206" s="232"/>
    </row>
    <row r="207" spans="2:48" s="235" customFormat="1">
      <c r="B207" s="62"/>
      <c r="D207" s="62"/>
      <c r="E207" s="237"/>
      <c r="H207" s="1"/>
      <c r="J207" s="237"/>
      <c r="K207" s="168"/>
      <c r="L207" s="232"/>
      <c r="M207" s="232"/>
      <c r="N207" s="232"/>
      <c r="O207" s="232"/>
      <c r="P207" s="232"/>
      <c r="Q207" s="232"/>
      <c r="R207" s="232"/>
      <c r="S207" s="232"/>
      <c r="T207" s="232"/>
      <c r="U207" s="232"/>
      <c r="V207" s="232"/>
      <c r="W207" s="232"/>
      <c r="X207" s="232"/>
      <c r="Y207" s="232"/>
      <c r="Z207" s="232"/>
      <c r="AA207" s="232"/>
      <c r="AB207" s="232"/>
      <c r="AC207" s="232"/>
      <c r="AD207" s="232"/>
      <c r="AE207" s="232"/>
      <c r="AF207" s="232"/>
      <c r="AG207" s="232"/>
      <c r="AH207" s="232"/>
      <c r="AI207" s="232"/>
      <c r="AJ207" s="232"/>
      <c r="AK207" s="232"/>
      <c r="AL207" s="232"/>
      <c r="AM207" s="232"/>
      <c r="AN207" s="232"/>
      <c r="AO207" s="232"/>
      <c r="AP207" s="232"/>
      <c r="AQ207" s="232"/>
      <c r="AR207" s="232"/>
      <c r="AS207" s="232"/>
      <c r="AT207" s="232"/>
      <c r="AU207" s="232"/>
      <c r="AV207" s="232"/>
    </row>
    <row r="208" spans="2:48" s="235" customFormat="1">
      <c r="B208" s="62"/>
      <c r="D208" s="62"/>
      <c r="E208" s="237"/>
      <c r="H208" s="1"/>
      <c r="J208" s="237"/>
      <c r="K208" s="168"/>
      <c r="L208" s="232"/>
      <c r="M208" s="232"/>
      <c r="N208" s="232"/>
      <c r="O208" s="232"/>
      <c r="P208" s="232"/>
      <c r="Q208" s="232"/>
      <c r="R208" s="232"/>
      <c r="S208" s="232"/>
      <c r="T208" s="232"/>
      <c r="U208" s="232"/>
      <c r="V208" s="232"/>
      <c r="W208" s="232"/>
      <c r="X208" s="232"/>
      <c r="Y208" s="232"/>
      <c r="Z208" s="232"/>
      <c r="AA208" s="232"/>
      <c r="AB208" s="232"/>
      <c r="AC208" s="232"/>
      <c r="AD208" s="232"/>
      <c r="AE208" s="232"/>
      <c r="AF208" s="232"/>
      <c r="AG208" s="232"/>
      <c r="AH208" s="232"/>
      <c r="AI208" s="232"/>
      <c r="AJ208" s="232"/>
      <c r="AK208" s="232"/>
      <c r="AL208" s="232"/>
      <c r="AM208" s="232"/>
      <c r="AN208" s="232"/>
      <c r="AO208" s="232"/>
      <c r="AP208" s="232"/>
      <c r="AQ208" s="232"/>
      <c r="AR208" s="232"/>
      <c r="AS208" s="232"/>
      <c r="AT208" s="232"/>
      <c r="AU208" s="232"/>
      <c r="AV208" s="232"/>
    </row>
    <row r="209" spans="2:48" s="235" customFormat="1">
      <c r="B209" s="62"/>
      <c r="D209" s="62"/>
      <c r="E209" s="237"/>
      <c r="H209" s="1"/>
      <c r="J209" s="237"/>
      <c r="K209" s="168"/>
      <c r="L209" s="232"/>
      <c r="M209" s="232"/>
      <c r="N209" s="232"/>
      <c r="O209" s="232"/>
      <c r="P209" s="232"/>
      <c r="Q209" s="232"/>
      <c r="R209" s="232"/>
      <c r="S209" s="232"/>
      <c r="T209" s="232"/>
      <c r="U209" s="232"/>
      <c r="V209" s="232"/>
      <c r="W209" s="232"/>
      <c r="X209" s="232"/>
      <c r="Y209" s="232"/>
      <c r="Z209" s="232"/>
      <c r="AA209" s="232"/>
      <c r="AB209" s="232"/>
      <c r="AC209" s="232"/>
      <c r="AD209" s="232"/>
      <c r="AE209" s="232"/>
      <c r="AF209" s="232"/>
      <c r="AG209" s="232"/>
      <c r="AH209" s="232"/>
      <c r="AI209" s="232"/>
      <c r="AJ209" s="232"/>
      <c r="AK209" s="232"/>
      <c r="AL209" s="232"/>
      <c r="AM209" s="232"/>
      <c r="AN209" s="232"/>
      <c r="AO209" s="232"/>
      <c r="AP209" s="232"/>
      <c r="AQ209" s="232"/>
      <c r="AR209" s="232"/>
      <c r="AS209" s="232"/>
      <c r="AT209" s="232"/>
      <c r="AU209" s="232"/>
      <c r="AV209" s="232"/>
    </row>
    <row r="210" spans="2:48" s="235" customFormat="1">
      <c r="B210" s="62"/>
      <c r="D210" s="62"/>
      <c r="E210" s="237"/>
      <c r="H210" s="1"/>
      <c r="J210" s="237"/>
      <c r="K210" s="168"/>
      <c r="L210" s="232"/>
      <c r="M210" s="232"/>
      <c r="N210" s="232"/>
      <c r="O210" s="232"/>
      <c r="P210" s="232"/>
      <c r="Q210" s="232"/>
      <c r="R210" s="232"/>
      <c r="S210" s="232"/>
      <c r="T210" s="232"/>
      <c r="U210" s="232"/>
      <c r="V210" s="232"/>
      <c r="W210" s="232"/>
      <c r="X210" s="232"/>
      <c r="Y210" s="232"/>
      <c r="Z210" s="232"/>
      <c r="AA210" s="232"/>
      <c r="AB210" s="232"/>
      <c r="AC210" s="232"/>
      <c r="AD210" s="232"/>
      <c r="AE210" s="232"/>
      <c r="AF210" s="232"/>
      <c r="AG210" s="232"/>
      <c r="AH210" s="232"/>
      <c r="AI210" s="232"/>
      <c r="AJ210" s="232"/>
      <c r="AK210" s="232"/>
      <c r="AL210" s="232"/>
      <c r="AM210" s="232"/>
      <c r="AN210" s="232"/>
      <c r="AO210" s="232"/>
      <c r="AP210" s="232"/>
      <c r="AQ210" s="232"/>
      <c r="AR210" s="232"/>
      <c r="AS210" s="232"/>
      <c r="AT210" s="232"/>
      <c r="AU210" s="232"/>
      <c r="AV210" s="232"/>
    </row>
    <row r="211" spans="2:48" s="235" customFormat="1">
      <c r="B211" s="62"/>
      <c r="D211" s="62"/>
      <c r="E211" s="237"/>
      <c r="H211" s="1"/>
      <c r="J211" s="237"/>
      <c r="K211" s="168"/>
      <c r="L211" s="232"/>
      <c r="M211" s="232"/>
      <c r="N211" s="232"/>
      <c r="O211" s="232"/>
      <c r="P211" s="232"/>
      <c r="Q211" s="232"/>
      <c r="R211" s="232"/>
      <c r="S211" s="232"/>
      <c r="T211" s="232"/>
      <c r="U211" s="232"/>
      <c r="V211" s="232"/>
      <c r="W211" s="232"/>
      <c r="X211" s="232"/>
      <c r="Y211" s="232"/>
      <c r="Z211" s="232"/>
      <c r="AA211" s="232"/>
      <c r="AB211" s="232"/>
      <c r="AC211" s="232"/>
      <c r="AD211" s="232"/>
      <c r="AE211" s="232"/>
      <c r="AF211" s="232"/>
      <c r="AG211" s="232"/>
      <c r="AH211" s="232"/>
      <c r="AI211" s="232"/>
      <c r="AJ211" s="232"/>
      <c r="AK211" s="232"/>
      <c r="AL211" s="232"/>
      <c r="AM211" s="232"/>
      <c r="AN211" s="232"/>
      <c r="AO211" s="232"/>
      <c r="AP211" s="232"/>
      <c r="AQ211" s="232"/>
      <c r="AR211" s="232"/>
      <c r="AS211" s="232"/>
      <c r="AT211" s="232"/>
      <c r="AU211" s="232"/>
      <c r="AV211" s="232"/>
    </row>
    <row r="212" spans="2:48" s="235" customFormat="1">
      <c r="B212" s="62"/>
      <c r="D212" s="62"/>
      <c r="E212" s="237"/>
      <c r="H212" s="1"/>
      <c r="J212" s="237"/>
      <c r="K212" s="168"/>
      <c r="L212" s="232"/>
      <c r="M212" s="232"/>
      <c r="N212" s="232"/>
      <c r="O212" s="232"/>
      <c r="P212" s="232"/>
      <c r="Q212" s="232"/>
      <c r="R212" s="232"/>
      <c r="S212" s="232"/>
      <c r="T212" s="232"/>
      <c r="U212" s="232"/>
      <c r="V212" s="232"/>
      <c r="W212" s="232"/>
      <c r="X212" s="232"/>
      <c r="Y212" s="232"/>
      <c r="Z212" s="232"/>
      <c r="AA212" s="232"/>
      <c r="AB212" s="232"/>
      <c r="AC212" s="232"/>
      <c r="AD212" s="232"/>
      <c r="AE212" s="232"/>
      <c r="AF212" s="232"/>
      <c r="AG212" s="232"/>
      <c r="AH212" s="232"/>
      <c r="AI212" s="232"/>
      <c r="AJ212" s="232"/>
      <c r="AK212" s="232"/>
      <c r="AL212" s="232"/>
      <c r="AM212" s="232"/>
      <c r="AN212" s="232"/>
      <c r="AO212" s="232"/>
      <c r="AP212" s="232"/>
      <c r="AQ212" s="232"/>
      <c r="AR212" s="232"/>
      <c r="AS212" s="232"/>
      <c r="AT212" s="232"/>
      <c r="AU212" s="232"/>
      <c r="AV212" s="232"/>
    </row>
    <row r="213" spans="2:48" s="235" customFormat="1">
      <c r="B213" s="62"/>
      <c r="D213" s="62"/>
      <c r="E213" s="237"/>
      <c r="H213" s="1"/>
      <c r="J213" s="237"/>
      <c r="K213" s="168"/>
      <c r="L213" s="232"/>
      <c r="M213" s="232"/>
      <c r="N213" s="232"/>
      <c r="O213" s="232"/>
      <c r="P213" s="232"/>
      <c r="Q213" s="232"/>
      <c r="R213" s="232"/>
      <c r="S213" s="232"/>
      <c r="T213" s="232"/>
      <c r="U213" s="232"/>
      <c r="V213" s="232"/>
      <c r="W213" s="232"/>
      <c r="X213" s="232"/>
      <c r="Y213" s="232"/>
      <c r="Z213" s="232"/>
      <c r="AA213" s="232"/>
      <c r="AB213" s="232"/>
      <c r="AC213" s="232"/>
      <c r="AD213" s="232"/>
      <c r="AE213" s="232"/>
      <c r="AF213" s="232"/>
      <c r="AG213" s="232"/>
      <c r="AH213" s="232"/>
      <c r="AI213" s="232"/>
      <c r="AJ213" s="232"/>
      <c r="AK213" s="232"/>
      <c r="AL213" s="232"/>
      <c r="AM213" s="232"/>
      <c r="AN213" s="232"/>
      <c r="AO213" s="232"/>
      <c r="AP213" s="232"/>
      <c r="AQ213" s="232"/>
      <c r="AR213" s="232"/>
      <c r="AS213" s="232"/>
      <c r="AT213" s="232"/>
      <c r="AU213" s="232"/>
      <c r="AV213" s="232"/>
    </row>
    <row r="214" spans="2:48" s="235" customFormat="1">
      <c r="B214" s="62"/>
      <c r="D214" s="62"/>
      <c r="E214" s="237"/>
      <c r="H214" s="1"/>
      <c r="J214" s="237"/>
      <c r="K214" s="168"/>
      <c r="L214" s="232"/>
      <c r="M214" s="232"/>
      <c r="N214" s="232"/>
      <c r="O214" s="232"/>
      <c r="P214" s="232"/>
      <c r="Q214" s="232"/>
      <c r="R214" s="232"/>
      <c r="S214" s="232"/>
      <c r="T214" s="232"/>
      <c r="U214" s="232"/>
      <c r="V214" s="232"/>
      <c r="W214" s="232"/>
      <c r="X214" s="232"/>
      <c r="Y214" s="232"/>
      <c r="Z214" s="232"/>
      <c r="AA214" s="232"/>
      <c r="AB214" s="232"/>
      <c r="AC214" s="232"/>
      <c r="AD214" s="232"/>
      <c r="AE214" s="232"/>
      <c r="AF214" s="232"/>
      <c r="AG214" s="232"/>
      <c r="AH214" s="232"/>
      <c r="AI214" s="232"/>
      <c r="AJ214" s="232"/>
      <c r="AK214" s="232"/>
      <c r="AL214" s="232"/>
      <c r="AM214" s="232"/>
      <c r="AN214" s="232"/>
      <c r="AO214" s="232"/>
      <c r="AP214" s="232"/>
      <c r="AQ214" s="232"/>
      <c r="AR214" s="232"/>
      <c r="AS214" s="232"/>
      <c r="AT214" s="232"/>
      <c r="AU214" s="232"/>
      <c r="AV214" s="232"/>
    </row>
    <row r="215" spans="2:48" s="235" customFormat="1">
      <c r="B215" s="62"/>
      <c r="D215" s="62"/>
      <c r="E215" s="237"/>
      <c r="H215" s="1"/>
      <c r="J215" s="237"/>
      <c r="K215" s="168"/>
      <c r="L215" s="232"/>
      <c r="M215" s="232"/>
      <c r="N215" s="232"/>
      <c r="O215" s="232"/>
      <c r="P215" s="232"/>
      <c r="Q215" s="232"/>
      <c r="R215" s="232"/>
      <c r="S215" s="232"/>
      <c r="T215" s="232"/>
      <c r="U215" s="232"/>
      <c r="V215" s="232"/>
      <c r="W215" s="232"/>
      <c r="X215" s="232"/>
      <c r="Y215" s="232"/>
      <c r="Z215" s="232"/>
      <c r="AA215" s="232"/>
      <c r="AB215" s="232"/>
      <c r="AC215" s="232"/>
      <c r="AD215" s="232"/>
      <c r="AE215" s="232"/>
      <c r="AF215" s="232"/>
      <c r="AG215" s="232"/>
      <c r="AH215" s="232"/>
      <c r="AI215" s="232"/>
      <c r="AJ215" s="232"/>
      <c r="AK215" s="232"/>
      <c r="AL215" s="232"/>
      <c r="AM215" s="232"/>
      <c r="AN215" s="232"/>
      <c r="AO215" s="232"/>
      <c r="AP215" s="232"/>
      <c r="AQ215" s="232"/>
      <c r="AR215" s="232"/>
      <c r="AS215" s="232"/>
      <c r="AT215" s="232"/>
      <c r="AU215" s="232"/>
      <c r="AV215" s="232"/>
    </row>
    <row r="216" spans="2:48" s="235" customFormat="1">
      <c r="B216" s="62"/>
      <c r="D216" s="62"/>
      <c r="E216" s="237"/>
      <c r="H216" s="1"/>
      <c r="J216" s="237"/>
      <c r="K216" s="168"/>
      <c r="L216" s="232"/>
      <c r="M216" s="232"/>
      <c r="N216" s="232"/>
      <c r="O216" s="232"/>
      <c r="P216" s="232"/>
      <c r="Q216" s="232"/>
      <c r="R216" s="232"/>
      <c r="S216" s="232"/>
      <c r="T216" s="232"/>
      <c r="U216" s="232"/>
      <c r="V216" s="232"/>
      <c r="W216" s="232"/>
      <c r="X216" s="232"/>
      <c r="Y216" s="232"/>
      <c r="Z216" s="232"/>
      <c r="AA216" s="232"/>
      <c r="AB216" s="232"/>
      <c r="AC216" s="232"/>
      <c r="AD216" s="232"/>
      <c r="AE216" s="232"/>
      <c r="AF216" s="232"/>
      <c r="AG216" s="232"/>
      <c r="AH216" s="232"/>
      <c r="AI216" s="232"/>
      <c r="AJ216" s="232"/>
      <c r="AK216" s="232"/>
      <c r="AL216" s="232"/>
      <c r="AM216" s="232"/>
      <c r="AN216" s="232"/>
      <c r="AO216" s="232"/>
      <c r="AP216" s="232"/>
      <c r="AQ216" s="232"/>
      <c r="AR216" s="232"/>
      <c r="AS216" s="232"/>
      <c r="AT216" s="232"/>
      <c r="AU216" s="232"/>
      <c r="AV216" s="232"/>
    </row>
    <row r="217" spans="2:48" s="235" customFormat="1">
      <c r="B217" s="62"/>
      <c r="D217" s="62"/>
      <c r="E217" s="237"/>
      <c r="H217" s="1"/>
      <c r="J217" s="237"/>
      <c r="K217" s="168"/>
      <c r="L217" s="232"/>
      <c r="M217" s="232"/>
      <c r="N217" s="232"/>
      <c r="O217" s="232"/>
      <c r="P217" s="232"/>
      <c r="Q217" s="232"/>
      <c r="R217" s="232"/>
      <c r="S217" s="232"/>
      <c r="T217" s="232"/>
      <c r="U217" s="232"/>
      <c r="V217" s="232"/>
      <c r="W217" s="232"/>
      <c r="X217" s="232"/>
      <c r="Y217" s="232"/>
      <c r="Z217" s="232"/>
      <c r="AA217" s="232"/>
      <c r="AB217" s="232"/>
      <c r="AC217" s="232"/>
      <c r="AD217" s="232"/>
      <c r="AE217" s="232"/>
      <c r="AF217" s="232"/>
      <c r="AG217" s="232"/>
      <c r="AH217" s="232"/>
      <c r="AI217" s="232"/>
      <c r="AJ217" s="232"/>
      <c r="AK217" s="232"/>
      <c r="AL217" s="232"/>
      <c r="AM217" s="232"/>
      <c r="AN217" s="232"/>
      <c r="AO217" s="232"/>
      <c r="AP217" s="232"/>
      <c r="AQ217" s="232"/>
      <c r="AR217" s="232"/>
      <c r="AS217" s="232"/>
      <c r="AT217" s="232"/>
      <c r="AU217" s="232"/>
      <c r="AV217" s="232"/>
    </row>
    <row r="218" spans="2:48" s="235" customFormat="1">
      <c r="B218" s="62"/>
      <c r="D218" s="62"/>
      <c r="E218" s="237"/>
      <c r="H218" s="1"/>
      <c r="J218" s="237"/>
      <c r="K218" s="168"/>
      <c r="L218" s="232"/>
      <c r="M218" s="232"/>
      <c r="N218" s="232"/>
      <c r="O218" s="232"/>
      <c r="P218" s="232"/>
      <c r="Q218" s="232"/>
      <c r="R218" s="232"/>
      <c r="S218" s="232"/>
      <c r="T218" s="232"/>
      <c r="U218" s="232"/>
      <c r="V218" s="232"/>
      <c r="W218" s="232"/>
      <c r="X218" s="232"/>
      <c r="Y218" s="232"/>
      <c r="Z218" s="232"/>
      <c r="AA218" s="232"/>
      <c r="AB218" s="232"/>
      <c r="AC218" s="232"/>
      <c r="AD218" s="232"/>
      <c r="AE218" s="232"/>
      <c r="AF218" s="232"/>
      <c r="AG218" s="232"/>
      <c r="AH218" s="232"/>
      <c r="AI218" s="232"/>
      <c r="AJ218" s="232"/>
      <c r="AK218" s="232"/>
      <c r="AL218" s="232"/>
      <c r="AM218" s="232"/>
      <c r="AN218" s="232"/>
      <c r="AO218" s="232"/>
      <c r="AP218" s="232"/>
      <c r="AQ218" s="232"/>
      <c r="AR218" s="232"/>
      <c r="AS218" s="232"/>
      <c r="AT218" s="232"/>
      <c r="AU218" s="232"/>
      <c r="AV218" s="232"/>
    </row>
    <row r="219" spans="2:48" s="235" customFormat="1">
      <c r="B219" s="62"/>
      <c r="D219" s="62"/>
      <c r="E219" s="237"/>
      <c r="H219" s="1"/>
      <c r="J219" s="237"/>
      <c r="K219" s="168"/>
      <c r="L219" s="232"/>
      <c r="M219" s="232"/>
      <c r="N219" s="232"/>
      <c r="O219" s="232"/>
      <c r="P219" s="232"/>
      <c r="Q219" s="232"/>
      <c r="R219" s="232"/>
      <c r="S219" s="232"/>
      <c r="T219" s="232"/>
      <c r="U219" s="232"/>
      <c r="V219" s="232"/>
      <c r="W219" s="232"/>
      <c r="X219" s="232"/>
      <c r="Y219" s="232"/>
      <c r="Z219" s="232"/>
      <c r="AA219" s="232"/>
      <c r="AB219" s="232"/>
      <c r="AC219" s="232"/>
      <c r="AD219" s="232"/>
      <c r="AE219" s="232"/>
      <c r="AF219" s="232"/>
      <c r="AG219" s="232"/>
      <c r="AH219" s="232"/>
      <c r="AI219" s="232"/>
      <c r="AJ219" s="232"/>
      <c r="AK219" s="232"/>
      <c r="AL219" s="232"/>
      <c r="AM219" s="232"/>
      <c r="AN219" s="232"/>
      <c r="AO219" s="232"/>
      <c r="AP219" s="232"/>
      <c r="AQ219" s="232"/>
      <c r="AR219" s="232"/>
      <c r="AS219" s="232"/>
      <c r="AT219" s="232"/>
      <c r="AU219" s="232"/>
      <c r="AV219" s="232"/>
    </row>
    <row r="220" spans="2:48" s="235" customFormat="1">
      <c r="B220" s="62"/>
      <c r="D220" s="62"/>
      <c r="E220" s="237"/>
      <c r="H220" s="1"/>
      <c r="J220" s="237"/>
      <c r="K220" s="168"/>
      <c r="L220" s="232"/>
      <c r="M220" s="232"/>
      <c r="N220" s="232"/>
      <c r="O220" s="232"/>
      <c r="P220" s="232"/>
      <c r="Q220" s="232"/>
      <c r="R220" s="232"/>
      <c r="S220" s="232"/>
      <c r="T220" s="232"/>
      <c r="U220" s="232"/>
      <c r="V220" s="232"/>
      <c r="W220" s="232"/>
      <c r="X220" s="232"/>
      <c r="Y220" s="232"/>
      <c r="Z220" s="232"/>
      <c r="AA220" s="232"/>
      <c r="AB220" s="232"/>
      <c r="AC220" s="232"/>
      <c r="AD220" s="232"/>
      <c r="AE220" s="232"/>
      <c r="AF220" s="232"/>
      <c r="AG220" s="232"/>
      <c r="AH220" s="232"/>
      <c r="AI220" s="232"/>
      <c r="AJ220" s="232"/>
      <c r="AK220" s="232"/>
      <c r="AL220" s="232"/>
      <c r="AM220" s="232"/>
      <c r="AN220" s="232"/>
      <c r="AO220" s="232"/>
      <c r="AP220" s="232"/>
      <c r="AQ220" s="232"/>
      <c r="AR220" s="232"/>
      <c r="AS220" s="232"/>
      <c r="AT220" s="232"/>
      <c r="AU220" s="232"/>
      <c r="AV220" s="232"/>
    </row>
    <row r="221" spans="2:48" s="235" customFormat="1">
      <c r="B221" s="62"/>
      <c r="D221" s="62"/>
      <c r="E221" s="237"/>
      <c r="H221" s="1"/>
      <c r="J221" s="237"/>
      <c r="K221" s="168"/>
      <c r="L221" s="232"/>
      <c r="M221" s="232"/>
      <c r="N221" s="232"/>
      <c r="O221" s="232"/>
      <c r="P221" s="232"/>
      <c r="Q221" s="232"/>
      <c r="R221" s="232"/>
      <c r="S221" s="232"/>
      <c r="T221" s="232"/>
      <c r="U221" s="232"/>
      <c r="V221" s="232"/>
      <c r="W221" s="232"/>
      <c r="X221" s="232"/>
      <c r="Y221" s="232"/>
      <c r="Z221" s="232"/>
      <c r="AA221" s="232"/>
      <c r="AB221" s="232"/>
      <c r="AC221" s="232"/>
      <c r="AD221" s="232"/>
      <c r="AE221" s="232"/>
      <c r="AF221" s="232"/>
      <c r="AG221" s="232"/>
      <c r="AH221" s="232"/>
      <c r="AI221" s="232"/>
      <c r="AJ221" s="232"/>
      <c r="AK221" s="232"/>
      <c r="AL221" s="232"/>
      <c r="AM221" s="232"/>
      <c r="AN221" s="232"/>
      <c r="AO221" s="232"/>
      <c r="AP221" s="232"/>
      <c r="AQ221" s="232"/>
      <c r="AR221" s="232"/>
      <c r="AS221" s="232"/>
      <c r="AT221" s="232"/>
      <c r="AU221" s="232"/>
      <c r="AV221" s="232"/>
    </row>
    <row r="222" spans="2:48" s="235" customFormat="1">
      <c r="B222" s="62"/>
      <c r="D222" s="62"/>
      <c r="E222" s="237"/>
      <c r="H222" s="1"/>
      <c r="J222" s="237"/>
      <c r="K222" s="168"/>
      <c r="L222" s="232"/>
      <c r="M222" s="232"/>
      <c r="N222" s="232"/>
      <c r="O222" s="232"/>
      <c r="P222" s="232"/>
      <c r="Q222" s="232"/>
      <c r="R222" s="232"/>
      <c r="S222" s="232"/>
      <c r="T222" s="232"/>
      <c r="U222" s="232"/>
      <c r="V222" s="232"/>
      <c r="W222" s="232"/>
      <c r="X222" s="232"/>
      <c r="Y222" s="232"/>
      <c r="Z222" s="232"/>
      <c r="AA222" s="232"/>
      <c r="AB222" s="232"/>
      <c r="AC222" s="232"/>
      <c r="AD222" s="232"/>
      <c r="AE222" s="232"/>
      <c r="AF222" s="232"/>
      <c r="AG222" s="232"/>
      <c r="AH222" s="232"/>
      <c r="AI222" s="232"/>
      <c r="AJ222" s="232"/>
      <c r="AK222" s="232"/>
      <c r="AL222" s="232"/>
      <c r="AM222" s="232"/>
      <c r="AN222" s="232"/>
      <c r="AO222" s="232"/>
      <c r="AP222" s="232"/>
      <c r="AQ222" s="232"/>
      <c r="AR222" s="232"/>
      <c r="AS222" s="232"/>
      <c r="AT222" s="232"/>
      <c r="AU222" s="232"/>
      <c r="AV222" s="232"/>
    </row>
    <row r="223" spans="2:48" s="235" customFormat="1">
      <c r="B223" s="62"/>
      <c r="D223" s="62"/>
      <c r="E223" s="237"/>
      <c r="H223" s="1"/>
      <c r="J223" s="237"/>
      <c r="K223" s="168"/>
      <c r="L223" s="232"/>
      <c r="M223" s="232"/>
      <c r="N223" s="232"/>
      <c r="O223" s="232"/>
      <c r="P223" s="232"/>
      <c r="Q223" s="232"/>
      <c r="R223" s="232"/>
      <c r="S223" s="232"/>
      <c r="T223" s="232"/>
      <c r="U223" s="232"/>
      <c r="V223" s="232"/>
      <c r="W223" s="232"/>
      <c r="X223" s="232"/>
      <c r="Y223" s="232"/>
      <c r="Z223" s="232"/>
      <c r="AA223" s="232"/>
      <c r="AB223" s="232"/>
      <c r="AC223" s="232"/>
      <c r="AD223" s="232"/>
      <c r="AE223" s="232"/>
      <c r="AF223" s="232"/>
      <c r="AG223" s="232"/>
      <c r="AH223" s="232"/>
      <c r="AI223" s="232"/>
      <c r="AJ223" s="232"/>
      <c r="AK223" s="232"/>
      <c r="AL223" s="232"/>
      <c r="AM223" s="232"/>
      <c r="AN223" s="232"/>
      <c r="AO223" s="232"/>
      <c r="AP223" s="232"/>
      <c r="AQ223" s="232"/>
      <c r="AR223" s="232"/>
      <c r="AS223" s="232"/>
      <c r="AT223" s="232"/>
      <c r="AU223" s="232"/>
      <c r="AV223" s="232"/>
    </row>
    <row r="224" spans="2:48" s="235" customFormat="1">
      <c r="B224" s="62"/>
      <c r="D224" s="62"/>
      <c r="E224" s="237"/>
      <c r="H224" s="1"/>
      <c r="J224" s="237"/>
      <c r="K224" s="168"/>
      <c r="L224" s="232"/>
      <c r="M224" s="232"/>
      <c r="N224" s="232"/>
      <c r="O224" s="232"/>
      <c r="P224" s="232"/>
      <c r="Q224" s="232"/>
      <c r="R224" s="232"/>
      <c r="S224" s="232"/>
      <c r="T224" s="232"/>
      <c r="U224" s="232"/>
      <c r="V224" s="232"/>
      <c r="W224" s="232"/>
      <c r="X224" s="232"/>
      <c r="Y224" s="232"/>
      <c r="Z224" s="232"/>
      <c r="AA224" s="232"/>
      <c r="AB224" s="232"/>
      <c r="AC224" s="232"/>
      <c r="AD224" s="232"/>
      <c r="AE224" s="232"/>
      <c r="AF224" s="232"/>
      <c r="AG224" s="232"/>
      <c r="AH224" s="232"/>
      <c r="AI224" s="232"/>
      <c r="AJ224" s="232"/>
      <c r="AK224" s="232"/>
      <c r="AL224" s="232"/>
      <c r="AM224" s="232"/>
      <c r="AN224" s="232"/>
      <c r="AO224" s="232"/>
      <c r="AP224" s="232"/>
      <c r="AQ224" s="232"/>
      <c r="AR224" s="232"/>
      <c r="AS224" s="232"/>
      <c r="AT224" s="232"/>
      <c r="AU224" s="232"/>
      <c r="AV224" s="232"/>
    </row>
    <row r="225" spans="2:48" s="235" customFormat="1">
      <c r="B225" s="62"/>
      <c r="D225" s="62"/>
      <c r="E225" s="237"/>
      <c r="H225" s="1"/>
      <c r="J225" s="237"/>
      <c r="K225" s="168"/>
      <c r="L225" s="232"/>
      <c r="M225" s="232"/>
      <c r="N225" s="232"/>
      <c r="O225" s="232"/>
      <c r="P225" s="232"/>
      <c r="Q225" s="232"/>
      <c r="R225" s="232"/>
      <c r="S225" s="232"/>
      <c r="T225" s="232"/>
      <c r="U225" s="232"/>
      <c r="V225" s="232"/>
      <c r="W225" s="232"/>
      <c r="X225" s="232"/>
      <c r="Y225" s="232"/>
      <c r="Z225" s="232"/>
      <c r="AA225" s="232"/>
      <c r="AB225" s="232"/>
      <c r="AC225" s="232"/>
      <c r="AD225" s="232"/>
      <c r="AE225" s="232"/>
      <c r="AF225" s="232"/>
      <c r="AG225" s="232"/>
      <c r="AH225" s="232"/>
      <c r="AI225" s="232"/>
      <c r="AJ225" s="232"/>
      <c r="AK225" s="232"/>
      <c r="AL225" s="232"/>
      <c r="AM225" s="232"/>
      <c r="AN225" s="232"/>
      <c r="AO225" s="232"/>
      <c r="AP225" s="232"/>
      <c r="AQ225" s="232"/>
      <c r="AR225" s="232"/>
      <c r="AS225" s="232"/>
      <c r="AT225" s="232"/>
      <c r="AU225" s="232"/>
      <c r="AV225" s="232"/>
    </row>
    <row r="226" spans="2:48" s="235" customFormat="1">
      <c r="B226" s="62"/>
      <c r="D226" s="62"/>
      <c r="E226" s="237"/>
      <c r="H226" s="1"/>
      <c r="J226" s="237"/>
      <c r="K226" s="168"/>
      <c r="L226" s="232"/>
      <c r="M226" s="232"/>
      <c r="N226" s="232"/>
      <c r="O226" s="232"/>
      <c r="P226" s="232"/>
      <c r="Q226" s="232"/>
      <c r="R226" s="232"/>
      <c r="S226" s="232"/>
      <c r="T226" s="232"/>
      <c r="U226" s="232"/>
      <c r="V226" s="232"/>
      <c r="W226" s="232"/>
      <c r="X226" s="232"/>
      <c r="Y226" s="232"/>
      <c r="Z226" s="232"/>
      <c r="AA226" s="232"/>
      <c r="AB226" s="232"/>
      <c r="AC226" s="232"/>
      <c r="AD226" s="232"/>
      <c r="AE226" s="232"/>
      <c r="AF226" s="232"/>
      <c r="AG226" s="232"/>
      <c r="AH226" s="232"/>
      <c r="AI226" s="232"/>
      <c r="AJ226" s="232"/>
      <c r="AK226" s="232"/>
      <c r="AL226" s="232"/>
      <c r="AM226" s="232"/>
      <c r="AN226" s="232"/>
      <c r="AO226" s="232"/>
      <c r="AP226" s="232"/>
      <c r="AQ226" s="232"/>
      <c r="AR226" s="232"/>
      <c r="AS226" s="232"/>
      <c r="AT226" s="232"/>
      <c r="AU226" s="232"/>
      <c r="AV226" s="232"/>
    </row>
    <row r="227" spans="2:48" s="235" customFormat="1">
      <c r="B227" s="62"/>
      <c r="D227" s="62"/>
      <c r="E227" s="237"/>
      <c r="H227" s="1"/>
      <c r="J227" s="237"/>
      <c r="K227" s="168"/>
      <c r="L227" s="232"/>
      <c r="M227" s="232"/>
      <c r="N227" s="232"/>
      <c r="O227" s="232"/>
      <c r="P227" s="232"/>
      <c r="Q227" s="232"/>
      <c r="R227" s="232"/>
      <c r="S227" s="232"/>
      <c r="T227" s="232"/>
      <c r="U227" s="232"/>
      <c r="V227" s="232"/>
      <c r="W227" s="232"/>
      <c r="X227" s="232"/>
      <c r="Y227" s="232"/>
      <c r="Z227" s="232"/>
      <c r="AA227" s="232"/>
      <c r="AB227" s="232"/>
      <c r="AC227" s="232"/>
      <c r="AD227" s="232"/>
      <c r="AE227" s="232"/>
      <c r="AF227" s="232"/>
      <c r="AG227" s="232"/>
      <c r="AH227" s="232"/>
      <c r="AI227" s="232"/>
      <c r="AJ227" s="232"/>
      <c r="AK227" s="232"/>
      <c r="AL227" s="232"/>
      <c r="AM227" s="232"/>
      <c r="AN227" s="232"/>
      <c r="AO227" s="232"/>
      <c r="AP227" s="232"/>
      <c r="AQ227" s="232"/>
      <c r="AR227" s="232"/>
      <c r="AS227" s="232"/>
      <c r="AT227" s="232"/>
      <c r="AU227" s="232"/>
      <c r="AV227" s="232"/>
    </row>
    <row r="228" spans="2:48" s="235" customFormat="1">
      <c r="B228" s="62"/>
      <c r="D228" s="62"/>
      <c r="E228" s="237"/>
      <c r="H228" s="1"/>
      <c r="J228" s="237"/>
      <c r="K228" s="168"/>
      <c r="L228" s="232"/>
      <c r="M228" s="232"/>
      <c r="N228" s="232"/>
      <c r="O228" s="232"/>
      <c r="P228" s="232"/>
      <c r="Q228" s="232"/>
      <c r="R228" s="232"/>
      <c r="S228" s="232"/>
      <c r="T228" s="232"/>
      <c r="U228" s="232"/>
      <c r="V228" s="232"/>
      <c r="W228" s="232"/>
      <c r="X228" s="232"/>
      <c r="Y228" s="232"/>
      <c r="Z228" s="232"/>
      <c r="AA228" s="232"/>
      <c r="AB228" s="232"/>
      <c r="AC228" s="232"/>
      <c r="AD228" s="232"/>
      <c r="AE228" s="232"/>
      <c r="AF228" s="232"/>
      <c r="AG228" s="232"/>
      <c r="AH228" s="232"/>
      <c r="AI228" s="232"/>
      <c r="AJ228" s="232"/>
      <c r="AK228" s="232"/>
      <c r="AL228" s="232"/>
      <c r="AM228" s="232"/>
      <c r="AN228" s="232"/>
      <c r="AO228" s="232"/>
      <c r="AP228" s="232"/>
      <c r="AQ228" s="232"/>
      <c r="AR228" s="232"/>
      <c r="AS228" s="232"/>
      <c r="AT228" s="232"/>
      <c r="AU228" s="232"/>
      <c r="AV228" s="232"/>
    </row>
    <row r="229" spans="2:48" s="235" customFormat="1">
      <c r="B229" s="62"/>
      <c r="D229" s="62"/>
      <c r="E229" s="237"/>
      <c r="H229" s="1"/>
      <c r="J229" s="237"/>
      <c r="K229" s="168"/>
      <c r="L229" s="232"/>
      <c r="M229" s="232"/>
      <c r="N229" s="232"/>
      <c r="O229" s="232"/>
      <c r="P229" s="232"/>
      <c r="Q229" s="232"/>
      <c r="R229" s="232"/>
      <c r="S229" s="232"/>
      <c r="T229" s="232"/>
      <c r="U229" s="232"/>
      <c r="V229" s="232"/>
      <c r="W229" s="232"/>
      <c r="X229" s="232"/>
      <c r="Y229" s="232"/>
      <c r="Z229" s="232"/>
      <c r="AA229" s="232"/>
      <c r="AB229" s="232"/>
      <c r="AC229" s="232"/>
      <c r="AD229" s="232"/>
      <c r="AE229" s="232"/>
      <c r="AF229" s="232"/>
      <c r="AG229" s="232"/>
      <c r="AH229" s="232"/>
      <c r="AI229" s="232"/>
      <c r="AJ229" s="232"/>
      <c r="AK229" s="232"/>
      <c r="AL229" s="232"/>
      <c r="AM229" s="232"/>
      <c r="AN229" s="232"/>
      <c r="AO229" s="232"/>
      <c r="AP229" s="232"/>
      <c r="AQ229" s="232"/>
      <c r="AR229" s="232"/>
      <c r="AS229" s="232"/>
      <c r="AT229" s="232"/>
      <c r="AU229" s="232"/>
      <c r="AV229" s="232"/>
    </row>
    <row r="230" spans="2:48" s="235" customFormat="1">
      <c r="B230" s="62"/>
      <c r="D230" s="62"/>
      <c r="E230" s="237"/>
      <c r="H230" s="1"/>
      <c r="J230" s="237"/>
      <c r="K230" s="168"/>
      <c r="L230" s="232"/>
      <c r="M230" s="232"/>
      <c r="N230" s="232"/>
      <c r="O230" s="232"/>
      <c r="P230" s="232"/>
      <c r="Q230" s="232"/>
      <c r="R230" s="232"/>
      <c r="S230" s="232"/>
      <c r="T230" s="232"/>
      <c r="U230" s="232"/>
      <c r="V230" s="232"/>
      <c r="W230" s="232"/>
      <c r="X230" s="232"/>
      <c r="Y230" s="232"/>
      <c r="Z230" s="232"/>
      <c r="AA230" s="232"/>
      <c r="AB230" s="232"/>
      <c r="AC230" s="232"/>
      <c r="AD230" s="232"/>
      <c r="AE230" s="232"/>
      <c r="AF230" s="232"/>
      <c r="AG230" s="232"/>
      <c r="AH230" s="232"/>
      <c r="AI230" s="232"/>
      <c r="AJ230" s="232"/>
      <c r="AK230" s="232"/>
      <c r="AL230" s="232"/>
      <c r="AM230" s="232"/>
      <c r="AN230" s="232"/>
      <c r="AO230" s="232"/>
      <c r="AP230" s="232"/>
      <c r="AQ230" s="232"/>
      <c r="AR230" s="232"/>
      <c r="AS230" s="232"/>
      <c r="AT230" s="232"/>
      <c r="AU230" s="232"/>
      <c r="AV230" s="232"/>
    </row>
    <row r="231" spans="2:48" s="235" customFormat="1">
      <c r="B231" s="62"/>
      <c r="D231" s="62"/>
      <c r="E231" s="237"/>
      <c r="H231" s="1"/>
      <c r="J231" s="237"/>
      <c r="K231" s="168"/>
      <c r="L231" s="232"/>
      <c r="M231" s="232"/>
      <c r="N231" s="232"/>
      <c r="O231" s="232"/>
      <c r="P231" s="232"/>
      <c r="Q231" s="232"/>
      <c r="R231" s="232"/>
      <c r="S231" s="232"/>
      <c r="T231" s="232"/>
      <c r="U231" s="232"/>
      <c r="V231" s="232"/>
      <c r="W231" s="232"/>
      <c r="X231" s="232"/>
      <c r="Y231" s="232"/>
      <c r="Z231" s="232"/>
      <c r="AA231" s="232"/>
      <c r="AB231" s="232"/>
      <c r="AC231" s="232"/>
      <c r="AD231" s="232"/>
      <c r="AE231" s="232"/>
      <c r="AF231" s="232"/>
      <c r="AG231" s="232"/>
      <c r="AH231" s="232"/>
      <c r="AI231" s="232"/>
      <c r="AJ231" s="232"/>
      <c r="AK231" s="232"/>
      <c r="AL231" s="232"/>
      <c r="AM231" s="232"/>
      <c r="AN231" s="232"/>
      <c r="AO231" s="232"/>
      <c r="AP231" s="232"/>
      <c r="AQ231" s="232"/>
      <c r="AR231" s="232"/>
      <c r="AS231" s="232"/>
      <c r="AT231" s="232"/>
      <c r="AU231" s="232"/>
      <c r="AV231" s="232"/>
    </row>
    <row r="232" spans="2:48" s="235" customFormat="1">
      <c r="B232" s="62"/>
      <c r="D232" s="62"/>
      <c r="E232" s="237"/>
      <c r="H232" s="1"/>
      <c r="J232" s="237"/>
      <c r="K232" s="168"/>
      <c r="L232" s="232"/>
      <c r="M232" s="232"/>
      <c r="N232" s="232"/>
      <c r="O232" s="232"/>
      <c r="P232" s="232"/>
      <c r="Q232" s="232"/>
      <c r="R232" s="232"/>
      <c r="S232" s="232"/>
      <c r="T232" s="232"/>
      <c r="U232" s="232"/>
      <c r="V232" s="232"/>
      <c r="W232" s="232"/>
      <c r="X232" s="232"/>
      <c r="Y232" s="232"/>
      <c r="Z232" s="232"/>
      <c r="AA232" s="232"/>
      <c r="AB232" s="232"/>
      <c r="AC232" s="232"/>
      <c r="AD232" s="232"/>
      <c r="AE232" s="232"/>
      <c r="AF232" s="232"/>
      <c r="AG232" s="232"/>
      <c r="AH232" s="232"/>
      <c r="AI232" s="232"/>
      <c r="AJ232" s="232"/>
      <c r="AK232" s="232"/>
      <c r="AL232" s="232"/>
      <c r="AM232" s="232"/>
      <c r="AN232" s="232"/>
      <c r="AO232" s="232"/>
      <c r="AP232" s="232"/>
      <c r="AQ232" s="232"/>
      <c r="AR232" s="232"/>
      <c r="AS232" s="232"/>
      <c r="AT232" s="232"/>
      <c r="AU232" s="232"/>
      <c r="AV232" s="232"/>
    </row>
    <row r="233" spans="2:48" s="235" customFormat="1">
      <c r="B233" s="62"/>
      <c r="D233" s="62"/>
      <c r="E233" s="237"/>
      <c r="H233" s="1"/>
      <c r="J233" s="237"/>
      <c r="K233" s="168"/>
      <c r="L233" s="232"/>
      <c r="M233" s="232"/>
      <c r="N233" s="232"/>
      <c r="O233" s="232"/>
      <c r="P233" s="232"/>
      <c r="Q233" s="232"/>
      <c r="R233" s="232"/>
      <c r="S233" s="232"/>
      <c r="T233" s="232"/>
      <c r="U233" s="232"/>
      <c r="V233" s="232"/>
      <c r="W233" s="232"/>
      <c r="X233" s="232"/>
      <c r="Y233" s="232"/>
      <c r="Z233" s="232"/>
      <c r="AA233" s="232"/>
      <c r="AB233" s="232"/>
      <c r="AC233" s="232"/>
      <c r="AD233" s="232"/>
      <c r="AE233" s="232"/>
      <c r="AF233" s="232"/>
      <c r="AG233" s="232"/>
      <c r="AH233" s="232"/>
      <c r="AI233" s="232"/>
      <c r="AJ233" s="232"/>
      <c r="AK233" s="232"/>
      <c r="AL233" s="232"/>
      <c r="AM233" s="232"/>
      <c r="AN233" s="232"/>
      <c r="AO233" s="232"/>
      <c r="AP233" s="232"/>
      <c r="AQ233" s="232"/>
      <c r="AR233" s="232"/>
      <c r="AS233" s="232"/>
      <c r="AT233" s="232"/>
      <c r="AU233" s="232"/>
      <c r="AV233" s="232"/>
    </row>
    <row r="234" spans="2:48" s="235" customFormat="1">
      <c r="B234" s="62"/>
      <c r="D234" s="62"/>
      <c r="E234" s="237"/>
      <c r="H234" s="1"/>
      <c r="J234" s="237"/>
      <c r="K234" s="168"/>
      <c r="L234" s="232"/>
      <c r="M234" s="232"/>
      <c r="N234" s="232"/>
      <c r="O234" s="232"/>
      <c r="P234" s="232"/>
      <c r="Q234" s="232"/>
      <c r="R234" s="232"/>
      <c r="S234" s="232"/>
      <c r="T234" s="232"/>
      <c r="U234" s="232"/>
      <c r="V234" s="232"/>
      <c r="W234" s="232"/>
      <c r="X234" s="232"/>
      <c r="Y234" s="232"/>
      <c r="Z234" s="232"/>
      <c r="AA234" s="232"/>
      <c r="AB234" s="232"/>
      <c r="AC234" s="232"/>
      <c r="AD234" s="232"/>
      <c r="AE234" s="232"/>
      <c r="AF234" s="232"/>
      <c r="AG234" s="232"/>
      <c r="AH234" s="232"/>
      <c r="AI234" s="232"/>
      <c r="AJ234" s="232"/>
      <c r="AK234" s="232"/>
      <c r="AL234" s="232"/>
      <c r="AM234" s="232"/>
      <c r="AN234" s="232"/>
      <c r="AO234" s="232"/>
      <c r="AP234" s="232"/>
      <c r="AQ234" s="232"/>
      <c r="AR234" s="232"/>
      <c r="AS234" s="232"/>
      <c r="AT234" s="232"/>
      <c r="AU234" s="232"/>
      <c r="AV234" s="232"/>
    </row>
    <row r="235" spans="2:48" s="235" customFormat="1">
      <c r="B235" s="62"/>
      <c r="D235" s="62"/>
      <c r="E235" s="237"/>
      <c r="H235" s="1"/>
      <c r="J235" s="237"/>
      <c r="K235" s="168"/>
      <c r="L235" s="232"/>
      <c r="M235" s="232"/>
      <c r="N235" s="232"/>
      <c r="O235" s="232"/>
      <c r="P235" s="232"/>
      <c r="Q235" s="232"/>
      <c r="R235" s="232"/>
      <c r="S235" s="232"/>
      <c r="T235" s="232"/>
      <c r="U235" s="232"/>
      <c r="V235" s="232"/>
      <c r="W235" s="232"/>
      <c r="X235" s="232"/>
      <c r="Y235" s="232"/>
      <c r="Z235" s="232"/>
      <c r="AA235" s="232"/>
      <c r="AB235" s="232"/>
      <c r="AC235" s="232"/>
      <c r="AD235" s="232"/>
      <c r="AE235" s="232"/>
      <c r="AF235" s="232"/>
      <c r="AG235" s="232"/>
      <c r="AH235" s="232"/>
      <c r="AI235" s="232"/>
      <c r="AJ235" s="232"/>
      <c r="AK235" s="232"/>
      <c r="AL235" s="232"/>
      <c r="AM235" s="232"/>
      <c r="AN235" s="232"/>
      <c r="AO235" s="232"/>
      <c r="AP235" s="232"/>
      <c r="AQ235" s="232"/>
      <c r="AR235" s="232"/>
      <c r="AS235" s="232"/>
      <c r="AT235" s="232"/>
      <c r="AU235" s="232"/>
      <c r="AV235" s="232"/>
    </row>
    <row r="236" spans="2:48" s="235" customFormat="1">
      <c r="B236" s="62"/>
      <c r="D236" s="62"/>
      <c r="E236" s="237"/>
      <c r="H236" s="1"/>
      <c r="J236" s="237"/>
      <c r="K236" s="168"/>
      <c r="L236" s="232"/>
      <c r="M236" s="232"/>
      <c r="N236" s="232"/>
      <c r="O236" s="232"/>
      <c r="P236" s="232"/>
      <c r="Q236" s="232"/>
      <c r="R236" s="232"/>
      <c r="S236" s="232"/>
      <c r="T236" s="232"/>
      <c r="U236" s="232"/>
      <c r="V236" s="232"/>
      <c r="W236" s="232"/>
      <c r="X236" s="232"/>
      <c r="Y236" s="232"/>
      <c r="Z236" s="232"/>
      <c r="AA236" s="232"/>
      <c r="AB236" s="232"/>
      <c r="AC236" s="232"/>
      <c r="AD236" s="232"/>
      <c r="AE236" s="232"/>
      <c r="AF236" s="232"/>
      <c r="AG236" s="232"/>
      <c r="AH236" s="232"/>
      <c r="AI236" s="232"/>
      <c r="AJ236" s="232"/>
      <c r="AK236" s="232"/>
      <c r="AL236" s="232"/>
      <c r="AM236" s="232"/>
      <c r="AN236" s="232"/>
      <c r="AO236" s="232"/>
      <c r="AP236" s="232"/>
      <c r="AQ236" s="232"/>
      <c r="AR236" s="232"/>
      <c r="AS236" s="232"/>
      <c r="AT236" s="232"/>
      <c r="AU236" s="232"/>
      <c r="AV236" s="232"/>
    </row>
    <row r="237" spans="2:48" s="235" customFormat="1">
      <c r="B237" s="62"/>
      <c r="D237" s="62"/>
      <c r="E237" s="237"/>
      <c r="H237" s="1"/>
      <c r="J237" s="237"/>
      <c r="K237" s="168"/>
      <c r="L237" s="232"/>
      <c r="M237" s="232"/>
      <c r="N237" s="232"/>
      <c r="O237" s="232"/>
      <c r="P237" s="232"/>
      <c r="Q237" s="232"/>
      <c r="R237" s="232"/>
      <c r="S237" s="232"/>
      <c r="T237" s="232"/>
      <c r="U237" s="232"/>
      <c r="V237" s="232"/>
      <c r="W237" s="232"/>
      <c r="X237" s="232"/>
      <c r="Y237" s="232"/>
      <c r="Z237" s="232"/>
      <c r="AA237" s="232"/>
      <c r="AB237" s="232"/>
      <c r="AC237" s="232"/>
      <c r="AD237" s="232"/>
      <c r="AE237" s="232"/>
      <c r="AF237" s="232"/>
      <c r="AG237" s="232"/>
      <c r="AH237" s="232"/>
      <c r="AI237" s="232"/>
      <c r="AJ237" s="232"/>
      <c r="AK237" s="232"/>
      <c r="AL237" s="232"/>
      <c r="AM237" s="232"/>
      <c r="AN237" s="232"/>
      <c r="AO237" s="232"/>
      <c r="AP237" s="232"/>
      <c r="AQ237" s="232"/>
      <c r="AR237" s="232"/>
      <c r="AS237" s="232"/>
      <c r="AT237" s="232"/>
      <c r="AU237" s="232"/>
      <c r="AV237" s="232"/>
    </row>
    <row r="238" spans="2:48" s="235" customFormat="1">
      <c r="B238" s="62"/>
      <c r="D238" s="62"/>
      <c r="E238" s="237"/>
      <c r="H238" s="1"/>
      <c r="J238" s="237"/>
      <c r="K238" s="168"/>
      <c r="L238" s="232"/>
      <c r="M238" s="232"/>
      <c r="N238" s="232"/>
      <c r="O238" s="232"/>
      <c r="P238" s="232"/>
      <c r="Q238" s="232"/>
      <c r="R238" s="232"/>
      <c r="S238" s="232"/>
      <c r="T238" s="232"/>
      <c r="U238" s="232"/>
      <c r="V238" s="232"/>
      <c r="W238" s="232"/>
      <c r="X238" s="232"/>
      <c r="Y238" s="232"/>
      <c r="Z238" s="232"/>
      <c r="AA238" s="232"/>
      <c r="AB238" s="232"/>
      <c r="AC238" s="232"/>
      <c r="AD238" s="232"/>
      <c r="AE238" s="232"/>
      <c r="AF238" s="232"/>
      <c r="AG238" s="232"/>
      <c r="AH238" s="232"/>
      <c r="AI238" s="232"/>
      <c r="AJ238" s="232"/>
      <c r="AK238" s="232"/>
      <c r="AL238" s="232"/>
      <c r="AM238" s="232"/>
      <c r="AN238" s="232"/>
      <c r="AO238" s="232"/>
      <c r="AP238" s="232"/>
      <c r="AQ238" s="232"/>
      <c r="AR238" s="232"/>
      <c r="AS238" s="232"/>
      <c r="AT238" s="232"/>
      <c r="AU238" s="232"/>
      <c r="AV238" s="232"/>
    </row>
    <row r="239" spans="2:48" s="235" customFormat="1">
      <c r="B239" s="62"/>
      <c r="D239" s="62"/>
      <c r="E239" s="237"/>
      <c r="H239" s="1"/>
      <c r="J239" s="237"/>
      <c r="K239" s="168"/>
      <c r="L239" s="232"/>
      <c r="M239" s="232"/>
      <c r="N239" s="232"/>
      <c r="O239" s="232"/>
      <c r="P239" s="232"/>
      <c r="Q239" s="232"/>
      <c r="R239" s="232"/>
      <c r="S239" s="232"/>
      <c r="T239" s="232"/>
      <c r="U239" s="232"/>
      <c r="V239" s="232"/>
      <c r="W239" s="232"/>
      <c r="X239" s="232"/>
      <c r="Y239" s="232"/>
      <c r="Z239" s="232"/>
      <c r="AA239" s="232"/>
      <c r="AB239" s="232"/>
      <c r="AC239" s="232"/>
      <c r="AD239" s="232"/>
      <c r="AE239" s="232"/>
      <c r="AF239" s="232"/>
      <c r="AG239" s="232"/>
      <c r="AH239" s="232"/>
      <c r="AI239" s="232"/>
      <c r="AJ239" s="232"/>
      <c r="AK239" s="232"/>
      <c r="AL239" s="232"/>
      <c r="AM239" s="232"/>
      <c r="AN239" s="232"/>
      <c r="AO239" s="232"/>
      <c r="AP239" s="232"/>
      <c r="AQ239" s="232"/>
      <c r="AR239" s="232"/>
      <c r="AS239" s="232"/>
      <c r="AT239" s="232"/>
      <c r="AU239" s="232"/>
      <c r="AV239" s="232"/>
    </row>
    <row r="240" spans="2:48" s="235" customFormat="1">
      <c r="B240" s="62"/>
      <c r="D240" s="62"/>
      <c r="E240" s="237"/>
      <c r="H240" s="1"/>
      <c r="J240" s="237"/>
      <c r="K240" s="168"/>
      <c r="L240" s="232"/>
      <c r="M240" s="232"/>
      <c r="N240" s="232"/>
      <c r="O240" s="232"/>
      <c r="P240" s="232"/>
      <c r="Q240" s="232"/>
      <c r="R240" s="232"/>
      <c r="S240" s="232"/>
      <c r="T240" s="232"/>
      <c r="U240" s="232"/>
      <c r="V240" s="232"/>
      <c r="W240" s="232"/>
      <c r="X240" s="232"/>
      <c r="Y240" s="232"/>
      <c r="Z240" s="232"/>
      <c r="AA240" s="232"/>
      <c r="AB240" s="232"/>
      <c r="AC240" s="232"/>
      <c r="AD240" s="232"/>
      <c r="AE240" s="232"/>
      <c r="AF240" s="232"/>
      <c r="AG240" s="232"/>
      <c r="AH240" s="232"/>
      <c r="AI240" s="232"/>
      <c r="AJ240" s="232"/>
      <c r="AK240" s="232"/>
      <c r="AL240" s="232"/>
      <c r="AM240" s="232"/>
      <c r="AN240" s="232"/>
      <c r="AO240" s="232"/>
      <c r="AP240" s="232"/>
      <c r="AQ240" s="232"/>
      <c r="AR240" s="232"/>
      <c r="AS240" s="232"/>
      <c r="AT240" s="232"/>
      <c r="AU240" s="232"/>
      <c r="AV240" s="232"/>
    </row>
    <row r="241" spans="2:48" s="235" customFormat="1">
      <c r="B241" s="62"/>
      <c r="D241" s="62"/>
      <c r="E241" s="237"/>
      <c r="H241" s="1"/>
      <c r="J241" s="237"/>
      <c r="K241" s="168"/>
      <c r="L241" s="232"/>
      <c r="M241" s="232"/>
      <c r="N241" s="232"/>
      <c r="O241" s="232"/>
      <c r="P241" s="232"/>
      <c r="Q241" s="232"/>
      <c r="R241" s="232"/>
      <c r="S241" s="232"/>
      <c r="T241" s="232"/>
      <c r="U241" s="232"/>
      <c r="V241" s="232"/>
      <c r="W241" s="232"/>
      <c r="X241" s="232"/>
      <c r="Y241" s="232"/>
      <c r="Z241" s="232"/>
      <c r="AA241" s="232"/>
      <c r="AB241" s="232"/>
      <c r="AC241" s="232"/>
      <c r="AD241" s="232"/>
      <c r="AE241" s="232"/>
      <c r="AF241" s="232"/>
      <c r="AG241" s="232"/>
      <c r="AH241" s="232"/>
      <c r="AI241" s="232"/>
      <c r="AJ241" s="232"/>
      <c r="AK241" s="232"/>
      <c r="AL241" s="232"/>
      <c r="AM241" s="232"/>
      <c r="AN241" s="232"/>
      <c r="AO241" s="232"/>
      <c r="AP241" s="232"/>
      <c r="AQ241" s="232"/>
      <c r="AR241" s="232"/>
      <c r="AS241" s="232"/>
      <c r="AT241" s="232"/>
      <c r="AU241" s="232"/>
      <c r="AV241" s="232"/>
    </row>
    <row r="242" spans="2:48" s="235" customFormat="1">
      <c r="B242" s="62"/>
      <c r="D242" s="62"/>
      <c r="E242" s="237"/>
      <c r="H242" s="1"/>
      <c r="J242" s="237"/>
      <c r="K242" s="168"/>
      <c r="L242" s="232"/>
      <c r="M242" s="232"/>
      <c r="N242" s="232"/>
      <c r="O242" s="232"/>
      <c r="P242" s="232"/>
      <c r="Q242" s="232"/>
      <c r="R242" s="232"/>
      <c r="S242" s="232"/>
      <c r="T242" s="232"/>
      <c r="U242" s="232"/>
      <c r="V242" s="232"/>
      <c r="W242" s="232"/>
      <c r="X242" s="232"/>
      <c r="Y242" s="232"/>
      <c r="Z242" s="232"/>
      <c r="AA242" s="232"/>
      <c r="AB242" s="232"/>
      <c r="AC242" s="232"/>
      <c r="AD242" s="232"/>
      <c r="AE242" s="232"/>
      <c r="AF242" s="232"/>
      <c r="AG242" s="232"/>
      <c r="AH242" s="232"/>
      <c r="AI242" s="232"/>
      <c r="AJ242" s="232"/>
      <c r="AK242" s="232"/>
      <c r="AL242" s="232"/>
      <c r="AM242" s="232"/>
      <c r="AN242" s="232"/>
      <c r="AO242" s="232"/>
      <c r="AP242" s="232"/>
      <c r="AQ242" s="232"/>
      <c r="AR242" s="232"/>
      <c r="AS242" s="232"/>
      <c r="AT242" s="232"/>
      <c r="AU242" s="232"/>
      <c r="AV242" s="232"/>
    </row>
    <row r="243" spans="2:48" s="235" customFormat="1">
      <c r="B243" s="62"/>
      <c r="D243" s="62"/>
      <c r="E243" s="237"/>
      <c r="H243" s="1"/>
      <c r="J243" s="237"/>
      <c r="K243" s="168"/>
      <c r="L243" s="232"/>
      <c r="M243" s="232"/>
      <c r="N243" s="232"/>
      <c r="O243" s="232"/>
      <c r="P243" s="232"/>
      <c r="Q243" s="232"/>
      <c r="R243" s="232"/>
      <c r="S243" s="232"/>
      <c r="T243" s="232"/>
      <c r="U243" s="232"/>
      <c r="V243" s="232"/>
      <c r="W243" s="232"/>
      <c r="X243" s="232"/>
      <c r="Y243" s="232"/>
      <c r="Z243" s="232"/>
      <c r="AA243" s="232"/>
      <c r="AB243" s="232"/>
      <c r="AC243" s="232"/>
      <c r="AD243" s="232"/>
      <c r="AE243" s="232"/>
      <c r="AF243" s="232"/>
      <c r="AG243" s="232"/>
      <c r="AH243" s="232"/>
      <c r="AI243" s="232"/>
      <c r="AJ243" s="232"/>
      <c r="AK243" s="232"/>
      <c r="AL243" s="232"/>
      <c r="AM243" s="232"/>
      <c r="AN243" s="232"/>
      <c r="AO243" s="232"/>
      <c r="AP243" s="232"/>
      <c r="AQ243" s="232"/>
      <c r="AR243" s="232"/>
      <c r="AS243" s="232"/>
      <c r="AT243" s="232"/>
      <c r="AU243" s="232"/>
      <c r="AV243" s="232"/>
    </row>
    <row r="244" spans="2:48" s="235" customFormat="1">
      <c r="B244" s="62"/>
      <c r="D244" s="62"/>
      <c r="E244" s="237"/>
      <c r="H244" s="1"/>
      <c r="J244" s="237"/>
      <c r="K244" s="168"/>
      <c r="L244" s="232"/>
      <c r="M244" s="232"/>
      <c r="N244" s="232"/>
      <c r="O244" s="232"/>
      <c r="P244" s="232"/>
      <c r="Q244" s="232"/>
      <c r="R244" s="232"/>
      <c r="S244" s="232"/>
      <c r="T244" s="232"/>
      <c r="U244" s="232"/>
      <c r="V244" s="232"/>
      <c r="W244" s="232"/>
      <c r="X244" s="232"/>
      <c r="Y244" s="232"/>
      <c r="Z244" s="232"/>
      <c r="AA244" s="232"/>
      <c r="AB244" s="232"/>
      <c r="AC244" s="232"/>
      <c r="AD244" s="232"/>
      <c r="AE244" s="232"/>
      <c r="AF244" s="232"/>
      <c r="AG244" s="232"/>
      <c r="AH244" s="232"/>
      <c r="AI244" s="232"/>
      <c r="AJ244" s="232"/>
      <c r="AK244" s="232"/>
      <c r="AL244" s="232"/>
      <c r="AM244" s="232"/>
      <c r="AN244" s="232"/>
      <c r="AO244" s="232"/>
      <c r="AP244" s="232"/>
      <c r="AQ244" s="232"/>
      <c r="AR244" s="232"/>
      <c r="AS244" s="232"/>
      <c r="AT244" s="232"/>
      <c r="AU244" s="232"/>
      <c r="AV244" s="232"/>
    </row>
    <row r="245" spans="2:48" s="235" customFormat="1">
      <c r="B245" s="62"/>
      <c r="D245" s="62"/>
      <c r="E245" s="237"/>
      <c r="H245" s="1"/>
      <c r="J245" s="237"/>
      <c r="K245" s="168"/>
      <c r="L245" s="232"/>
      <c r="M245" s="232"/>
      <c r="N245" s="232"/>
      <c r="O245" s="232"/>
      <c r="P245" s="232"/>
      <c r="Q245" s="232"/>
      <c r="R245" s="232"/>
      <c r="S245" s="232"/>
      <c r="T245" s="232"/>
      <c r="U245" s="232"/>
      <c r="V245" s="232"/>
      <c r="W245" s="232"/>
      <c r="X245" s="232"/>
      <c r="Y245" s="232"/>
      <c r="Z245" s="232"/>
      <c r="AA245" s="232"/>
      <c r="AB245" s="232"/>
      <c r="AC245" s="232"/>
      <c r="AD245" s="232"/>
      <c r="AE245" s="232"/>
      <c r="AF245" s="232"/>
      <c r="AG245" s="232"/>
      <c r="AH245" s="232"/>
      <c r="AI245" s="232"/>
      <c r="AJ245" s="232"/>
      <c r="AK245" s="232"/>
      <c r="AL245" s="232"/>
      <c r="AM245" s="232"/>
      <c r="AN245" s="232"/>
      <c r="AO245" s="232"/>
      <c r="AP245" s="232"/>
      <c r="AQ245" s="232"/>
      <c r="AR245" s="232"/>
      <c r="AS245" s="232"/>
      <c r="AT245" s="232"/>
      <c r="AU245" s="232"/>
      <c r="AV245" s="232"/>
    </row>
    <row r="246" spans="2:48" s="235" customFormat="1">
      <c r="B246" s="62"/>
      <c r="D246" s="62"/>
      <c r="E246" s="237"/>
      <c r="H246" s="1"/>
      <c r="J246" s="237"/>
      <c r="K246" s="168"/>
      <c r="L246" s="232"/>
      <c r="M246" s="232"/>
      <c r="N246" s="232"/>
      <c r="O246" s="232"/>
      <c r="P246" s="232"/>
      <c r="Q246" s="232"/>
      <c r="R246" s="232"/>
      <c r="S246" s="232"/>
      <c r="T246" s="232"/>
      <c r="U246" s="232"/>
      <c r="V246" s="232"/>
      <c r="W246" s="232"/>
      <c r="X246" s="232"/>
      <c r="Y246" s="232"/>
      <c r="Z246" s="232"/>
      <c r="AA246" s="232"/>
      <c r="AB246" s="232"/>
      <c r="AC246" s="232"/>
      <c r="AD246" s="232"/>
      <c r="AE246" s="232"/>
      <c r="AF246" s="232"/>
      <c r="AG246" s="232"/>
      <c r="AH246" s="232"/>
      <c r="AI246" s="232"/>
      <c r="AJ246" s="232"/>
      <c r="AK246" s="232"/>
      <c r="AL246" s="232"/>
      <c r="AM246" s="232"/>
      <c r="AN246" s="232"/>
      <c r="AO246" s="232"/>
      <c r="AP246" s="232"/>
      <c r="AQ246" s="232"/>
      <c r="AR246" s="232"/>
      <c r="AS246" s="232"/>
      <c r="AT246" s="232"/>
      <c r="AU246" s="232"/>
      <c r="AV246" s="232"/>
    </row>
    <row r="247" spans="2:48" s="235" customFormat="1">
      <c r="B247" s="62"/>
      <c r="D247" s="62"/>
      <c r="E247" s="237"/>
      <c r="H247" s="1"/>
      <c r="J247" s="237"/>
      <c r="K247" s="168"/>
      <c r="L247" s="232"/>
      <c r="M247" s="232"/>
      <c r="N247" s="232"/>
      <c r="O247" s="232"/>
      <c r="P247" s="232"/>
      <c r="Q247" s="232"/>
      <c r="R247" s="232"/>
      <c r="S247" s="232"/>
      <c r="T247" s="232"/>
      <c r="U247" s="232"/>
      <c r="V247" s="232"/>
      <c r="W247" s="232"/>
      <c r="X247" s="232"/>
      <c r="Y247" s="232"/>
      <c r="Z247" s="232"/>
      <c r="AA247" s="232"/>
      <c r="AB247" s="232"/>
      <c r="AC247" s="232"/>
      <c r="AD247" s="232"/>
      <c r="AE247" s="232"/>
      <c r="AF247" s="232"/>
      <c r="AG247" s="232"/>
      <c r="AH247" s="232"/>
      <c r="AI247" s="232"/>
      <c r="AJ247" s="232"/>
      <c r="AK247" s="232"/>
      <c r="AL247" s="232"/>
      <c r="AM247" s="232"/>
      <c r="AN247" s="232"/>
      <c r="AO247" s="232"/>
      <c r="AP247" s="232"/>
      <c r="AQ247" s="232"/>
      <c r="AR247" s="232"/>
      <c r="AS247" s="232"/>
      <c r="AT247" s="232"/>
      <c r="AU247" s="232"/>
      <c r="AV247" s="232"/>
    </row>
    <row r="248" spans="2:48" s="235" customFormat="1">
      <c r="B248" s="62"/>
      <c r="D248" s="62"/>
      <c r="E248" s="237"/>
      <c r="H248" s="1"/>
      <c r="J248" s="237"/>
      <c r="K248" s="168"/>
      <c r="L248" s="232"/>
      <c r="M248" s="232"/>
      <c r="N248" s="232"/>
      <c r="O248" s="232"/>
      <c r="P248" s="232"/>
      <c r="Q248" s="232"/>
      <c r="R248" s="232"/>
      <c r="S248" s="232"/>
      <c r="T248" s="232"/>
      <c r="U248" s="232"/>
      <c r="V248" s="232"/>
      <c r="W248" s="232"/>
      <c r="X248" s="232"/>
      <c r="Y248" s="232"/>
      <c r="Z248" s="232"/>
      <c r="AA248" s="232"/>
      <c r="AB248" s="232"/>
      <c r="AC248" s="232"/>
      <c r="AD248" s="232"/>
      <c r="AE248" s="232"/>
      <c r="AF248" s="232"/>
      <c r="AG248" s="232"/>
      <c r="AH248" s="232"/>
      <c r="AI248" s="232"/>
      <c r="AJ248" s="232"/>
      <c r="AK248" s="232"/>
      <c r="AL248" s="232"/>
      <c r="AM248" s="232"/>
      <c r="AN248" s="232"/>
      <c r="AO248" s="232"/>
      <c r="AP248" s="232"/>
      <c r="AQ248" s="232"/>
      <c r="AR248" s="232"/>
      <c r="AS248" s="232"/>
      <c r="AT248" s="232"/>
      <c r="AU248" s="232"/>
      <c r="AV248" s="232"/>
    </row>
    <row r="249" spans="2:48" s="235" customFormat="1">
      <c r="B249" s="62"/>
      <c r="D249" s="62"/>
      <c r="E249" s="237"/>
      <c r="H249" s="1"/>
      <c r="J249" s="237"/>
      <c r="K249" s="168"/>
      <c r="L249" s="232"/>
      <c r="M249" s="232"/>
      <c r="N249" s="232"/>
      <c r="O249" s="232"/>
      <c r="P249" s="232"/>
      <c r="Q249" s="232"/>
      <c r="R249" s="232"/>
      <c r="S249" s="232"/>
      <c r="T249" s="232"/>
      <c r="U249" s="232"/>
      <c r="V249" s="232"/>
      <c r="W249" s="232"/>
      <c r="X249" s="232"/>
      <c r="Y249" s="232"/>
      <c r="Z249" s="232"/>
      <c r="AA249" s="232"/>
      <c r="AB249" s="232"/>
      <c r="AC249" s="232"/>
      <c r="AD249" s="232"/>
      <c r="AE249" s="232"/>
      <c r="AF249" s="232"/>
      <c r="AG249" s="232"/>
      <c r="AH249" s="232"/>
      <c r="AI249" s="232"/>
      <c r="AJ249" s="232"/>
      <c r="AK249" s="232"/>
      <c r="AL249" s="232"/>
      <c r="AM249" s="232"/>
      <c r="AN249" s="232"/>
      <c r="AO249" s="232"/>
      <c r="AP249" s="232"/>
      <c r="AQ249" s="232"/>
      <c r="AR249" s="232"/>
      <c r="AS249" s="232"/>
      <c r="AT249" s="232"/>
      <c r="AU249" s="232"/>
      <c r="AV249" s="232"/>
    </row>
    <row r="250" spans="2:48" s="235" customFormat="1">
      <c r="B250" s="62"/>
      <c r="D250" s="62"/>
      <c r="E250" s="237"/>
      <c r="H250" s="1"/>
      <c r="J250" s="237"/>
      <c r="K250" s="168"/>
      <c r="L250" s="232"/>
      <c r="M250" s="232"/>
      <c r="N250" s="232"/>
      <c r="O250" s="232"/>
      <c r="P250" s="232"/>
      <c r="Q250" s="232"/>
      <c r="R250" s="232"/>
      <c r="S250" s="232"/>
      <c r="T250" s="232"/>
      <c r="U250" s="232"/>
      <c r="V250" s="232"/>
      <c r="W250" s="232"/>
      <c r="X250" s="232"/>
      <c r="Y250" s="232"/>
      <c r="Z250" s="232"/>
      <c r="AA250" s="232"/>
      <c r="AB250" s="232"/>
      <c r="AC250" s="232"/>
      <c r="AD250" s="232"/>
      <c r="AE250" s="232"/>
      <c r="AF250" s="232"/>
      <c r="AG250" s="232"/>
      <c r="AH250" s="232"/>
      <c r="AI250" s="232"/>
      <c r="AJ250" s="232"/>
      <c r="AK250" s="232"/>
      <c r="AL250" s="232"/>
      <c r="AM250" s="232"/>
      <c r="AN250" s="232"/>
      <c r="AO250" s="232"/>
      <c r="AP250" s="232"/>
      <c r="AQ250" s="232"/>
      <c r="AR250" s="232"/>
      <c r="AS250" s="232"/>
      <c r="AT250" s="232"/>
      <c r="AU250" s="232"/>
      <c r="AV250" s="232"/>
    </row>
    <row r="251" spans="2:48" s="235" customFormat="1">
      <c r="B251" s="62"/>
      <c r="D251" s="62"/>
      <c r="E251" s="237"/>
      <c r="H251" s="1"/>
      <c r="J251" s="237"/>
      <c r="K251" s="168"/>
      <c r="L251" s="232"/>
      <c r="M251" s="232"/>
      <c r="N251" s="232"/>
      <c r="O251" s="232"/>
      <c r="P251" s="232"/>
      <c r="Q251" s="232"/>
      <c r="R251" s="232"/>
      <c r="S251" s="232"/>
      <c r="T251" s="232"/>
      <c r="U251" s="232"/>
      <c r="V251" s="232"/>
      <c r="W251" s="232"/>
      <c r="X251" s="232"/>
      <c r="Y251" s="232"/>
      <c r="Z251" s="232"/>
      <c r="AA251" s="232"/>
      <c r="AB251" s="232"/>
      <c r="AC251" s="232"/>
      <c r="AD251" s="232"/>
      <c r="AE251" s="232"/>
      <c r="AF251" s="232"/>
      <c r="AG251" s="232"/>
      <c r="AH251" s="232"/>
      <c r="AI251" s="232"/>
      <c r="AJ251" s="232"/>
      <c r="AK251" s="232"/>
      <c r="AL251" s="232"/>
      <c r="AM251" s="232"/>
      <c r="AN251" s="232"/>
      <c r="AO251" s="232"/>
      <c r="AP251" s="232"/>
      <c r="AQ251" s="232"/>
      <c r="AR251" s="232"/>
      <c r="AS251" s="232"/>
      <c r="AT251" s="232"/>
      <c r="AU251" s="232"/>
      <c r="AV251" s="232"/>
    </row>
    <row r="252" spans="2:48" s="235" customFormat="1">
      <c r="B252" s="62"/>
      <c r="D252" s="62"/>
      <c r="E252" s="237"/>
      <c r="H252" s="1"/>
      <c r="J252" s="237"/>
      <c r="K252" s="168"/>
      <c r="L252" s="232"/>
      <c r="M252" s="232"/>
      <c r="N252" s="232"/>
      <c r="O252" s="232"/>
      <c r="P252" s="232"/>
      <c r="Q252" s="232"/>
      <c r="R252" s="232"/>
      <c r="S252" s="232"/>
      <c r="T252" s="232"/>
      <c r="U252" s="232"/>
      <c r="V252" s="232"/>
      <c r="W252" s="232"/>
      <c r="X252" s="232"/>
      <c r="Y252" s="232"/>
      <c r="Z252" s="232"/>
      <c r="AA252" s="232"/>
      <c r="AB252" s="232"/>
      <c r="AC252" s="232"/>
      <c r="AD252" s="232"/>
      <c r="AE252" s="232"/>
      <c r="AF252" s="232"/>
      <c r="AG252" s="232"/>
      <c r="AH252" s="232"/>
      <c r="AI252" s="232"/>
      <c r="AJ252" s="232"/>
      <c r="AK252" s="232"/>
      <c r="AL252" s="232"/>
      <c r="AM252" s="232"/>
      <c r="AN252" s="232"/>
      <c r="AO252" s="232"/>
      <c r="AP252" s="232"/>
      <c r="AQ252" s="232"/>
      <c r="AR252" s="232"/>
      <c r="AS252" s="232"/>
      <c r="AT252" s="232"/>
      <c r="AU252" s="232"/>
      <c r="AV252" s="232"/>
    </row>
    <row r="253" spans="2:48" s="235" customFormat="1">
      <c r="B253" s="62"/>
      <c r="D253" s="62"/>
      <c r="E253" s="237"/>
      <c r="H253" s="1"/>
      <c r="J253" s="237"/>
      <c r="K253" s="168"/>
      <c r="L253" s="232"/>
      <c r="M253" s="232"/>
      <c r="N253" s="232"/>
      <c r="O253" s="232"/>
      <c r="P253" s="232"/>
      <c r="Q253" s="232"/>
      <c r="R253" s="232"/>
      <c r="S253" s="232"/>
      <c r="T253" s="232"/>
      <c r="U253" s="232"/>
      <c r="V253" s="232"/>
      <c r="W253" s="232"/>
      <c r="X253" s="232"/>
      <c r="Y253" s="232"/>
      <c r="Z253" s="232"/>
      <c r="AA253" s="232"/>
      <c r="AB253" s="232"/>
      <c r="AC253" s="232"/>
      <c r="AD253" s="232"/>
      <c r="AE253" s="232"/>
      <c r="AF253" s="232"/>
      <c r="AG253" s="232"/>
      <c r="AH253" s="232"/>
      <c r="AI253" s="232"/>
      <c r="AJ253" s="232"/>
      <c r="AK253" s="232"/>
      <c r="AL253" s="232"/>
      <c r="AM253" s="232"/>
      <c r="AN253" s="232"/>
      <c r="AO253" s="232"/>
      <c r="AP253" s="232"/>
      <c r="AQ253" s="232"/>
      <c r="AR253" s="232"/>
      <c r="AS253" s="232"/>
      <c r="AT253" s="232"/>
      <c r="AU253" s="232"/>
      <c r="AV253" s="232"/>
    </row>
    <row r="254" spans="2:48" s="235" customFormat="1">
      <c r="B254" s="62"/>
      <c r="D254" s="62"/>
      <c r="E254" s="237"/>
      <c r="H254" s="1"/>
      <c r="J254" s="237"/>
      <c r="K254" s="168"/>
      <c r="L254" s="232"/>
      <c r="M254" s="232"/>
      <c r="N254" s="232"/>
      <c r="O254" s="232"/>
      <c r="P254" s="232"/>
      <c r="Q254" s="232"/>
      <c r="R254" s="232"/>
      <c r="S254" s="232"/>
      <c r="T254" s="232"/>
      <c r="U254" s="232"/>
      <c r="V254" s="232"/>
      <c r="W254" s="232"/>
      <c r="X254" s="232"/>
      <c r="Y254" s="232"/>
      <c r="Z254" s="232"/>
      <c r="AA254" s="232"/>
      <c r="AB254" s="232"/>
      <c r="AC254" s="232"/>
      <c r="AD254" s="232"/>
      <c r="AE254" s="232"/>
      <c r="AF254" s="232"/>
      <c r="AG254" s="232"/>
      <c r="AH254" s="232"/>
      <c r="AI254" s="232"/>
      <c r="AJ254" s="232"/>
      <c r="AK254" s="232"/>
      <c r="AL254" s="232"/>
      <c r="AM254" s="232"/>
      <c r="AN254" s="232"/>
      <c r="AO254" s="232"/>
      <c r="AP254" s="232"/>
      <c r="AQ254" s="232"/>
      <c r="AR254" s="232"/>
      <c r="AS254" s="232"/>
      <c r="AT254" s="232"/>
      <c r="AU254" s="232"/>
      <c r="AV254" s="232"/>
    </row>
    <row r="255" spans="2:48" s="235" customFormat="1">
      <c r="B255" s="62"/>
      <c r="D255" s="62"/>
      <c r="E255" s="237"/>
      <c r="H255" s="1"/>
      <c r="J255" s="237"/>
      <c r="K255" s="168"/>
      <c r="L255" s="232"/>
      <c r="M255" s="232"/>
      <c r="N255" s="232"/>
      <c r="O255" s="232"/>
      <c r="P255" s="232"/>
      <c r="Q255" s="232"/>
      <c r="R255" s="232"/>
      <c r="S255" s="232"/>
      <c r="T255" s="232"/>
      <c r="U255" s="232"/>
      <c r="V255" s="232"/>
      <c r="W255" s="232"/>
      <c r="X255" s="232"/>
      <c r="Y255" s="232"/>
      <c r="Z255" s="232"/>
      <c r="AA255" s="232"/>
      <c r="AB255" s="232"/>
      <c r="AC255" s="232"/>
      <c r="AD255" s="232"/>
      <c r="AE255" s="232"/>
      <c r="AF255" s="232"/>
      <c r="AG255" s="232"/>
      <c r="AH255" s="232"/>
      <c r="AI255" s="232"/>
      <c r="AJ255" s="232"/>
      <c r="AK255" s="232"/>
      <c r="AL255" s="232"/>
      <c r="AM255" s="232"/>
      <c r="AN255" s="232"/>
      <c r="AO255" s="232"/>
      <c r="AP255" s="232"/>
      <c r="AQ255" s="232"/>
      <c r="AR255" s="232"/>
      <c r="AS255" s="232"/>
      <c r="AT255" s="232"/>
      <c r="AU255" s="232"/>
      <c r="AV255" s="232"/>
    </row>
    <row r="256" spans="2:48" s="235" customFormat="1">
      <c r="B256" s="62"/>
      <c r="D256" s="62"/>
      <c r="E256" s="237"/>
      <c r="H256" s="1"/>
      <c r="J256" s="237"/>
      <c r="K256" s="168"/>
      <c r="L256" s="232"/>
      <c r="M256" s="232"/>
      <c r="N256" s="232"/>
      <c r="O256" s="232"/>
      <c r="P256" s="232"/>
      <c r="Q256" s="232"/>
      <c r="R256" s="232"/>
      <c r="S256" s="232"/>
      <c r="T256" s="232"/>
      <c r="U256" s="232"/>
      <c r="V256" s="232"/>
      <c r="W256" s="232"/>
      <c r="X256" s="232"/>
      <c r="Y256" s="232"/>
      <c r="Z256" s="232"/>
      <c r="AA256" s="232"/>
      <c r="AB256" s="232"/>
      <c r="AC256" s="232"/>
      <c r="AD256" s="232"/>
      <c r="AE256" s="232"/>
      <c r="AF256" s="232"/>
      <c r="AG256" s="232"/>
      <c r="AH256" s="232"/>
      <c r="AI256" s="232"/>
      <c r="AJ256" s="232"/>
      <c r="AK256" s="232"/>
      <c r="AL256" s="232"/>
      <c r="AM256" s="232"/>
      <c r="AN256" s="232"/>
      <c r="AO256" s="232"/>
      <c r="AP256" s="232"/>
      <c r="AQ256" s="232"/>
      <c r="AR256" s="232"/>
      <c r="AS256" s="232"/>
      <c r="AT256" s="232"/>
      <c r="AU256" s="232"/>
      <c r="AV256" s="232"/>
    </row>
    <row r="257" spans="2:48" s="235" customFormat="1">
      <c r="B257" s="62"/>
      <c r="D257" s="62"/>
      <c r="E257" s="237"/>
      <c r="H257" s="1"/>
      <c r="J257" s="237"/>
      <c r="K257" s="168"/>
      <c r="L257" s="232"/>
      <c r="M257" s="232"/>
      <c r="N257" s="232"/>
      <c r="O257" s="232"/>
      <c r="P257" s="232"/>
      <c r="Q257" s="232"/>
      <c r="R257" s="232"/>
      <c r="S257" s="232"/>
      <c r="T257" s="232"/>
      <c r="U257" s="232"/>
      <c r="V257" s="232"/>
      <c r="W257" s="232"/>
      <c r="X257" s="232"/>
      <c r="Y257" s="232"/>
      <c r="Z257" s="232"/>
      <c r="AA257" s="232"/>
      <c r="AB257" s="232"/>
      <c r="AC257" s="232"/>
      <c r="AD257" s="232"/>
      <c r="AE257" s="232"/>
      <c r="AF257" s="232"/>
      <c r="AG257" s="232"/>
      <c r="AH257" s="232"/>
      <c r="AI257" s="232"/>
      <c r="AJ257" s="232"/>
      <c r="AK257" s="232"/>
      <c r="AL257" s="232"/>
      <c r="AM257" s="232"/>
      <c r="AN257" s="232"/>
      <c r="AO257" s="232"/>
      <c r="AP257" s="232"/>
      <c r="AQ257" s="232"/>
      <c r="AR257" s="232"/>
      <c r="AS257" s="232"/>
      <c r="AT257" s="232"/>
      <c r="AU257" s="232"/>
      <c r="AV257" s="232"/>
    </row>
    <row r="258" spans="2:48" s="235" customFormat="1">
      <c r="B258" s="62"/>
      <c r="D258" s="62"/>
      <c r="E258" s="237"/>
      <c r="H258" s="1"/>
      <c r="J258" s="237"/>
      <c r="K258" s="168"/>
      <c r="L258" s="232"/>
      <c r="M258" s="232"/>
      <c r="N258" s="232"/>
      <c r="O258" s="232"/>
      <c r="P258" s="232"/>
      <c r="Q258" s="232"/>
      <c r="R258" s="232"/>
      <c r="S258" s="232"/>
      <c r="T258" s="232"/>
      <c r="U258" s="232"/>
      <c r="V258" s="232"/>
      <c r="W258" s="232"/>
      <c r="X258" s="232"/>
      <c r="Y258" s="232"/>
      <c r="Z258" s="232"/>
      <c r="AA258" s="232"/>
      <c r="AB258" s="232"/>
      <c r="AC258" s="232"/>
      <c r="AD258" s="232"/>
      <c r="AE258" s="232"/>
      <c r="AF258" s="232"/>
      <c r="AG258" s="232"/>
      <c r="AH258" s="232"/>
      <c r="AI258" s="232"/>
      <c r="AJ258" s="232"/>
      <c r="AK258" s="232"/>
      <c r="AL258" s="232"/>
      <c r="AM258" s="232"/>
      <c r="AN258" s="232"/>
      <c r="AO258" s="232"/>
      <c r="AP258" s="232"/>
      <c r="AQ258" s="232"/>
      <c r="AR258" s="232"/>
      <c r="AS258" s="232"/>
      <c r="AT258" s="232"/>
      <c r="AU258" s="232"/>
      <c r="AV258" s="232"/>
    </row>
    <row r="259" spans="2:48" s="235" customFormat="1">
      <c r="B259" s="62"/>
      <c r="D259" s="62"/>
      <c r="E259" s="237"/>
      <c r="H259" s="1"/>
      <c r="J259" s="237"/>
      <c r="K259" s="168"/>
      <c r="L259" s="232"/>
      <c r="M259" s="232"/>
      <c r="N259" s="232"/>
      <c r="O259" s="232"/>
      <c r="P259" s="232"/>
      <c r="Q259" s="232"/>
      <c r="R259" s="232"/>
      <c r="S259" s="232"/>
      <c r="T259" s="232"/>
      <c r="U259" s="232"/>
      <c r="V259" s="232"/>
      <c r="W259" s="232"/>
      <c r="X259" s="232"/>
      <c r="Y259" s="232"/>
      <c r="Z259" s="232"/>
      <c r="AA259" s="232"/>
      <c r="AB259" s="232"/>
      <c r="AC259" s="232"/>
      <c r="AD259" s="232"/>
      <c r="AE259" s="232"/>
      <c r="AF259" s="232"/>
      <c r="AG259" s="232"/>
      <c r="AH259" s="232"/>
      <c r="AI259" s="232"/>
      <c r="AJ259" s="232"/>
      <c r="AK259" s="232"/>
      <c r="AL259" s="232"/>
      <c r="AM259" s="232"/>
      <c r="AN259" s="232"/>
      <c r="AO259" s="232"/>
      <c r="AP259" s="232"/>
      <c r="AQ259" s="232"/>
      <c r="AR259" s="232"/>
      <c r="AS259" s="232"/>
      <c r="AT259" s="232"/>
      <c r="AU259" s="232"/>
      <c r="AV259" s="232"/>
    </row>
    <row r="260" spans="2:48" s="235" customFormat="1">
      <c r="B260" s="62"/>
      <c r="D260" s="62"/>
      <c r="E260" s="237"/>
      <c r="H260" s="1"/>
      <c r="J260" s="237"/>
      <c r="K260" s="168"/>
      <c r="L260" s="232"/>
      <c r="M260" s="232"/>
      <c r="N260" s="232"/>
      <c r="O260" s="232"/>
      <c r="P260" s="232"/>
      <c r="Q260" s="232"/>
      <c r="R260" s="232"/>
      <c r="S260" s="232"/>
      <c r="T260" s="232"/>
      <c r="U260" s="232"/>
      <c r="V260" s="232"/>
      <c r="W260" s="232"/>
      <c r="X260" s="232"/>
      <c r="Y260" s="232"/>
      <c r="Z260" s="232"/>
      <c r="AA260" s="232"/>
      <c r="AB260" s="232"/>
      <c r="AC260" s="232"/>
      <c r="AD260" s="232"/>
      <c r="AE260" s="232"/>
      <c r="AF260" s="232"/>
      <c r="AG260" s="232"/>
      <c r="AH260" s="232"/>
      <c r="AI260" s="232"/>
      <c r="AJ260" s="232"/>
      <c r="AK260" s="232"/>
      <c r="AL260" s="232"/>
      <c r="AM260" s="232"/>
      <c r="AN260" s="232"/>
      <c r="AO260" s="232"/>
      <c r="AP260" s="232"/>
      <c r="AQ260" s="232"/>
      <c r="AR260" s="232"/>
      <c r="AS260" s="232"/>
      <c r="AT260" s="232"/>
      <c r="AU260" s="232"/>
      <c r="AV260" s="232"/>
    </row>
    <row r="261" spans="2:48" s="235" customFormat="1">
      <c r="B261" s="62"/>
      <c r="D261" s="62"/>
      <c r="E261" s="237"/>
      <c r="H261" s="1"/>
      <c r="J261" s="237"/>
      <c r="K261" s="168"/>
      <c r="L261" s="232"/>
      <c r="M261" s="232"/>
      <c r="N261" s="232"/>
      <c r="O261" s="232"/>
      <c r="P261" s="232"/>
      <c r="Q261" s="232"/>
      <c r="R261" s="232"/>
      <c r="S261" s="232"/>
      <c r="T261" s="232"/>
      <c r="U261" s="232"/>
      <c r="V261" s="232"/>
      <c r="W261" s="232"/>
      <c r="X261" s="232"/>
      <c r="Y261" s="232"/>
      <c r="Z261" s="232"/>
      <c r="AA261" s="232"/>
      <c r="AB261" s="232"/>
      <c r="AC261" s="232"/>
      <c r="AD261" s="232"/>
      <c r="AE261" s="232"/>
      <c r="AF261" s="232"/>
      <c r="AG261" s="232"/>
      <c r="AH261" s="232"/>
      <c r="AI261" s="232"/>
      <c r="AJ261" s="232"/>
      <c r="AK261" s="232"/>
      <c r="AL261" s="232"/>
      <c r="AM261" s="232"/>
      <c r="AN261" s="232"/>
      <c r="AO261" s="232"/>
      <c r="AP261" s="232"/>
      <c r="AQ261" s="232"/>
      <c r="AR261" s="232"/>
      <c r="AS261" s="232"/>
      <c r="AT261" s="232"/>
      <c r="AU261" s="232"/>
      <c r="AV261" s="232"/>
    </row>
    <row r="262" spans="2:48" s="235" customFormat="1">
      <c r="B262" s="62"/>
      <c r="D262" s="62"/>
      <c r="E262" s="237"/>
      <c r="H262" s="1"/>
      <c r="J262" s="237"/>
      <c r="K262" s="168"/>
      <c r="L262" s="232"/>
      <c r="M262" s="232"/>
      <c r="N262" s="232"/>
      <c r="O262" s="232"/>
      <c r="P262" s="232"/>
      <c r="Q262" s="232"/>
      <c r="R262" s="232"/>
      <c r="S262" s="232"/>
      <c r="T262" s="232"/>
      <c r="U262" s="232"/>
      <c r="V262" s="232"/>
      <c r="W262" s="232"/>
      <c r="X262" s="232"/>
      <c r="Y262" s="232"/>
      <c r="Z262" s="232"/>
      <c r="AA262" s="232"/>
      <c r="AB262" s="232"/>
      <c r="AC262" s="232"/>
      <c r="AD262" s="232"/>
      <c r="AE262" s="232"/>
      <c r="AF262" s="232"/>
      <c r="AG262" s="232"/>
      <c r="AH262" s="232"/>
      <c r="AI262" s="232"/>
      <c r="AJ262" s="232"/>
      <c r="AK262" s="232"/>
      <c r="AL262" s="232"/>
      <c r="AM262" s="232"/>
      <c r="AN262" s="232"/>
      <c r="AO262" s="232"/>
      <c r="AP262" s="232"/>
      <c r="AQ262" s="232"/>
      <c r="AR262" s="232"/>
      <c r="AS262" s="232"/>
      <c r="AT262" s="232"/>
      <c r="AU262" s="232"/>
      <c r="AV262" s="232"/>
    </row>
    <row r="263" spans="2:48" s="235" customFormat="1">
      <c r="B263" s="62"/>
      <c r="D263" s="62"/>
      <c r="E263" s="237"/>
      <c r="H263" s="1"/>
      <c r="J263" s="237"/>
      <c r="K263" s="168"/>
      <c r="L263" s="232"/>
      <c r="M263" s="232"/>
      <c r="N263" s="232"/>
      <c r="O263" s="232"/>
      <c r="P263" s="232"/>
      <c r="Q263" s="232"/>
      <c r="R263" s="232"/>
      <c r="S263" s="232"/>
      <c r="T263" s="232"/>
      <c r="U263" s="232"/>
      <c r="V263" s="232"/>
      <c r="W263" s="232"/>
      <c r="X263" s="232"/>
      <c r="Y263" s="232"/>
      <c r="Z263" s="232"/>
      <c r="AA263" s="232"/>
      <c r="AB263" s="232"/>
      <c r="AC263" s="232"/>
      <c r="AD263" s="232"/>
      <c r="AE263" s="232"/>
      <c r="AF263" s="232"/>
      <c r="AG263" s="232"/>
      <c r="AH263" s="232"/>
      <c r="AI263" s="232"/>
      <c r="AJ263" s="232"/>
      <c r="AK263" s="232"/>
      <c r="AL263" s="232"/>
      <c r="AM263" s="232"/>
      <c r="AN263" s="232"/>
      <c r="AO263" s="232"/>
      <c r="AP263" s="232"/>
      <c r="AQ263" s="232"/>
      <c r="AR263" s="232"/>
      <c r="AS263" s="232"/>
      <c r="AT263" s="232"/>
      <c r="AU263" s="232"/>
      <c r="AV263" s="232"/>
    </row>
    <row r="264" spans="2:48" s="235" customFormat="1">
      <c r="B264" s="62"/>
      <c r="D264" s="62"/>
      <c r="E264" s="237"/>
      <c r="H264" s="1"/>
      <c r="J264" s="237"/>
      <c r="K264" s="168"/>
      <c r="L264" s="232"/>
      <c r="M264" s="232"/>
      <c r="N264" s="232"/>
      <c r="O264" s="232"/>
      <c r="P264" s="232"/>
      <c r="Q264" s="232"/>
      <c r="R264" s="232"/>
      <c r="S264" s="232"/>
      <c r="T264" s="232"/>
      <c r="U264" s="232"/>
      <c r="V264" s="232"/>
      <c r="W264" s="232"/>
      <c r="X264" s="232"/>
      <c r="Y264" s="232"/>
      <c r="Z264" s="232"/>
      <c r="AA264" s="232"/>
      <c r="AB264" s="232"/>
      <c r="AC264" s="232"/>
      <c r="AD264" s="232"/>
      <c r="AE264" s="232"/>
      <c r="AF264" s="232"/>
      <c r="AG264" s="232"/>
      <c r="AH264" s="232"/>
      <c r="AI264" s="232"/>
      <c r="AJ264" s="232"/>
      <c r="AK264" s="232"/>
      <c r="AL264" s="232"/>
      <c r="AM264" s="232"/>
      <c r="AN264" s="232"/>
      <c r="AO264" s="232"/>
      <c r="AP264" s="232"/>
      <c r="AQ264" s="232"/>
      <c r="AR264" s="232"/>
      <c r="AS264" s="232"/>
      <c r="AT264" s="232"/>
      <c r="AU264" s="232"/>
      <c r="AV264" s="232"/>
    </row>
    <row r="265" spans="2:48" s="235" customFormat="1">
      <c r="B265" s="62"/>
      <c r="D265" s="62"/>
      <c r="E265" s="237"/>
      <c r="H265" s="1"/>
      <c r="J265" s="237"/>
      <c r="K265" s="168"/>
      <c r="L265" s="232"/>
      <c r="M265" s="232"/>
      <c r="N265" s="232"/>
      <c r="O265" s="232"/>
      <c r="P265" s="232"/>
      <c r="Q265" s="232"/>
      <c r="R265" s="232"/>
      <c r="S265" s="232"/>
      <c r="T265" s="232"/>
      <c r="U265" s="232"/>
      <c r="V265" s="232"/>
      <c r="W265" s="232"/>
      <c r="X265" s="232"/>
      <c r="Y265" s="232"/>
      <c r="Z265" s="232"/>
      <c r="AA265" s="232"/>
      <c r="AB265" s="232"/>
      <c r="AC265" s="232"/>
      <c r="AD265" s="232"/>
      <c r="AE265" s="232"/>
      <c r="AF265" s="232"/>
      <c r="AG265" s="232"/>
      <c r="AH265" s="232"/>
      <c r="AI265" s="232"/>
      <c r="AJ265" s="232"/>
      <c r="AK265" s="232"/>
      <c r="AL265" s="232"/>
      <c r="AM265" s="232"/>
      <c r="AN265" s="232"/>
      <c r="AO265" s="232"/>
      <c r="AP265" s="232"/>
      <c r="AQ265" s="232"/>
      <c r="AR265" s="232"/>
      <c r="AS265" s="232"/>
      <c r="AT265" s="232"/>
      <c r="AU265" s="232"/>
      <c r="AV265" s="232"/>
    </row>
    <row r="266" spans="2:48" s="235" customFormat="1">
      <c r="B266" s="62"/>
      <c r="D266" s="62"/>
      <c r="E266" s="237"/>
      <c r="H266" s="1"/>
      <c r="J266" s="237"/>
      <c r="K266" s="168"/>
      <c r="L266" s="232"/>
      <c r="M266" s="232"/>
      <c r="N266" s="232"/>
      <c r="O266" s="232"/>
      <c r="P266" s="232"/>
      <c r="Q266" s="232"/>
      <c r="R266" s="232"/>
      <c r="S266" s="232"/>
      <c r="T266" s="232"/>
      <c r="U266" s="232"/>
      <c r="V266" s="232"/>
      <c r="W266" s="232"/>
      <c r="X266" s="232"/>
      <c r="Y266" s="232"/>
      <c r="Z266" s="232"/>
      <c r="AA266" s="232"/>
      <c r="AB266" s="232"/>
      <c r="AC266" s="232"/>
      <c r="AD266" s="232"/>
      <c r="AE266" s="232"/>
      <c r="AF266" s="232"/>
      <c r="AG266" s="232"/>
      <c r="AH266" s="232"/>
      <c r="AI266" s="232"/>
      <c r="AJ266" s="232"/>
      <c r="AK266" s="232"/>
      <c r="AL266" s="232"/>
      <c r="AM266" s="232"/>
      <c r="AN266" s="232"/>
      <c r="AO266" s="232"/>
      <c r="AP266" s="232"/>
      <c r="AQ266" s="232"/>
      <c r="AR266" s="232"/>
      <c r="AS266" s="232"/>
      <c r="AT266" s="232"/>
      <c r="AU266" s="232"/>
      <c r="AV266" s="232"/>
    </row>
    <row r="267" spans="2:48" s="235" customFormat="1">
      <c r="B267" s="62"/>
      <c r="D267" s="62"/>
      <c r="E267" s="237"/>
      <c r="H267" s="1"/>
      <c r="J267" s="237"/>
      <c r="K267" s="168"/>
      <c r="L267" s="232"/>
      <c r="M267" s="232"/>
      <c r="N267" s="232"/>
      <c r="O267" s="232"/>
      <c r="P267" s="232"/>
      <c r="Q267" s="232"/>
      <c r="R267" s="232"/>
      <c r="S267" s="232"/>
      <c r="T267" s="232"/>
      <c r="U267" s="232"/>
      <c r="V267" s="232"/>
      <c r="W267" s="232"/>
      <c r="X267" s="232"/>
      <c r="Y267" s="232"/>
      <c r="Z267" s="232"/>
      <c r="AA267" s="232"/>
      <c r="AB267" s="232"/>
      <c r="AC267" s="232"/>
      <c r="AD267" s="232"/>
      <c r="AE267" s="232"/>
      <c r="AF267" s="232"/>
      <c r="AG267" s="232"/>
      <c r="AH267" s="232"/>
      <c r="AI267" s="232"/>
      <c r="AJ267" s="232"/>
      <c r="AK267" s="232"/>
      <c r="AL267" s="232"/>
      <c r="AM267" s="232"/>
      <c r="AN267" s="232"/>
      <c r="AO267" s="232"/>
      <c r="AP267" s="232"/>
      <c r="AQ267" s="232"/>
      <c r="AR267" s="232"/>
      <c r="AS267" s="232"/>
      <c r="AT267" s="232"/>
      <c r="AU267" s="232"/>
      <c r="AV267" s="232"/>
    </row>
    <row r="268" spans="2:48" s="235" customFormat="1">
      <c r="B268" s="62"/>
      <c r="D268" s="62"/>
      <c r="E268" s="237"/>
      <c r="H268" s="1"/>
      <c r="J268" s="237"/>
      <c r="K268" s="168"/>
      <c r="L268" s="232"/>
      <c r="M268" s="232"/>
      <c r="N268" s="232"/>
      <c r="O268" s="232"/>
      <c r="P268" s="232"/>
      <c r="Q268" s="232"/>
      <c r="R268" s="232"/>
      <c r="S268" s="232"/>
      <c r="T268" s="232"/>
      <c r="U268" s="232"/>
      <c r="V268" s="232"/>
      <c r="W268" s="232"/>
      <c r="X268" s="232"/>
      <c r="Y268" s="232"/>
      <c r="Z268" s="232"/>
      <c r="AA268" s="232"/>
      <c r="AB268" s="232"/>
      <c r="AC268" s="232"/>
      <c r="AD268" s="232"/>
      <c r="AE268" s="232"/>
      <c r="AF268" s="232"/>
      <c r="AG268" s="232"/>
      <c r="AH268" s="232"/>
      <c r="AI268" s="232"/>
      <c r="AJ268" s="232"/>
      <c r="AK268" s="232"/>
      <c r="AL268" s="232"/>
      <c r="AM268" s="232"/>
      <c r="AN268" s="232"/>
      <c r="AO268" s="232"/>
      <c r="AP268" s="232"/>
      <c r="AQ268" s="232"/>
      <c r="AR268" s="232"/>
      <c r="AS268" s="232"/>
      <c r="AT268" s="232"/>
      <c r="AU268" s="232"/>
      <c r="AV268" s="232"/>
    </row>
    <row r="269" spans="2:48" s="235" customFormat="1">
      <c r="B269" s="62"/>
      <c r="D269" s="62"/>
      <c r="E269" s="237"/>
      <c r="H269" s="1"/>
      <c r="J269" s="237"/>
      <c r="K269" s="168"/>
      <c r="L269" s="232"/>
      <c r="M269" s="232"/>
      <c r="N269" s="232"/>
      <c r="O269" s="232"/>
      <c r="P269" s="232"/>
      <c r="Q269" s="232"/>
      <c r="R269" s="232"/>
      <c r="S269" s="232"/>
      <c r="T269" s="232"/>
      <c r="U269" s="232"/>
      <c r="V269" s="232"/>
      <c r="W269" s="232"/>
      <c r="X269" s="232"/>
      <c r="Y269" s="232"/>
      <c r="Z269" s="232"/>
      <c r="AA269" s="232"/>
      <c r="AB269" s="232"/>
      <c r="AC269" s="232"/>
      <c r="AD269" s="232"/>
      <c r="AE269" s="232"/>
      <c r="AF269" s="232"/>
      <c r="AG269" s="232"/>
      <c r="AH269" s="232"/>
      <c r="AI269" s="232"/>
      <c r="AJ269" s="232"/>
      <c r="AK269" s="232"/>
      <c r="AL269" s="232"/>
      <c r="AM269" s="232"/>
      <c r="AN269" s="232"/>
      <c r="AO269" s="232"/>
      <c r="AP269" s="232"/>
      <c r="AQ269" s="232"/>
      <c r="AR269" s="232"/>
      <c r="AS269" s="232"/>
      <c r="AT269" s="232"/>
      <c r="AU269" s="232"/>
      <c r="AV269" s="232"/>
    </row>
    <row r="270" spans="2:48" s="235" customFormat="1">
      <c r="B270" s="62"/>
      <c r="D270" s="62"/>
      <c r="E270" s="237"/>
      <c r="H270" s="1"/>
      <c r="J270" s="237"/>
      <c r="K270" s="168"/>
      <c r="L270" s="232"/>
      <c r="M270" s="232"/>
      <c r="N270" s="232"/>
      <c r="O270" s="232"/>
      <c r="P270" s="232"/>
      <c r="Q270" s="232"/>
      <c r="R270" s="232"/>
      <c r="S270" s="232"/>
      <c r="T270" s="232"/>
      <c r="U270" s="232"/>
      <c r="V270" s="232"/>
      <c r="W270" s="232"/>
      <c r="X270" s="232"/>
      <c r="Y270" s="232"/>
      <c r="Z270" s="232"/>
      <c r="AA270" s="232"/>
      <c r="AB270" s="232"/>
      <c r="AC270" s="232"/>
      <c r="AD270" s="232"/>
      <c r="AE270" s="232"/>
      <c r="AF270" s="232"/>
      <c r="AG270" s="232"/>
      <c r="AH270" s="232"/>
      <c r="AI270" s="232"/>
      <c r="AJ270" s="232"/>
      <c r="AK270" s="232"/>
      <c r="AL270" s="232"/>
      <c r="AM270" s="232"/>
      <c r="AN270" s="232"/>
      <c r="AO270" s="232"/>
      <c r="AP270" s="232"/>
      <c r="AQ270" s="232"/>
      <c r="AR270" s="232"/>
      <c r="AS270" s="232"/>
      <c r="AT270" s="232"/>
      <c r="AU270" s="232"/>
      <c r="AV270" s="232"/>
    </row>
    <row r="271" spans="2:48" s="235" customFormat="1">
      <c r="B271" s="62"/>
      <c r="D271" s="62"/>
      <c r="E271" s="237"/>
      <c r="H271" s="1"/>
      <c r="J271" s="237"/>
      <c r="K271" s="168"/>
      <c r="L271" s="232"/>
      <c r="M271" s="232"/>
      <c r="N271" s="232"/>
      <c r="O271" s="232"/>
      <c r="P271" s="232"/>
      <c r="Q271" s="232"/>
      <c r="R271" s="232"/>
      <c r="S271" s="232"/>
      <c r="T271" s="232"/>
      <c r="U271" s="232"/>
      <c r="V271" s="232"/>
      <c r="W271" s="232"/>
      <c r="X271" s="232"/>
      <c r="Y271" s="232"/>
      <c r="Z271" s="232"/>
      <c r="AA271" s="232"/>
      <c r="AB271" s="232"/>
      <c r="AC271" s="232"/>
      <c r="AD271" s="232"/>
      <c r="AE271" s="232"/>
      <c r="AF271" s="232"/>
      <c r="AG271" s="232"/>
      <c r="AH271" s="232"/>
      <c r="AI271" s="232"/>
      <c r="AJ271" s="232"/>
      <c r="AK271" s="232"/>
      <c r="AL271" s="232"/>
      <c r="AM271" s="232"/>
      <c r="AN271" s="232"/>
      <c r="AO271" s="232"/>
      <c r="AP271" s="232"/>
      <c r="AQ271" s="232"/>
      <c r="AR271" s="232"/>
      <c r="AS271" s="232"/>
      <c r="AT271" s="232"/>
      <c r="AU271" s="232"/>
      <c r="AV271" s="232"/>
    </row>
    <row r="272" spans="2:48" s="235" customFormat="1">
      <c r="B272" s="62"/>
      <c r="D272" s="62"/>
      <c r="E272" s="237"/>
      <c r="H272" s="1"/>
      <c r="J272" s="237"/>
      <c r="K272" s="168"/>
      <c r="L272" s="232"/>
      <c r="M272" s="232"/>
      <c r="N272" s="232"/>
      <c r="O272" s="232"/>
      <c r="P272" s="232"/>
      <c r="Q272" s="232"/>
      <c r="R272" s="232"/>
      <c r="S272" s="232"/>
      <c r="T272" s="232"/>
      <c r="U272" s="232"/>
      <c r="V272" s="232"/>
      <c r="W272" s="232"/>
      <c r="X272" s="232"/>
      <c r="Y272" s="232"/>
      <c r="Z272" s="232"/>
      <c r="AA272" s="232"/>
      <c r="AB272" s="232"/>
      <c r="AC272" s="232"/>
      <c r="AD272" s="232"/>
      <c r="AE272" s="232"/>
      <c r="AF272" s="232"/>
      <c r="AG272" s="232"/>
      <c r="AH272" s="232"/>
      <c r="AI272" s="232"/>
      <c r="AJ272" s="232"/>
      <c r="AK272" s="232"/>
      <c r="AL272" s="232"/>
      <c r="AM272" s="232"/>
      <c r="AN272" s="232"/>
      <c r="AO272" s="232"/>
      <c r="AP272" s="232"/>
      <c r="AQ272" s="232"/>
      <c r="AR272" s="232"/>
      <c r="AS272" s="232"/>
      <c r="AT272" s="232"/>
      <c r="AU272" s="232"/>
      <c r="AV272" s="232"/>
    </row>
    <row r="273" spans="2:48" s="235" customFormat="1">
      <c r="B273" s="62"/>
      <c r="D273" s="62"/>
      <c r="E273" s="237"/>
      <c r="H273" s="1"/>
      <c r="J273" s="237"/>
      <c r="K273" s="168"/>
      <c r="L273" s="232"/>
      <c r="M273" s="232"/>
      <c r="N273" s="232"/>
      <c r="O273" s="232"/>
      <c r="P273" s="232"/>
      <c r="Q273" s="232"/>
      <c r="R273" s="232"/>
      <c r="S273" s="232"/>
      <c r="T273" s="232"/>
      <c r="U273" s="232"/>
      <c r="V273" s="232"/>
      <c r="W273" s="232"/>
      <c r="X273" s="232"/>
      <c r="Y273" s="232"/>
      <c r="Z273" s="232"/>
      <c r="AA273" s="232"/>
      <c r="AB273" s="232"/>
      <c r="AC273" s="232"/>
      <c r="AD273" s="232"/>
      <c r="AE273" s="232"/>
      <c r="AF273" s="232"/>
      <c r="AG273" s="232"/>
      <c r="AH273" s="232"/>
      <c r="AI273" s="232"/>
      <c r="AJ273" s="232"/>
      <c r="AK273" s="232"/>
      <c r="AL273" s="232"/>
      <c r="AM273" s="232"/>
      <c r="AN273" s="232"/>
      <c r="AO273" s="232"/>
      <c r="AP273" s="232"/>
      <c r="AQ273" s="232"/>
      <c r="AR273" s="232"/>
      <c r="AS273" s="232"/>
      <c r="AT273" s="232"/>
      <c r="AU273" s="232"/>
      <c r="AV273" s="232"/>
    </row>
    <row r="274" spans="2:48" s="235" customFormat="1">
      <c r="B274" s="62"/>
      <c r="D274" s="62"/>
      <c r="E274" s="237"/>
      <c r="H274" s="1"/>
      <c r="J274" s="237"/>
      <c r="K274" s="168"/>
      <c r="L274" s="232"/>
      <c r="M274" s="232"/>
      <c r="N274" s="232"/>
      <c r="O274" s="232"/>
      <c r="P274" s="232"/>
      <c r="Q274" s="232"/>
      <c r="R274" s="232"/>
      <c r="S274" s="232"/>
      <c r="T274" s="232"/>
      <c r="U274" s="232"/>
      <c r="V274" s="232"/>
      <c r="W274" s="232"/>
      <c r="X274" s="232"/>
      <c r="Y274" s="232"/>
      <c r="Z274" s="232"/>
      <c r="AA274" s="232"/>
      <c r="AB274" s="232"/>
      <c r="AC274" s="232"/>
      <c r="AD274" s="232"/>
      <c r="AE274" s="232"/>
      <c r="AF274" s="232"/>
      <c r="AG274" s="232"/>
      <c r="AH274" s="232"/>
      <c r="AI274" s="232"/>
      <c r="AJ274" s="232"/>
      <c r="AK274" s="232"/>
      <c r="AL274" s="232"/>
      <c r="AM274" s="232"/>
      <c r="AN274" s="232"/>
      <c r="AO274" s="232"/>
      <c r="AP274" s="232"/>
      <c r="AQ274" s="232"/>
      <c r="AR274" s="232"/>
      <c r="AS274" s="232"/>
      <c r="AT274" s="232"/>
      <c r="AU274" s="232"/>
      <c r="AV274" s="232"/>
    </row>
    <row r="275" spans="2:48" s="235" customFormat="1">
      <c r="B275" s="62"/>
      <c r="D275" s="62"/>
      <c r="E275" s="237"/>
      <c r="H275" s="1"/>
      <c r="J275" s="237"/>
      <c r="K275" s="168"/>
      <c r="L275" s="232"/>
      <c r="M275" s="232"/>
      <c r="N275" s="232"/>
      <c r="O275" s="232"/>
      <c r="P275" s="232"/>
      <c r="Q275" s="232"/>
      <c r="R275" s="232"/>
      <c r="S275" s="232"/>
      <c r="T275" s="232"/>
      <c r="U275" s="232"/>
      <c r="V275" s="232"/>
      <c r="W275" s="232"/>
      <c r="X275" s="232"/>
      <c r="Y275" s="232"/>
      <c r="Z275" s="232"/>
      <c r="AA275" s="232"/>
      <c r="AB275" s="232"/>
      <c r="AC275" s="232"/>
      <c r="AD275" s="232"/>
      <c r="AE275" s="232"/>
      <c r="AF275" s="232"/>
      <c r="AG275" s="232"/>
      <c r="AH275" s="232"/>
      <c r="AI275" s="232"/>
      <c r="AJ275" s="232"/>
      <c r="AK275" s="232"/>
      <c r="AL275" s="232"/>
      <c r="AM275" s="232"/>
      <c r="AN275" s="232"/>
      <c r="AO275" s="232"/>
      <c r="AP275" s="232"/>
      <c r="AQ275" s="232"/>
      <c r="AR275" s="232"/>
      <c r="AS275" s="232"/>
      <c r="AT275" s="232"/>
      <c r="AU275" s="232"/>
      <c r="AV275" s="232"/>
    </row>
    <row r="276" spans="2:48" s="235" customFormat="1">
      <c r="B276" s="62"/>
      <c r="D276" s="62"/>
      <c r="E276" s="237"/>
      <c r="H276" s="1"/>
      <c r="J276" s="237"/>
      <c r="K276" s="168"/>
      <c r="L276" s="232"/>
      <c r="M276" s="232"/>
      <c r="N276" s="232"/>
      <c r="O276" s="232"/>
      <c r="P276" s="232"/>
      <c r="Q276" s="232"/>
      <c r="R276" s="232"/>
      <c r="S276" s="232"/>
      <c r="T276" s="232"/>
      <c r="U276" s="232"/>
      <c r="V276" s="232"/>
      <c r="W276" s="232"/>
      <c r="X276" s="232"/>
      <c r="Y276" s="232"/>
      <c r="Z276" s="232"/>
      <c r="AA276" s="232"/>
      <c r="AB276" s="232"/>
      <c r="AC276" s="232"/>
      <c r="AD276" s="232"/>
      <c r="AE276" s="232"/>
      <c r="AF276" s="232"/>
      <c r="AG276" s="232"/>
      <c r="AH276" s="232"/>
      <c r="AI276" s="232"/>
      <c r="AJ276" s="232"/>
      <c r="AK276" s="232"/>
      <c r="AL276" s="232"/>
      <c r="AM276" s="232"/>
      <c r="AN276" s="232"/>
      <c r="AO276" s="232"/>
      <c r="AP276" s="232"/>
      <c r="AQ276" s="232"/>
      <c r="AR276" s="232"/>
      <c r="AS276" s="232"/>
      <c r="AT276" s="232"/>
      <c r="AU276" s="232"/>
      <c r="AV276" s="232"/>
    </row>
    <row r="277" spans="2:48" s="235" customFormat="1">
      <c r="B277" s="62"/>
      <c r="D277" s="62"/>
      <c r="E277" s="237"/>
      <c r="H277" s="1"/>
      <c r="J277" s="237"/>
      <c r="K277" s="168"/>
      <c r="L277" s="232"/>
      <c r="M277" s="232"/>
      <c r="N277" s="232"/>
      <c r="O277" s="232"/>
      <c r="P277" s="232"/>
      <c r="Q277" s="232"/>
      <c r="R277" s="232"/>
      <c r="S277" s="232"/>
      <c r="T277" s="232"/>
      <c r="U277" s="232"/>
      <c r="V277" s="232"/>
      <c r="W277" s="232"/>
      <c r="X277" s="232"/>
      <c r="Y277" s="232"/>
      <c r="Z277" s="232"/>
      <c r="AA277" s="232"/>
      <c r="AB277" s="232"/>
      <c r="AC277" s="232"/>
      <c r="AD277" s="232"/>
      <c r="AE277" s="232"/>
      <c r="AF277" s="232"/>
      <c r="AG277" s="232"/>
      <c r="AH277" s="232"/>
      <c r="AI277" s="232"/>
      <c r="AJ277" s="232"/>
      <c r="AK277" s="232"/>
      <c r="AL277" s="232"/>
      <c r="AM277" s="232"/>
      <c r="AN277" s="232"/>
      <c r="AO277" s="232"/>
      <c r="AP277" s="232"/>
      <c r="AQ277" s="232"/>
      <c r="AR277" s="232"/>
      <c r="AS277" s="232"/>
      <c r="AT277" s="232"/>
      <c r="AU277" s="232"/>
      <c r="AV277" s="232"/>
    </row>
    <row r="278" spans="2:48" s="235" customFormat="1">
      <c r="B278" s="62"/>
      <c r="D278" s="62"/>
      <c r="E278" s="237"/>
      <c r="H278" s="1"/>
      <c r="J278" s="237"/>
      <c r="K278" s="168"/>
      <c r="L278" s="232"/>
      <c r="M278" s="232"/>
      <c r="N278" s="232"/>
      <c r="O278" s="232"/>
      <c r="P278" s="232"/>
      <c r="Q278" s="232"/>
      <c r="R278" s="232"/>
      <c r="S278" s="232"/>
      <c r="T278" s="232"/>
      <c r="U278" s="232"/>
      <c r="V278" s="232"/>
      <c r="W278" s="232"/>
      <c r="X278" s="232"/>
      <c r="Y278" s="232"/>
      <c r="Z278" s="232"/>
      <c r="AA278" s="232"/>
      <c r="AB278" s="232"/>
      <c r="AC278" s="232"/>
      <c r="AD278" s="232"/>
      <c r="AE278" s="232"/>
      <c r="AF278" s="232"/>
      <c r="AG278" s="232"/>
      <c r="AH278" s="232"/>
      <c r="AI278" s="232"/>
      <c r="AJ278" s="232"/>
      <c r="AK278" s="232"/>
      <c r="AL278" s="232"/>
      <c r="AM278" s="232"/>
      <c r="AN278" s="232"/>
      <c r="AO278" s="232"/>
      <c r="AP278" s="232"/>
      <c r="AQ278" s="232"/>
      <c r="AR278" s="232"/>
      <c r="AS278" s="232"/>
      <c r="AT278" s="232"/>
      <c r="AU278" s="232"/>
      <c r="AV278" s="232"/>
    </row>
    <row r="279" spans="2:48" s="235" customFormat="1">
      <c r="B279" s="62"/>
      <c r="D279" s="62"/>
      <c r="E279" s="237"/>
      <c r="H279" s="1"/>
      <c r="J279" s="237"/>
      <c r="K279" s="168"/>
      <c r="L279" s="232"/>
      <c r="M279" s="232"/>
      <c r="N279" s="232"/>
      <c r="O279" s="232"/>
      <c r="P279" s="232"/>
      <c r="Q279" s="232"/>
      <c r="R279" s="232"/>
      <c r="S279" s="232"/>
      <c r="T279" s="232"/>
      <c r="U279" s="232"/>
      <c r="V279" s="232"/>
      <c r="W279" s="232"/>
      <c r="X279" s="232"/>
      <c r="Y279" s="232"/>
      <c r="Z279" s="232"/>
      <c r="AA279" s="232"/>
      <c r="AB279" s="232"/>
      <c r="AC279" s="232"/>
      <c r="AD279" s="232"/>
      <c r="AE279" s="232"/>
      <c r="AF279" s="232"/>
      <c r="AG279" s="232"/>
      <c r="AH279" s="232"/>
      <c r="AI279" s="232"/>
      <c r="AJ279" s="232"/>
      <c r="AK279" s="232"/>
      <c r="AL279" s="232"/>
      <c r="AM279" s="232"/>
      <c r="AN279" s="232"/>
      <c r="AO279" s="232"/>
      <c r="AP279" s="232"/>
      <c r="AQ279" s="232"/>
      <c r="AR279" s="232"/>
      <c r="AS279" s="232"/>
      <c r="AT279" s="232"/>
      <c r="AU279" s="232"/>
      <c r="AV279" s="232"/>
    </row>
    <row r="280" spans="2:48" s="235" customFormat="1">
      <c r="B280" s="62"/>
      <c r="D280" s="62"/>
      <c r="E280" s="237"/>
      <c r="H280" s="1"/>
      <c r="J280" s="237"/>
      <c r="K280" s="168"/>
      <c r="L280" s="232"/>
      <c r="M280" s="232"/>
      <c r="N280" s="232"/>
      <c r="O280" s="232"/>
      <c r="P280" s="232"/>
      <c r="Q280" s="232"/>
      <c r="R280" s="232"/>
      <c r="S280" s="232"/>
      <c r="T280" s="232"/>
      <c r="U280" s="232"/>
      <c r="V280" s="232"/>
      <c r="W280" s="232"/>
      <c r="X280" s="232"/>
      <c r="Y280" s="232"/>
      <c r="Z280" s="232"/>
      <c r="AA280" s="232"/>
      <c r="AB280" s="232"/>
      <c r="AC280" s="232"/>
      <c r="AD280" s="232"/>
      <c r="AE280" s="232"/>
      <c r="AF280" s="232"/>
      <c r="AG280" s="232"/>
      <c r="AH280" s="232"/>
      <c r="AI280" s="232"/>
      <c r="AJ280" s="232"/>
      <c r="AK280" s="232"/>
      <c r="AL280" s="232"/>
      <c r="AM280" s="232"/>
      <c r="AN280" s="232"/>
      <c r="AO280" s="232"/>
      <c r="AP280" s="232"/>
      <c r="AQ280" s="232"/>
      <c r="AR280" s="232"/>
      <c r="AS280" s="232"/>
      <c r="AT280" s="232"/>
      <c r="AU280" s="232"/>
      <c r="AV280" s="232"/>
    </row>
    <row r="281" spans="2:48" s="235" customFormat="1">
      <c r="B281" s="62"/>
      <c r="D281" s="62"/>
      <c r="E281" s="237"/>
      <c r="H281" s="1"/>
      <c r="J281" s="237"/>
      <c r="K281" s="168"/>
      <c r="L281" s="232"/>
      <c r="M281" s="232"/>
      <c r="N281" s="232"/>
      <c r="O281" s="232"/>
      <c r="P281" s="232"/>
      <c r="Q281" s="232"/>
      <c r="R281" s="232"/>
      <c r="S281" s="232"/>
      <c r="T281" s="232"/>
      <c r="U281" s="232"/>
      <c r="V281" s="232"/>
      <c r="W281" s="232"/>
      <c r="X281" s="232"/>
      <c r="Y281" s="232"/>
      <c r="Z281" s="232"/>
      <c r="AA281" s="232"/>
      <c r="AB281" s="232"/>
      <c r="AC281" s="232"/>
      <c r="AD281" s="232"/>
      <c r="AE281" s="232"/>
      <c r="AF281" s="232"/>
      <c r="AG281" s="232"/>
      <c r="AH281" s="232"/>
      <c r="AI281" s="232"/>
      <c r="AJ281" s="232"/>
      <c r="AK281" s="232"/>
      <c r="AL281" s="232"/>
      <c r="AM281" s="232"/>
      <c r="AN281" s="232"/>
      <c r="AO281" s="232"/>
      <c r="AP281" s="232"/>
      <c r="AQ281" s="232"/>
      <c r="AR281" s="232"/>
      <c r="AS281" s="232"/>
      <c r="AT281" s="232"/>
      <c r="AU281" s="232"/>
      <c r="AV281" s="232"/>
    </row>
    <row r="282" spans="2:48" s="235" customFormat="1">
      <c r="B282" s="62"/>
      <c r="D282" s="62"/>
      <c r="E282" s="237"/>
      <c r="H282" s="1"/>
      <c r="J282" s="237"/>
      <c r="K282" s="168"/>
      <c r="L282" s="232"/>
      <c r="M282" s="232"/>
      <c r="N282" s="232"/>
      <c r="O282" s="232"/>
      <c r="P282" s="232"/>
      <c r="Q282" s="232"/>
      <c r="R282" s="232"/>
      <c r="S282" s="232"/>
      <c r="T282" s="232"/>
      <c r="U282" s="232"/>
      <c r="V282" s="232"/>
      <c r="W282" s="232"/>
      <c r="X282" s="232"/>
      <c r="Y282" s="232"/>
      <c r="Z282" s="232"/>
      <c r="AA282" s="232"/>
      <c r="AB282" s="232"/>
      <c r="AC282" s="232"/>
      <c r="AD282" s="232"/>
      <c r="AE282" s="232"/>
      <c r="AF282" s="232"/>
      <c r="AG282" s="232"/>
      <c r="AH282" s="232"/>
      <c r="AI282" s="232"/>
      <c r="AJ282" s="232"/>
      <c r="AK282" s="232"/>
      <c r="AL282" s="232"/>
      <c r="AM282" s="232"/>
      <c r="AN282" s="232"/>
      <c r="AO282" s="232"/>
      <c r="AP282" s="232"/>
      <c r="AQ282" s="232"/>
      <c r="AR282" s="232"/>
      <c r="AS282" s="232"/>
      <c r="AT282" s="232"/>
      <c r="AU282" s="232"/>
      <c r="AV282" s="232"/>
    </row>
    <row r="283" spans="2:48" s="235" customFormat="1">
      <c r="B283" s="62"/>
      <c r="D283" s="62"/>
      <c r="E283" s="237"/>
      <c r="H283" s="1"/>
      <c r="J283" s="237"/>
      <c r="K283" s="168"/>
      <c r="L283" s="232"/>
      <c r="M283" s="232"/>
      <c r="N283" s="232"/>
      <c r="O283" s="232"/>
      <c r="P283" s="232"/>
      <c r="Q283" s="232"/>
      <c r="R283" s="232"/>
      <c r="S283" s="232"/>
      <c r="T283" s="232"/>
      <c r="U283" s="232"/>
      <c r="V283" s="232"/>
      <c r="W283" s="232"/>
      <c r="X283" s="232"/>
      <c r="Y283" s="232"/>
      <c r="Z283" s="232"/>
      <c r="AA283" s="232"/>
      <c r="AB283" s="232"/>
      <c r="AC283" s="232"/>
      <c r="AD283" s="232"/>
      <c r="AE283" s="232"/>
      <c r="AF283" s="232"/>
      <c r="AG283" s="232"/>
      <c r="AH283" s="232"/>
      <c r="AI283" s="232"/>
      <c r="AJ283" s="232"/>
      <c r="AK283" s="232"/>
      <c r="AL283" s="232"/>
      <c r="AM283" s="232"/>
      <c r="AN283" s="232"/>
      <c r="AO283" s="232"/>
      <c r="AP283" s="232"/>
      <c r="AQ283" s="232"/>
      <c r="AR283" s="232"/>
      <c r="AS283" s="232"/>
      <c r="AT283" s="232"/>
      <c r="AU283" s="232"/>
      <c r="AV283" s="232"/>
    </row>
    <row r="284" spans="2:48" s="235" customFormat="1">
      <c r="B284" s="62"/>
      <c r="D284" s="62"/>
      <c r="E284" s="237"/>
      <c r="H284" s="1"/>
      <c r="J284" s="237"/>
      <c r="K284" s="168"/>
      <c r="L284" s="232"/>
      <c r="M284" s="232"/>
      <c r="N284" s="232"/>
      <c r="O284" s="232"/>
      <c r="P284" s="232"/>
      <c r="Q284" s="232"/>
      <c r="R284" s="232"/>
      <c r="S284" s="232"/>
      <c r="T284" s="232"/>
      <c r="U284" s="232"/>
      <c r="V284" s="232"/>
      <c r="W284" s="232"/>
      <c r="X284" s="232"/>
      <c r="Y284" s="232"/>
      <c r="Z284" s="232"/>
      <c r="AA284" s="232"/>
      <c r="AB284" s="232"/>
      <c r="AC284" s="232"/>
      <c r="AD284" s="232"/>
      <c r="AE284" s="232"/>
      <c r="AF284" s="232"/>
      <c r="AG284" s="232"/>
      <c r="AH284" s="232"/>
      <c r="AI284" s="232"/>
      <c r="AJ284" s="232"/>
      <c r="AK284" s="232"/>
      <c r="AL284" s="232"/>
      <c r="AM284" s="232"/>
      <c r="AN284" s="232"/>
      <c r="AO284" s="232"/>
      <c r="AP284" s="232"/>
      <c r="AQ284" s="232"/>
      <c r="AR284" s="232"/>
      <c r="AS284" s="232"/>
      <c r="AT284" s="232"/>
      <c r="AU284" s="232"/>
      <c r="AV284" s="232"/>
    </row>
    <row r="285" spans="2:48" s="235" customFormat="1">
      <c r="B285" s="62"/>
      <c r="D285" s="62"/>
      <c r="E285" s="237"/>
      <c r="H285" s="1"/>
      <c r="J285" s="237"/>
      <c r="K285" s="168"/>
      <c r="L285" s="232"/>
      <c r="M285" s="232"/>
      <c r="N285" s="232"/>
      <c r="O285" s="232"/>
      <c r="P285" s="232"/>
      <c r="Q285" s="232"/>
      <c r="R285" s="232"/>
      <c r="S285" s="232"/>
      <c r="T285" s="232"/>
      <c r="U285" s="232"/>
      <c r="V285" s="232"/>
      <c r="W285" s="232"/>
      <c r="X285" s="232"/>
      <c r="Y285" s="232"/>
      <c r="Z285" s="232"/>
      <c r="AA285" s="232"/>
      <c r="AB285" s="232"/>
      <c r="AC285" s="232"/>
      <c r="AD285" s="232"/>
      <c r="AE285" s="232"/>
      <c r="AF285" s="232"/>
      <c r="AG285" s="232"/>
      <c r="AH285" s="232"/>
      <c r="AI285" s="232"/>
      <c r="AJ285" s="232"/>
      <c r="AK285" s="232"/>
      <c r="AL285" s="232"/>
      <c r="AM285" s="232"/>
      <c r="AN285" s="232"/>
      <c r="AO285" s="232"/>
      <c r="AP285" s="232"/>
      <c r="AQ285" s="232"/>
      <c r="AR285" s="232"/>
      <c r="AS285" s="232"/>
      <c r="AT285" s="232"/>
      <c r="AU285" s="232"/>
      <c r="AV285" s="232"/>
    </row>
    <row r="286" spans="2:48" s="235" customFormat="1">
      <c r="B286" s="62"/>
      <c r="D286" s="62"/>
      <c r="E286" s="237"/>
      <c r="H286" s="1"/>
      <c r="J286" s="237"/>
      <c r="K286" s="168"/>
      <c r="L286" s="232"/>
      <c r="M286" s="232"/>
      <c r="N286" s="232"/>
      <c r="O286" s="232"/>
      <c r="P286" s="232"/>
      <c r="Q286" s="232"/>
      <c r="R286" s="232"/>
      <c r="S286" s="232"/>
      <c r="T286" s="232"/>
      <c r="U286" s="232"/>
      <c r="V286" s="232"/>
      <c r="W286" s="232"/>
      <c r="X286" s="232"/>
      <c r="Y286" s="232"/>
      <c r="Z286" s="232"/>
      <c r="AA286" s="232"/>
      <c r="AB286" s="232"/>
      <c r="AC286" s="232"/>
      <c r="AD286" s="232"/>
      <c r="AE286" s="232"/>
      <c r="AF286" s="232"/>
      <c r="AG286" s="232"/>
      <c r="AH286" s="232"/>
      <c r="AI286" s="232"/>
      <c r="AJ286" s="232"/>
      <c r="AK286" s="232"/>
      <c r="AL286" s="232"/>
      <c r="AM286" s="232"/>
      <c r="AN286" s="232"/>
      <c r="AO286" s="232"/>
      <c r="AP286" s="232"/>
      <c r="AQ286" s="232"/>
      <c r="AR286" s="232"/>
      <c r="AS286" s="232"/>
      <c r="AT286" s="232"/>
      <c r="AU286" s="232"/>
      <c r="AV286" s="232"/>
    </row>
    <row r="287" spans="2:48" s="235" customFormat="1">
      <c r="B287" s="62"/>
      <c r="D287" s="62"/>
      <c r="E287" s="237"/>
      <c r="H287" s="1"/>
      <c r="J287" s="237"/>
      <c r="K287" s="168"/>
      <c r="L287" s="232"/>
      <c r="M287" s="232"/>
      <c r="N287" s="232"/>
      <c r="O287" s="232"/>
      <c r="P287" s="232"/>
      <c r="Q287" s="232"/>
      <c r="R287" s="232"/>
      <c r="S287" s="232"/>
      <c r="T287" s="232"/>
      <c r="U287" s="232"/>
      <c r="V287" s="232"/>
      <c r="W287" s="232"/>
      <c r="X287" s="232"/>
      <c r="Y287" s="232"/>
      <c r="Z287" s="232"/>
      <c r="AA287" s="232"/>
      <c r="AB287" s="232"/>
      <c r="AC287" s="232"/>
      <c r="AD287" s="232"/>
      <c r="AE287" s="232"/>
      <c r="AF287" s="232"/>
      <c r="AG287" s="232"/>
      <c r="AH287" s="232"/>
      <c r="AI287" s="232"/>
      <c r="AJ287" s="232"/>
      <c r="AK287" s="232"/>
      <c r="AL287" s="232"/>
      <c r="AM287" s="232"/>
      <c r="AN287" s="232"/>
      <c r="AO287" s="232"/>
      <c r="AP287" s="232"/>
      <c r="AQ287" s="232"/>
      <c r="AR287" s="232"/>
      <c r="AS287" s="232"/>
      <c r="AT287" s="232"/>
      <c r="AU287" s="232"/>
      <c r="AV287" s="232"/>
    </row>
    <row r="288" spans="2:48" s="235" customFormat="1">
      <c r="B288" s="62"/>
      <c r="D288" s="62"/>
      <c r="E288" s="237"/>
      <c r="H288" s="1"/>
      <c r="J288" s="237"/>
      <c r="K288" s="168"/>
      <c r="L288" s="232"/>
      <c r="M288" s="232"/>
      <c r="N288" s="232"/>
      <c r="O288" s="232"/>
      <c r="P288" s="232"/>
      <c r="Q288" s="232"/>
      <c r="R288" s="232"/>
      <c r="S288" s="232"/>
      <c r="T288" s="232"/>
      <c r="U288" s="232"/>
      <c r="V288" s="232"/>
      <c r="W288" s="232"/>
      <c r="X288" s="232"/>
      <c r="Y288" s="232"/>
      <c r="Z288" s="232"/>
      <c r="AA288" s="232"/>
      <c r="AB288" s="232"/>
      <c r="AC288" s="232"/>
      <c r="AD288" s="232"/>
      <c r="AE288" s="232"/>
      <c r="AF288" s="232"/>
      <c r="AG288" s="232"/>
      <c r="AH288" s="232"/>
      <c r="AI288" s="232"/>
      <c r="AJ288" s="232"/>
      <c r="AK288" s="232"/>
      <c r="AL288" s="232"/>
      <c r="AM288" s="232"/>
      <c r="AN288" s="232"/>
      <c r="AO288" s="232"/>
      <c r="AP288" s="232"/>
      <c r="AQ288" s="232"/>
      <c r="AR288" s="232"/>
      <c r="AS288" s="232"/>
      <c r="AT288" s="232"/>
      <c r="AU288" s="232"/>
      <c r="AV288" s="232"/>
    </row>
    <row r="289" spans="2:48" s="235" customFormat="1">
      <c r="B289" s="62"/>
      <c r="D289" s="62"/>
      <c r="E289" s="237"/>
      <c r="H289" s="1"/>
      <c r="J289" s="237"/>
      <c r="K289" s="168"/>
      <c r="L289" s="232"/>
      <c r="M289" s="232"/>
      <c r="N289" s="232"/>
      <c r="O289" s="232"/>
      <c r="P289" s="232"/>
      <c r="Q289" s="232"/>
      <c r="R289" s="232"/>
      <c r="S289" s="232"/>
      <c r="T289" s="232"/>
      <c r="U289" s="232"/>
      <c r="V289" s="232"/>
      <c r="W289" s="232"/>
      <c r="X289" s="232"/>
      <c r="Y289" s="232"/>
      <c r="Z289" s="232"/>
      <c r="AA289" s="232"/>
      <c r="AB289" s="232"/>
      <c r="AC289" s="232"/>
      <c r="AD289" s="232"/>
      <c r="AE289" s="232"/>
      <c r="AF289" s="232"/>
      <c r="AG289" s="232"/>
      <c r="AH289" s="232"/>
      <c r="AI289" s="232"/>
      <c r="AJ289" s="232"/>
      <c r="AK289" s="232"/>
      <c r="AL289" s="232"/>
      <c r="AM289" s="232"/>
      <c r="AN289" s="232"/>
      <c r="AO289" s="232"/>
      <c r="AP289" s="232"/>
      <c r="AQ289" s="232"/>
      <c r="AR289" s="232"/>
      <c r="AS289" s="232"/>
      <c r="AT289" s="232"/>
      <c r="AU289" s="232"/>
      <c r="AV289" s="232"/>
    </row>
    <row r="290" spans="2:48" s="235" customFormat="1">
      <c r="B290" s="62"/>
      <c r="D290" s="62"/>
      <c r="E290" s="237"/>
      <c r="H290" s="1"/>
      <c r="J290" s="237"/>
      <c r="K290" s="168"/>
      <c r="L290" s="232"/>
      <c r="M290" s="232"/>
      <c r="N290" s="232"/>
      <c r="O290" s="232"/>
      <c r="P290" s="232"/>
      <c r="Q290" s="232"/>
      <c r="R290" s="232"/>
      <c r="S290" s="232"/>
      <c r="T290" s="232"/>
      <c r="U290" s="232"/>
      <c r="V290" s="232"/>
      <c r="W290" s="232"/>
      <c r="X290" s="232"/>
      <c r="Y290" s="232"/>
      <c r="Z290" s="232"/>
      <c r="AA290" s="232"/>
      <c r="AB290" s="232"/>
      <c r="AC290" s="232"/>
      <c r="AD290" s="232"/>
      <c r="AE290" s="232"/>
      <c r="AF290" s="232"/>
      <c r="AG290" s="232"/>
      <c r="AH290" s="232"/>
      <c r="AI290" s="232"/>
      <c r="AJ290" s="232"/>
      <c r="AK290" s="232"/>
      <c r="AL290" s="232"/>
      <c r="AM290" s="232"/>
      <c r="AN290" s="232"/>
      <c r="AO290" s="232"/>
      <c r="AP290" s="232"/>
      <c r="AQ290" s="232"/>
      <c r="AR290" s="232"/>
      <c r="AS290" s="232"/>
      <c r="AT290" s="232"/>
      <c r="AU290" s="232"/>
      <c r="AV290" s="232"/>
    </row>
    <row r="291" spans="2:48" s="235" customFormat="1">
      <c r="B291" s="62"/>
      <c r="D291" s="62"/>
      <c r="E291" s="237"/>
      <c r="H291" s="1"/>
      <c r="J291" s="237"/>
      <c r="K291" s="168"/>
      <c r="L291" s="232"/>
      <c r="M291" s="232"/>
      <c r="N291" s="232"/>
      <c r="O291" s="232"/>
      <c r="P291" s="232"/>
      <c r="Q291" s="232"/>
      <c r="R291" s="232"/>
      <c r="S291" s="232"/>
      <c r="T291" s="232"/>
      <c r="U291" s="232"/>
      <c r="V291" s="232"/>
      <c r="W291" s="232"/>
      <c r="X291" s="232"/>
      <c r="Y291" s="232"/>
      <c r="Z291" s="232"/>
      <c r="AA291" s="232"/>
      <c r="AB291" s="232"/>
      <c r="AC291" s="232"/>
      <c r="AD291" s="232"/>
      <c r="AE291" s="232"/>
      <c r="AF291" s="232"/>
      <c r="AG291" s="232"/>
      <c r="AH291" s="232"/>
      <c r="AI291" s="232"/>
      <c r="AJ291" s="232"/>
      <c r="AK291" s="232"/>
      <c r="AL291" s="232"/>
      <c r="AM291" s="232"/>
      <c r="AN291" s="232"/>
      <c r="AO291" s="232"/>
      <c r="AP291" s="232"/>
      <c r="AQ291" s="232"/>
      <c r="AR291" s="232"/>
      <c r="AS291" s="232"/>
      <c r="AT291" s="232"/>
      <c r="AU291" s="232"/>
      <c r="AV291" s="232"/>
    </row>
    <row r="292" spans="2:48" s="235" customFormat="1">
      <c r="B292" s="62"/>
      <c r="D292" s="62"/>
      <c r="E292" s="237"/>
      <c r="H292" s="1"/>
      <c r="J292" s="237"/>
      <c r="K292" s="168"/>
      <c r="L292" s="232"/>
      <c r="M292" s="232"/>
      <c r="N292" s="232"/>
      <c r="O292" s="232"/>
      <c r="P292" s="232"/>
      <c r="Q292" s="232"/>
      <c r="R292" s="232"/>
      <c r="S292" s="232"/>
      <c r="T292" s="232"/>
      <c r="U292" s="232"/>
      <c r="V292" s="232"/>
      <c r="W292" s="232"/>
      <c r="X292" s="232"/>
      <c r="Y292" s="232"/>
      <c r="Z292" s="232"/>
      <c r="AA292" s="232"/>
      <c r="AB292" s="232"/>
      <c r="AC292" s="232"/>
      <c r="AD292" s="232"/>
      <c r="AE292" s="232"/>
      <c r="AF292" s="232"/>
      <c r="AG292" s="232"/>
      <c r="AH292" s="232"/>
      <c r="AI292" s="232"/>
      <c r="AJ292" s="232"/>
      <c r="AK292" s="232"/>
      <c r="AL292" s="232"/>
      <c r="AM292" s="232"/>
      <c r="AN292" s="232"/>
      <c r="AO292" s="232"/>
      <c r="AP292" s="232"/>
      <c r="AQ292" s="232"/>
      <c r="AR292" s="232"/>
      <c r="AS292" s="232"/>
      <c r="AT292" s="232"/>
      <c r="AU292" s="232"/>
      <c r="AV292" s="232"/>
    </row>
    <row r="293" spans="2:48" s="235" customFormat="1">
      <c r="B293" s="62"/>
      <c r="D293" s="62"/>
      <c r="E293" s="237"/>
      <c r="H293" s="1"/>
      <c r="J293" s="237"/>
      <c r="K293" s="168"/>
      <c r="L293" s="232"/>
      <c r="M293" s="232"/>
      <c r="N293" s="232"/>
      <c r="O293" s="232"/>
      <c r="P293" s="232"/>
      <c r="Q293" s="232"/>
      <c r="R293" s="232"/>
      <c r="S293" s="232"/>
      <c r="T293" s="232"/>
      <c r="U293" s="232"/>
      <c r="V293" s="232"/>
      <c r="W293" s="232"/>
      <c r="X293" s="232"/>
      <c r="Y293" s="232"/>
      <c r="Z293" s="232"/>
      <c r="AA293" s="232"/>
      <c r="AB293" s="232"/>
      <c r="AC293" s="232"/>
      <c r="AD293" s="232"/>
      <c r="AE293" s="232"/>
      <c r="AF293" s="232"/>
      <c r="AG293" s="232"/>
      <c r="AH293" s="232"/>
      <c r="AI293" s="232"/>
      <c r="AJ293" s="232"/>
      <c r="AK293" s="232"/>
      <c r="AL293" s="232"/>
      <c r="AM293" s="232"/>
      <c r="AN293" s="232"/>
      <c r="AO293" s="232"/>
      <c r="AP293" s="232"/>
      <c r="AQ293" s="232"/>
      <c r="AR293" s="232"/>
      <c r="AS293" s="232"/>
      <c r="AT293" s="232"/>
      <c r="AU293" s="232"/>
      <c r="AV293" s="232"/>
    </row>
    <row r="294" spans="2:48" s="235" customFormat="1">
      <c r="B294" s="62"/>
      <c r="D294" s="62"/>
      <c r="E294" s="237"/>
      <c r="H294" s="1"/>
      <c r="J294" s="237"/>
      <c r="K294" s="168"/>
      <c r="L294" s="232"/>
      <c r="M294" s="232"/>
      <c r="N294" s="232"/>
      <c r="O294" s="232"/>
      <c r="P294" s="232"/>
      <c r="Q294" s="232"/>
      <c r="R294" s="232"/>
      <c r="S294" s="232"/>
      <c r="T294" s="232"/>
      <c r="U294" s="232"/>
      <c r="V294" s="232"/>
      <c r="W294" s="232"/>
      <c r="X294" s="232"/>
      <c r="Y294" s="232"/>
      <c r="Z294" s="232"/>
      <c r="AA294" s="232"/>
      <c r="AB294" s="232"/>
      <c r="AC294" s="232"/>
      <c r="AD294" s="232"/>
      <c r="AE294" s="232"/>
      <c r="AF294" s="232"/>
      <c r="AG294" s="232"/>
      <c r="AH294" s="232"/>
      <c r="AI294" s="232"/>
      <c r="AJ294" s="232"/>
      <c r="AK294" s="232"/>
      <c r="AL294" s="232"/>
      <c r="AM294" s="232"/>
      <c r="AN294" s="232"/>
      <c r="AO294" s="232"/>
      <c r="AP294" s="232"/>
      <c r="AQ294" s="232"/>
      <c r="AR294" s="232"/>
      <c r="AS294" s="232"/>
      <c r="AT294" s="232"/>
      <c r="AU294" s="232"/>
      <c r="AV294" s="232"/>
    </row>
    <row r="295" spans="2:48" s="235" customFormat="1">
      <c r="B295" s="62"/>
      <c r="D295" s="62"/>
      <c r="E295" s="237"/>
      <c r="H295" s="1"/>
      <c r="J295" s="237"/>
      <c r="K295" s="168"/>
      <c r="L295" s="232"/>
      <c r="M295" s="232"/>
      <c r="N295" s="232"/>
      <c r="O295" s="232"/>
      <c r="P295" s="232"/>
      <c r="Q295" s="232"/>
      <c r="R295" s="232"/>
      <c r="S295" s="232"/>
      <c r="T295" s="232"/>
      <c r="U295" s="232"/>
      <c r="V295" s="232"/>
      <c r="W295" s="232"/>
      <c r="X295" s="232"/>
      <c r="Y295" s="232"/>
      <c r="Z295" s="232"/>
      <c r="AA295" s="232"/>
      <c r="AB295" s="232"/>
      <c r="AC295" s="232"/>
      <c r="AD295" s="232"/>
      <c r="AE295" s="232"/>
      <c r="AF295" s="232"/>
      <c r="AG295" s="232"/>
      <c r="AH295" s="232"/>
      <c r="AI295" s="232"/>
      <c r="AJ295" s="232"/>
      <c r="AK295" s="232"/>
      <c r="AL295" s="232"/>
      <c r="AM295" s="232"/>
      <c r="AN295" s="232"/>
      <c r="AO295" s="232"/>
      <c r="AP295" s="232"/>
      <c r="AQ295" s="232"/>
      <c r="AR295" s="232"/>
      <c r="AS295" s="232"/>
      <c r="AT295" s="232"/>
      <c r="AU295" s="232"/>
      <c r="AV295" s="232"/>
    </row>
    <row r="296" spans="2:48" s="235" customFormat="1">
      <c r="B296" s="62"/>
      <c r="D296" s="62"/>
      <c r="E296" s="237"/>
      <c r="H296" s="1"/>
      <c r="J296" s="237"/>
      <c r="K296" s="168"/>
      <c r="L296" s="232"/>
      <c r="M296" s="232"/>
      <c r="N296" s="232"/>
      <c r="O296" s="232"/>
      <c r="P296" s="232"/>
      <c r="Q296" s="232"/>
      <c r="R296" s="232"/>
      <c r="S296" s="232"/>
      <c r="T296" s="232"/>
      <c r="U296" s="232"/>
      <c r="V296" s="232"/>
      <c r="W296" s="232"/>
      <c r="X296" s="232"/>
      <c r="Y296" s="232"/>
      <c r="Z296" s="232"/>
      <c r="AA296" s="232"/>
      <c r="AB296" s="232"/>
      <c r="AC296" s="232"/>
      <c r="AD296" s="232"/>
      <c r="AE296" s="232"/>
      <c r="AF296" s="232"/>
      <c r="AG296" s="232"/>
      <c r="AH296" s="232"/>
      <c r="AI296" s="232"/>
      <c r="AJ296" s="232"/>
      <c r="AK296" s="232"/>
      <c r="AL296" s="232"/>
      <c r="AM296" s="232"/>
      <c r="AN296" s="232"/>
      <c r="AO296" s="232"/>
      <c r="AP296" s="232"/>
      <c r="AQ296" s="232"/>
      <c r="AR296" s="232"/>
      <c r="AS296" s="232"/>
      <c r="AT296" s="232"/>
      <c r="AU296" s="232"/>
      <c r="AV296" s="232"/>
    </row>
    <row r="297" spans="2:48" s="235" customFormat="1">
      <c r="B297" s="62"/>
      <c r="D297" s="62"/>
      <c r="E297" s="237"/>
      <c r="H297" s="1"/>
      <c r="J297" s="237"/>
      <c r="K297" s="168"/>
      <c r="L297" s="232"/>
      <c r="M297" s="232"/>
      <c r="N297" s="232"/>
      <c r="O297" s="232"/>
      <c r="P297" s="232"/>
      <c r="Q297" s="232"/>
      <c r="R297" s="232"/>
      <c r="S297" s="232"/>
      <c r="T297" s="232"/>
      <c r="U297" s="232"/>
      <c r="V297" s="232"/>
      <c r="W297" s="232"/>
      <c r="X297" s="232"/>
      <c r="Y297" s="232"/>
      <c r="Z297" s="232"/>
      <c r="AA297" s="232"/>
      <c r="AB297" s="232"/>
      <c r="AC297" s="232"/>
      <c r="AD297" s="232"/>
      <c r="AE297" s="232"/>
      <c r="AF297" s="232"/>
      <c r="AG297" s="232"/>
      <c r="AH297" s="232"/>
      <c r="AI297" s="232"/>
      <c r="AJ297" s="232"/>
      <c r="AK297" s="232"/>
      <c r="AL297" s="232"/>
      <c r="AM297" s="232"/>
      <c r="AN297" s="232"/>
      <c r="AO297" s="232"/>
      <c r="AP297" s="232"/>
      <c r="AQ297" s="232"/>
      <c r="AR297" s="232"/>
      <c r="AS297" s="232"/>
      <c r="AT297" s="232"/>
      <c r="AU297" s="232"/>
      <c r="AV297" s="232"/>
    </row>
    <row r="298" spans="2:48" s="235" customFormat="1">
      <c r="B298" s="62"/>
      <c r="D298" s="62"/>
      <c r="E298" s="237"/>
      <c r="H298" s="1"/>
      <c r="J298" s="237"/>
      <c r="K298" s="168"/>
      <c r="L298" s="232"/>
      <c r="M298" s="232"/>
      <c r="N298" s="232"/>
      <c r="O298" s="232"/>
      <c r="P298" s="232"/>
      <c r="Q298" s="232"/>
      <c r="R298" s="232"/>
      <c r="S298" s="232"/>
      <c r="T298" s="232"/>
      <c r="U298" s="232"/>
      <c r="V298" s="232"/>
      <c r="W298" s="232"/>
      <c r="X298" s="232"/>
      <c r="Y298" s="232"/>
      <c r="Z298" s="232"/>
      <c r="AA298" s="232"/>
      <c r="AB298" s="232"/>
      <c r="AC298" s="232"/>
      <c r="AD298" s="232"/>
      <c r="AE298" s="232"/>
      <c r="AF298" s="232"/>
      <c r="AG298" s="232"/>
      <c r="AH298" s="232"/>
      <c r="AI298" s="232"/>
      <c r="AJ298" s="232"/>
      <c r="AK298" s="232"/>
      <c r="AL298" s="232"/>
      <c r="AM298" s="232"/>
      <c r="AN298" s="232"/>
      <c r="AO298" s="232"/>
      <c r="AP298" s="232"/>
      <c r="AQ298" s="232"/>
      <c r="AR298" s="232"/>
      <c r="AS298" s="232"/>
      <c r="AT298" s="232"/>
      <c r="AU298" s="232"/>
      <c r="AV298" s="232"/>
    </row>
    <row r="299" spans="2:48" s="235" customFormat="1">
      <c r="B299" s="62"/>
      <c r="D299" s="62"/>
      <c r="E299" s="237"/>
      <c r="H299" s="1"/>
      <c r="J299" s="237"/>
      <c r="K299" s="168"/>
      <c r="L299" s="232"/>
      <c r="M299" s="232"/>
      <c r="N299" s="232"/>
      <c r="O299" s="232"/>
      <c r="P299" s="232"/>
      <c r="Q299" s="232"/>
      <c r="R299" s="232"/>
      <c r="S299" s="232"/>
      <c r="T299" s="232"/>
      <c r="U299" s="232"/>
      <c r="V299" s="232"/>
      <c r="W299" s="232"/>
      <c r="X299" s="232"/>
      <c r="Y299" s="232"/>
      <c r="Z299" s="232"/>
      <c r="AA299" s="232"/>
      <c r="AB299" s="232"/>
      <c r="AC299" s="232"/>
      <c r="AD299" s="232"/>
      <c r="AE299" s="232"/>
      <c r="AF299" s="232"/>
      <c r="AG299" s="232"/>
      <c r="AH299" s="232"/>
      <c r="AI299" s="232"/>
      <c r="AJ299" s="232"/>
      <c r="AK299" s="232"/>
      <c r="AL299" s="232"/>
      <c r="AM299" s="232"/>
      <c r="AN299" s="232"/>
      <c r="AO299" s="232"/>
      <c r="AP299" s="232"/>
      <c r="AQ299" s="232"/>
      <c r="AR299" s="232"/>
      <c r="AS299" s="232"/>
      <c r="AT299" s="232"/>
      <c r="AU299" s="232"/>
      <c r="AV299" s="232"/>
    </row>
    <row r="300" spans="2:48" s="235" customFormat="1">
      <c r="B300" s="62"/>
      <c r="D300" s="62"/>
      <c r="E300" s="237"/>
      <c r="H300" s="1"/>
      <c r="J300" s="237"/>
      <c r="K300" s="168"/>
      <c r="L300" s="232"/>
      <c r="M300" s="232"/>
      <c r="N300" s="232"/>
      <c r="O300" s="232"/>
      <c r="P300" s="232"/>
      <c r="Q300" s="232"/>
      <c r="R300" s="232"/>
      <c r="S300" s="232"/>
      <c r="T300" s="232"/>
      <c r="U300" s="232"/>
      <c r="V300" s="232"/>
      <c r="W300" s="232"/>
      <c r="X300" s="232"/>
      <c r="Y300" s="232"/>
      <c r="Z300" s="232"/>
      <c r="AA300" s="232"/>
      <c r="AB300" s="232"/>
      <c r="AC300" s="232"/>
      <c r="AD300" s="232"/>
      <c r="AE300" s="232"/>
      <c r="AF300" s="232"/>
      <c r="AG300" s="232"/>
      <c r="AH300" s="232"/>
      <c r="AI300" s="232"/>
      <c r="AJ300" s="232"/>
      <c r="AK300" s="232"/>
      <c r="AL300" s="232"/>
      <c r="AM300" s="232"/>
      <c r="AN300" s="232"/>
      <c r="AO300" s="232"/>
      <c r="AP300" s="232"/>
      <c r="AQ300" s="232"/>
      <c r="AR300" s="232"/>
      <c r="AS300" s="232"/>
      <c r="AT300" s="232"/>
      <c r="AU300" s="232"/>
      <c r="AV300" s="232"/>
    </row>
    <row r="301" spans="2:48" s="235" customFormat="1">
      <c r="B301" s="62"/>
      <c r="D301" s="62"/>
      <c r="E301" s="237"/>
      <c r="H301" s="1"/>
      <c r="J301" s="237"/>
      <c r="K301" s="168"/>
      <c r="L301" s="232"/>
      <c r="M301" s="232"/>
      <c r="N301" s="232"/>
      <c r="O301" s="232"/>
      <c r="P301" s="232"/>
      <c r="Q301" s="232"/>
      <c r="R301" s="232"/>
      <c r="S301" s="232"/>
      <c r="T301" s="232"/>
      <c r="U301" s="232"/>
      <c r="V301" s="232"/>
      <c r="W301" s="232"/>
      <c r="X301" s="232"/>
      <c r="Y301" s="232"/>
      <c r="Z301" s="232"/>
      <c r="AA301" s="232"/>
      <c r="AB301" s="232"/>
      <c r="AC301" s="232"/>
      <c r="AD301" s="232"/>
      <c r="AE301" s="232"/>
      <c r="AF301" s="232"/>
      <c r="AG301" s="232"/>
      <c r="AH301" s="232"/>
      <c r="AI301" s="232"/>
      <c r="AJ301" s="232"/>
      <c r="AK301" s="232"/>
      <c r="AL301" s="232"/>
      <c r="AM301" s="232"/>
      <c r="AN301" s="232"/>
      <c r="AO301" s="232"/>
      <c r="AP301" s="232"/>
      <c r="AQ301" s="232"/>
      <c r="AR301" s="232"/>
      <c r="AS301" s="232"/>
      <c r="AT301" s="232"/>
      <c r="AU301" s="232"/>
      <c r="AV301" s="232"/>
    </row>
    <row r="302" spans="2:48" s="235" customFormat="1">
      <c r="B302" s="62"/>
      <c r="D302" s="62"/>
      <c r="E302" s="237"/>
      <c r="H302" s="1"/>
      <c r="J302" s="237"/>
      <c r="K302" s="168"/>
      <c r="L302" s="232"/>
      <c r="M302" s="232"/>
      <c r="N302" s="232"/>
      <c r="O302" s="232"/>
      <c r="P302" s="232"/>
      <c r="Q302" s="232"/>
      <c r="R302" s="232"/>
      <c r="S302" s="232"/>
      <c r="T302" s="232"/>
      <c r="U302" s="232"/>
      <c r="V302" s="232"/>
      <c r="W302" s="232"/>
      <c r="X302" s="232"/>
      <c r="Y302" s="232"/>
      <c r="Z302" s="232"/>
      <c r="AA302" s="232"/>
      <c r="AB302" s="232"/>
      <c r="AC302" s="232"/>
      <c r="AD302" s="232"/>
      <c r="AE302" s="232"/>
      <c r="AF302" s="232"/>
      <c r="AG302" s="232"/>
      <c r="AH302" s="232"/>
      <c r="AI302" s="232"/>
      <c r="AJ302" s="232"/>
      <c r="AK302" s="232"/>
      <c r="AL302" s="232"/>
      <c r="AM302" s="232"/>
      <c r="AN302" s="232"/>
      <c r="AO302" s="232"/>
      <c r="AP302" s="232"/>
      <c r="AQ302" s="232"/>
      <c r="AR302" s="232"/>
      <c r="AS302" s="232"/>
      <c r="AT302" s="232"/>
      <c r="AU302" s="232"/>
      <c r="AV302" s="232"/>
    </row>
    <row r="303" spans="2:48" s="235" customFormat="1">
      <c r="B303" s="62"/>
      <c r="D303" s="62"/>
      <c r="E303" s="237"/>
      <c r="H303" s="1"/>
      <c r="J303" s="237"/>
      <c r="K303" s="168"/>
      <c r="L303" s="232"/>
      <c r="M303" s="232"/>
      <c r="N303" s="232"/>
      <c r="O303" s="232"/>
      <c r="P303" s="232"/>
      <c r="Q303" s="232"/>
      <c r="R303" s="232"/>
      <c r="S303" s="232"/>
      <c r="T303" s="232"/>
      <c r="U303" s="232"/>
      <c r="V303" s="232"/>
      <c r="W303" s="232"/>
      <c r="X303" s="232"/>
      <c r="Y303" s="232"/>
      <c r="Z303" s="232"/>
      <c r="AA303" s="232"/>
      <c r="AB303" s="232"/>
      <c r="AC303" s="232"/>
      <c r="AD303" s="232"/>
      <c r="AE303" s="232"/>
      <c r="AF303" s="232"/>
      <c r="AG303" s="232"/>
      <c r="AH303" s="232"/>
      <c r="AI303" s="232"/>
      <c r="AJ303" s="232"/>
      <c r="AK303" s="232"/>
      <c r="AL303" s="232"/>
      <c r="AM303" s="232"/>
      <c r="AN303" s="232"/>
      <c r="AO303" s="232"/>
      <c r="AP303" s="232"/>
      <c r="AQ303" s="232"/>
      <c r="AR303" s="232"/>
      <c r="AS303" s="232"/>
      <c r="AT303" s="232"/>
      <c r="AU303" s="232"/>
      <c r="AV303" s="232"/>
    </row>
    <row r="304" spans="2:48" s="235" customFormat="1">
      <c r="B304" s="62"/>
      <c r="D304" s="62"/>
      <c r="E304" s="237"/>
      <c r="H304" s="1"/>
      <c r="J304" s="237"/>
      <c r="K304" s="168"/>
      <c r="L304" s="232"/>
      <c r="M304" s="232"/>
      <c r="N304" s="232"/>
      <c r="O304" s="232"/>
      <c r="P304" s="232"/>
      <c r="Q304" s="232"/>
      <c r="R304" s="232"/>
      <c r="S304" s="232"/>
      <c r="T304" s="232"/>
      <c r="U304" s="232"/>
      <c r="V304" s="232"/>
      <c r="W304" s="232"/>
      <c r="X304" s="232"/>
      <c r="Y304" s="232"/>
      <c r="Z304" s="232"/>
      <c r="AA304" s="232"/>
      <c r="AB304" s="232"/>
      <c r="AC304" s="232"/>
      <c r="AD304" s="232"/>
      <c r="AE304" s="232"/>
      <c r="AF304" s="232"/>
      <c r="AG304" s="232"/>
      <c r="AH304" s="232"/>
      <c r="AI304" s="232"/>
      <c r="AJ304" s="232"/>
      <c r="AK304" s="232"/>
      <c r="AL304" s="232"/>
      <c r="AM304" s="232"/>
      <c r="AN304" s="232"/>
      <c r="AO304" s="232"/>
      <c r="AP304" s="232"/>
      <c r="AQ304" s="232"/>
      <c r="AR304" s="232"/>
      <c r="AS304" s="232"/>
      <c r="AT304" s="232"/>
      <c r="AU304" s="232"/>
      <c r="AV304" s="232"/>
    </row>
    <row r="305" spans="2:48" s="235" customFormat="1">
      <c r="B305" s="62"/>
      <c r="D305" s="62"/>
      <c r="E305" s="237"/>
      <c r="H305" s="1"/>
      <c r="J305" s="237"/>
      <c r="K305" s="168"/>
      <c r="L305" s="232"/>
      <c r="M305" s="232"/>
      <c r="N305" s="232"/>
      <c r="O305" s="232"/>
      <c r="P305" s="232"/>
      <c r="Q305" s="232"/>
      <c r="R305" s="232"/>
      <c r="S305" s="232"/>
      <c r="T305" s="232"/>
      <c r="U305" s="232"/>
      <c r="V305" s="232"/>
      <c r="W305" s="232"/>
      <c r="X305" s="232"/>
      <c r="Y305" s="232"/>
      <c r="Z305" s="232"/>
      <c r="AA305" s="232"/>
      <c r="AB305" s="232"/>
      <c r="AC305" s="232"/>
      <c r="AD305" s="232"/>
      <c r="AE305" s="232"/>
      <c r="AF305" s="232"/>
      <c r="AG305" s="232"/>
      <c r="AH305" s="232"/>
      <c r="AI305" s="232"/>
      <c r="AJ305" s="232"/>
      <c r="AK305" s="232"/>
      <c r="AL305" s="232"/>
      <c r="AM305" s="232"/>
      <c r="AN305" s="232"/>
      <c r="AO305" s="232"/>
      <c r="AP305" s="232"/>
      <c r="AQ305" s="232"/>
      <c r="AR305" s="232"/>
      <c r="AS305" s="232"/>
      <c r="AT305" s="232"/>
      <c r="AU305" s="232"/>
      <c r="AV305" s="232"/>
    </row>
    <row r="306" spans="2:48" s="235" customFormat="1">
      <c r="B306" s="62"/>
      <c r="D306" s="62"/>
      <c r="E306" s="237"/>
      <c r="H306" s="1"/>
      <c r="J306" s="237"/>
      <c r="K306" s="168"/>
      <c r="L306" s="232"/>
      <c r="M306" s="232"/>
      <c r="N306" s="232"/>
      <c r="O306" s="232"/>
      <c r="P306" s="232"/>
      <c r="Q306" s="232"/>
      <c r="R306" s="232"/>
      <c r="S306" s="232"/>
      <c r="T306" s="232"/>
      <c r="U306" s="232"/>
      <c r="V306" s="232"/>
      <c r="W306" s="232"/>
      <c r="X306" s="232"/>
      <c r="Y306" s="232"/>
      <c r="Z306" s="232"/>
      <c r="AA306" s="232"/>
      <c r="AB306" s="232"/>
      <c r="AC306" s="232"/>
      <c r="AD306" s="232"/>
      <c r="AE306" s="232"/>
      <c r="AF306" s="232"/>
      <c r="AG306" s="232"/>
      <c r="AH306" s="232"/>
      <c r="AI306" s="232"/>
      <c r="AJ306" s="232"/>
      <c r="AK306" s="232"/>
      <c r="AL306" s="232"/>
      <c r="AM306" s="232"/>
      <c r="AN306" s="232"/>
      <c r="AO306" s="232"/>
      <c r="AP306" s="232"/>
      <c r="AQ306" s="232"/>
      <c r="AR306" s="232"/>
      <c r="AS306" s="232"/>
      <c r="AT306" s="232"/>
      <c r="AU306" s="232"/>
      <c r="AV306" s="232"/>
    </row>
    <row r="307" spans="2:48" s="235" customFormat="1">
      <c r="B307" s="62"/>
      <c r="D307" s="62"/>
      <c r="E307" s="237"/>
      <c r="H307" s="1"/>
      <c r="J307" s="237"/>
      <c r="K307" s="168"/>
      <c r="L307" s="232"/>
      <c r="M307" s="232"/>
      <c r="N307" s="232"/>
      <c r="O307" s="232"/>
      <c r="P307" s="232"/>
      <c r="Q307" s="232"/>
      <c r="R307" s="232"/>
      <c r="S307" s="232"/>
      <c r="T307" s="232"/>
      <c r="U307" s="232"/>
      <c r="V307" s="232"/>
      <c r="W307" s="232"/>
      <c r="X307" s="232"/>
      <c r="Y307" s="232"/>
      <c r="Z307" s="232"/>
      <c r="AA307" s="232"/>
      <c r="AB307" s="232"/>
      <c r="AC307" s="232"/>
      <c r="AD307" s="232"/>
      <c r="AE307" s="232"/>
      <c r="AF307" s="232"/>
      <c r="AG307" s="232"/>
      <c r="AH307" s="232"/>
      <c r="AI307" s="232"/>
      <c r="AJ307" s="232"/>
      <c r="AK307" s="232"/>
      <c r="AL307" s="232"/>
      <c r="AM307" s="232"/>
      <c r="AN307" s="232"/>
      <c r="AO307" s="232"/>
      <c r="AP307" s="232"/>
      <c r="AQ307" s="232"/>
      <c r="AR307" s="232"/>
      <c r="AS307" s="232"/>
      <c r="AT307" s="232"/>
      <c r="AU307" s="232"/>
      <c r="AV307" s="232"/>
    </row>
    <row r="308" spans="2:48" s="235" customFormat="1">
      <c r="B308" s="62"/>
      <c r="D308" s="62"/>
      <c r="E308" s="237"/>
      <c r="H308" s="1"/>
      <c r="J308" s="237"/>
      <c r="K308" s="168"/>
      <c r="L308" s="232"/>
      <c r="M308" s="232"/>
      <c r="N308" s="232"/>
      <c r="O308" s="232"/>
      <c r="P308" s="232"/>
      <c r="Q308" s="232"/>
      <c r="R308" s="232"/>
      <c r="S308" s="232"/>
      <c r="T308" s="232"/>
      <c r="U308" s="232"/>
      <c r="V308" s="232"/>
      <c r="W308" s="232"/>
      <c r="X308" s="232"/>
      <c r="Y308" s="232"/>
      <c r="Z308" s="232"/>
      <c r="AA308" s="232"/>
      <c r="AB308" s="232"/>
      <c r="AC308" s="232"/>
      <c r="AD308" s="232"/>
      <c r="AE308" s="232"/>
      <c r="AF308" s="232"/>
      <c r="AG308" s="232"/>
      <c r="AH308" s="232"/>
      <c r="AI308" s="232"/>
      <c r="AJ308" s="232"/>
      <c r="AK308" s="232"/>
      <c r="AL308" s="232"/>
      <c r="AM308" s="232"/>
      <c r="AN308" s="232"/>
      <c r="AO308" s="232"/>
      <c r="AP308" s="232"/>
      <c r="AQ308" s="232"/>
      <c r="AR308" s="232"/>
      <c r="AS308" s="232"/>
      <c r="AT308" s="232"/>
      <c r="AU308" s="232"/>
      <c r="AV308" s="232"/>
    </row>
    <row r="309" spans="2:48" s="235" customFormat="1">
      <c r="B309" s="62"/>
      <c r="D309" s="62"/>
      <c r="E309" s="237"/>
      <c r="H309" s="1"/>
      <c r="J309" s="237"/>
      <c r="K309" s="168"/>
      <c r="L309" s="232"/>
      <c r="M309" s="232"/>
      <c r="N309" s="232"/>
      <c r="O309" s="232"/>
      <c r="P309" s="232"/>
      <c r="Q309" s="232"/>
      <c r="R309" s="232"/>
      <c r="S309" s="232"/>
      <c r="T309" s="232"/>
      <c r="U309" s="232"/>
      <c r="V309" s="232"/>
      <c r="W309" s="232"/>
      <c r="X309" s="232"/>
      <c r="Y309" s="232"/>
      <c r="Z309" s="232"/>
      <c r="AA309" s="232"/>
      <c r="AB309" s="232"/>
      <c r="AC309" s="232"/>
      <c r="AD309" s="232"/>
      <c r="AE309" s="232"/>
      <c r="AF309" s="232"/>
      <c r="AG309" s="232"/>
      <c r="AH309" s="232"/>
      <c r="AI309" s="232"/>
      <c r="AJ309" s="232"/>
      <c r="AK309" s="232"/>
      <c r="AL309" s="232"/>
      <c r="AM309" s="232"/>
      <c r="AN309" s="232"/>
      <c r="AO309" s="232"/>
      <c r="AP309" s="232"/>
      <c r="AQ309" s="232"/>
      <c r="AR309" s="232"/>
      <c r="AS309" s="232"/>
      <c r="AT309" s="232"/>
      <c r="AU309" s="232"/>
      <c r="AV309" s="232"/>
    </row>
    <row r="310" spans="2:48" s="235" customFormat="1">
      <c r="B310" s="62"/>
      <c r="D310" s="62"/>
      <c r="E310" s="237"/>
      <c r="H310" s="1"/>
      <c r="J310" s="237"/>
      <c r="K310" s="168"/>
      <c r="L310" s="232"/>
      <c r="M310" s="232"/>
      <c r="N310" s="232"/>
      <c r="O310" s="232"/>
      <c r="P310" s="232"/>
      <c r="Q310" s="232"/>
      <c r="R310" s="232"/>
      <c r="S310" s="232"/>
      <c r="T310" s="232"/>
      <c r="U310" s="232"/>
      <c r="V310" s="232"/>
      <c r="W310" s="232"/>
      <c r="X310" s="232"/>
      <c r="Y310" s="232"/>
      <c r="Z310" s="232"/>
      <c r="AA310" s="232"/>
      <c r="AB310" s="232"/>
      <c r="AC310" s="232"/>
      <c r="AD310" s="232"/>
      <c r="AE310" s="232"/>
      <c r="AF310" s="232"/>
      <c r="AG310" s="232"/>
      <c r="AH310" s="232"/>
      <c r="AI310" s="232"/>
      <c r="AJ310" s="232"/>
      <c r="AK310" s="232"/>
      <c r="AL310" s="232"/>
      <c r="AM310" s="232"/>
      <c r="AN310" s="232"/>
      <c r="AO310" s="232"/>
      <c r="AP310" s="232"/>
      <c r="AQ310" s="232"/>
      <c r="AR310" s="232"/>
      <c r="AS310" s="232"/>
      <c r="AT310" s="232"/>
      <c r="AU310" s="232"/>
      <c r="AV310" s="232"/>
    </row>
    <row r="311" spans="2:48" s="235" customFormat="1">
      <c r="B311" s="62"/>
      <c r="D311" s="62"/>
      <c r="E311" s="237"/>
      <c r="H311" s="1"/>
      <c r="J311" s="237"/>
      <c r="K311" s="168"/>
      <c r="L311" s="232"/>
      <c r="M311" s="232"/>
      <c r="N311" s="232"/>
      <c r="O311" s="232"/>
      <c r="P311" s="232"/>
      <c r="Q311" s="232"/>
      <c r="R311" s="232"/>
      <c r="S311" s="232"/>
      <c r="T311" s="232"/>
      <c r="U311" s="232"/>
      <c r="V311" s="232"/>
      <c r="W311" s="232"/>
      <c r="X311" s="232"/>
      <c r="Y311" s="232"/>
      <c r="Z311" s="232"/>
      <c r="AA311" s="232"/>
      <c r="AB311" s="232"/>
      <c r="AC311" s="232"/>
      <c r="AD311" s="232"/>
      <c r="AE311" s="232"/>
      <c r="AF311" s="232"/>
      <c r="AG311" s="232"/>
      <c r="AH311" s="232"/>
      <c r="AI311" s="232"/>
      <c r="AJ311" s="232"/>
      <c r="AK311" s="232"/>
      <c r="AL311" s="232"/>
      <c r="AM311" s="232"/>
      <c r="AN311" s="232"/>
      <c r="AO311" s="232"/>
      <c r="AP311" s="232"/>
      <c r="AQ311" s="232"/>
      <c r="AR311" s="232"/>
      <c r="AS311" s="232"/>
      <c r="AT311" s="232"/>
      <c r="AU311" s="232"/>
      <c r="AV311" s="232"/>
    </row>
    <row r="312" spans="2:48" s="235" customFormat="1">
      <c r="B312" s="62"/>
      <c r="D312" s="62"/>
      <c r="E312" s="237"/>
      <c r="H312" s="1"/>
      <c r="J312" s="237"/>
      <c r="K312" s="168"/>
      <c r="L312" s="232"/>
      <c r="M312" s="232"/>
      <c r="N312" s="232"/>
      <c r="O312" s="232"/>
      <c r="P312" s="232"/>
      <c r="Q312" s="232"/>
      <c r="R312" s="232"/>
      <c r="S312" s="232"/>
      <c r="T312" s="232"/>
      <c r="U312" s="232"/>
      <c r="V312" s="232"/>
      <c r="W312" s="232"/>
      <c r="X312" s="232"/>
      <c r="Y312" s="232"/>
      <c r="Z312" s="232"/>
      <c r="AA312" s="232"/>
      <c r="AB312" s="232"/>
      <c r="AC312" s="232"/>
      <c r="AD312" s="232"/>
      <c r="AE312" s="232"/>
      <c r="AF312" s="232"/>
      <c r="AG312" s="232"/>
      <c r="AH312" s="232"/>
      <c r="AI312" s="232"/>
      <c r="AJ312" s="232"/>
      <c r="AK312" s="232"/>
      <c r="AL312" s="232"/>
      <c r="AM312" s="232"/>
      <c r="AN312" s="232"/>
      <c r="AO312" s="232"/>
      <c r="AP312" s="232"/>
      <c r="AQ312" s="232"/>
      <c r="AR312" s="232"/>
      <c r="AS312" s="232"/>
      <c r="AT312" s="232"/>
      <c r="AU312" s="232"/>
      <c r="AV312" s="232"/>
    </row>
    <row r="313" spans="2:48" s="235" customFormat="1">
      <c r="B313" s="62"/>
      <c r="D313" s="62"/>
      <c r="E313" s="237"/>
      <c r="H313" s="1"/>
      <c r="J313" s="237"/>
      <c r="K313" s="168"/>
      <c r="L313" s="232"/>
      <c r="M313" s="232"/>
      <c r="N313" s="232"/>
      <c r="O313" s="232"/>
      <c r="P313" s="232"/>
      <c r="Q313" s="232"/>
      <c r="R313" s="232"/>
      <c r="S313" s="232"/>
      <c r="T313" s="232"/>
      <c r="U313" s="232"/>
      <c r="V313" s="232"/>
      <c r="W313" s="232"/>
      <c r="X313" s="232"/>
      <c r="Y313" s="232"/>
      <c r="Z313" s="232"/>
      <c r="AA313" s="232"/>
      <c r="AB313" s="232"/>
      <c r="AC313" s="232"/>
      <c r="AD313" s="232"/>
      <c r="AE313" s="232"/>
      <c r="AF313" s="232"/>
      <c r="AG313" s="232"/>
      <c r="AH313" s="232"/>
      <c r="AI313" s="232"/>
      <c r="AJ313" s="232"/>
      <c r="AK313" s="232"/>
      <c r="AL313" s="232"/>
      <c r="AM313" s="232"/>
      <c r="AN313" s="232"/>
      <c r="AO313" s="232"/>
      <c r="AP313" s="232"/>
      <c r="AQ313" s="232"/>
      <c r="AR313" s="232"/>
      <c r="AS313" s="232"/>
      <c r="AT313" s="232"/>
      <c r="AU313" s="232"/>
      <c r="AV313" s="232"/>
    </row>
    <row r="314" spans="2:48" s="235" customFormat="1">
      <c r="B314" s="62"/>
      <c r="D314" s="62"/>
      <c r="E314" s="237"/>
      <c r="H314" s="1"/>
      <c r="J314" s="237"/>
      <c r="K314" s="168"/>
      <c r="L314" s="232"/>
      <c r="M314" s="232"/>
      <c r="N314" s="232"/>
      <c r="O314" s="232"/>
      <c r="P314" s="232"/>
      <c r="Q314" s="232"/>
      <c r="R314" s="232"/>
      <c r="S314" s="232"/>
      <c r="T314" s="232"/>
      <c r="U314" s="232"/>
      <c r="V314" s="232"/>
      <c r="W314" s="232"/>
      <c r="X314" s="232"/>
      <c r="Y314" s="232"/>
      <c r="Z314" s="232"/>
      <c r="AA314" s="232"/>
      <c r="AB314" s="232"/>
      <c r="AC314" s="232"/>
      <c r="AD314" s="232"/>
      <c r="AE314" s="232"/>
      <c r="AF314" s="232"/>
      <c r="AG314" s="232"/>
      <c r="AH314" s="232"/>
      <c r="AI314" s="232"/>
      <c r="AJ314" s="232"/>
      <c r="AK314" s="232"/>
      <c r="AL314" s="232"/>
      <c r="AM314" s="232"/>
      <c r="AN314" s="232"/>
      <c r="AO314" s="232"/>
      <c r="AP314" s="232"/>
      <c r="AQ314" s="232"/>
      <c r="AR314" s="232"/>
      <c r="AS314" s="232"/>
      <c r="AT314" s="232"/>
      <c r="AU314" s="232"/>
      <c r="AV314" s="232"/>
    </row>
    <row r="315" spans="2:48" s="235" customFormat="1">
      <c r="B315" s="62"/>
      <c r="D315" s="62"/>
      <c r="E315" s="237"/>
      <c r="H315" s="1"/>
      <c r="J315" s="237"/>
      <c r="K315" s="168"/>
      <c r="L315" s="232"/>
      <c r="M315" s="232"/>
      <c r="N315" s="232"/>
      <c r="O315" s="232"/>
      <c r="P315" s="232"/>
      <c r="Q315" s="232"/>
      <c r="R315" s="232"/>
      <c r="S315" s="232"/>
      <c r="T315" s="232"/>
      <c r="U315" s="232"/>
      <c r="V315" s="232"/>
      <c r="W315" s="232"/>
      <c r="X315" s="232"/>
      <c r="Y315" s="232"/>
      <c r="Z315" s="232"/>
      <c r="AA315" s="232"/>
      <c r="AB315" s="232"/>
      <c r="AC315" s="232"/>
      <c r="AD315" s="232"/>
      <c r="AE315" s="232"/>
      <c r="AF315" s="232"/>
      <c r="AG315" s="232"/>
      <c r="AH315" s="232"/>
      <c r="AI315" s="232"/>
      <c r="AJ315" s="232"/>
      <c r="AK315" s="232"/>
      <c r="AL315" s="232"/>
      <c r="AM315" s="232"/>
      <c r="AN315" s="232"/>
      <c r="AO315" s="232"/>
      <c r="AP315" s="232"/>
      <c r="AQ315" s="232"/>
      <c r="AR315" s="232"/>
      <c r="AS315" s="232"/>
      <c r="AT315" s="232"/>
      <c r="AU315" s="232"/>
      <c r="AV315" s="232"/>
    </row>
    <row r="316" spans="2:48" s="235" customFormat="1">
      <c r="B316" s="62"/>
      <c r="D316" s="62"/>
      <c r="E316" s="237"/>
      <c r="H316" s="1"/>
      <c r="J316" s="237"/>
      <c r="K316" s="168"/>
      <c r="L316" s="232"/>
      <c r="M316" s="232"/>
      <c r="N316" s="232"/>
      <c r="O316" s="232"/>
      <c r="P316" s="232"/>
      <c r="Q316" s="232"/>
      <c r="R316" s="232"/>
      <c r="S316" s="232"/>
      <c r="T316" s="232"/>
      <c r="U316" s="232"/>
      <c r="V316" s="232"/>
      <c r="W316" s="232"/>
      <c r="X316" s="232"/>
      <c r="Y316" s="232"/>
      <c r="Z316" s="232"/>
      <c r="AA316" s="232"/>
      <c r="AB316" s="232"/>
      <c r="AC316" s="232"/>
      <c r="AD316" s="232"/>
      <c r="AE316" s="232"/>
      <c r="AF316" s="232"/>
      <c r="AG316" s="232"/>
      <c r="AH316" s="232"/>
      <c r="AI316" s="232"/>
      <c r="AJ316" s="232"/>
      <c r="AK316" s="232"/>
      <c r="AL316" s="232"/>
      <c r="AM316" s="232"/>
      <c r="AN316" s="232"/>
      <c r="AO316" s="232"/>
      <c r="AP316" s="232"/>
      <c r="AQ316" s="232"/>
      <c r="AR316" s="232"/>
      <c r="AS316" s="232"/>
      <c r="AT316" s="232"/>
      <c r="AU316" s="232"/>
      <c r="AV316" s="232"/>
    </row>
    <row r="317" spans="2:48" s="235" customFormat="1">
      <c r="B317" s="62"/>
      <c r="D317" s="62"/>
      <c r="E317" s="237"/>
      <c r="H317" s="1"/>
      <c r="J317" s="237"/>
      <c r="K317" s="168"/>
      <c r="L317" s="232"/>
      <c r="M317" s="232"/>
      <c r="N317" s="232"/>
      <c r="O317" s="232"/>
      <c r="P317" s="232"/>
      <c r="Q317" s="232"/>
      <c r="R317" s="232"/>
      <c r="S317" s="232"/>
      <c r="T317" s="232"/>
      <c r="U317" s="232"/>
      <c r="V317" s="232"/>
      <c r="W317" s="232"/>
      <c r="X317" s="232"/>
      <c r="Y317" s="232"/>
      <c r="Z317" s="232"/>
      <c r="AA317" s="232"/>
      <c r="AB317" s="232"/>
      <c r="AC317" s="232"/>
      <c r="AD317" s="232"/>
      <c r="AE317" s="232"/>
      <c r="AF317" s="232"/>
      <c r="AG317" s="232"/>
      <c r="AH317" s="232"/>
      <c r="AI317" s="232"/>
      <c r="AJ317" s="232"/>
      <c r="AK317" s="232"/>
      <c r="AL317" s="232"/>
      <c r="AM317" s="232"/>
      <c r="AN317" s="232"/>
      <c r="AO317" s="232"/>
      <c r="AP317" s="232"/>
      <c r="AQ317" s="232"/>
      <c r="AR317" s="232"/>
      <c r="AS317" s="232"/>
      <c r="AT317" s="232"/>
      <c r="AU317" s="232"/>
      <c r="AV317" s="232"/>
    </row>
    <row r="318" spans="2:48" s="235" customFormat="1">
      <c r="B318" s="62"/>
      <c r="D318" s="62"/>
      <c r="E318" s="237"/>
      <c r="H318" s="1"/>
      <c r="J318" s="237"/>
      <c r="K318" s="168"/>
      <c r="L318" s="232"/>
      <c r="M318" s="232"/>
      <c r="N318" s="232"/>
      <c r="O318" s="232"/>
      <c r="P318" s="232"/>
      <c r="Q318" s="232"/>
      <c r="R318" s="232"/>
      <c r="S318" s="232"/>
      <c r="T318" s="232"/>
      <c r="U318" s="232"/>
      <c r="V318" s="232"/>
      <c r="W318" s="232"/>
      <c r="X318" s="232"/>
      <c r="Y318" s="232"/>
      <c r="Z318" s="232"/>
      <c r="AA318" s="232"/>
      <c r="AB318" s="232"/>
      <c r="AC318" s="232"/>
      <c r="AD318" s="232"/>
      <c r="AE318" s="232"/>
      <c r="AF318" s="232"/>
      <c r="AG318" s="232"/>
      <c r="AH318" s="232"/>
      <c r="AI318" s="232"/>
      <c r="AJ318" s="232"/>
      <c r="AK318" s="232"/>
      <c r="AL318" s="232"/>
      <c r="AM318" s="232"/>
      <c r="AN318" s="232"/>
      <c r="AO318" s="232"/>
      <c r="AP318" s="232"/>
      <c r="AQ318" s="232"/>
      <c r="AR318" s="232"/>
      <c r="AS318" s="232"/>
      <c r="AT318" s="232"/>
      <c r="AU318" s="232"/>
      <c r="AV318" s="232"/>
    </row>
    <row r="319" spans="2:48" s="235" customFormat="1">
      <c r="B319" s="62"/>
      <c r="D319" s="62"/>
      <c r="E319" s="237"/>
      <c r="H319" s="1"/>
      <c r="J319" s="237"/>
      <c r="K319" s="168"/>
      <c r="L319" s="232"/>
      <c r="M319" s="232"/>
      <c r="N319" s="232"/>
      <c r="O319" s="232"/>
      <c r="P319" s="232"/>
      <c r="Q319" s="232"/>
      <c r="R319" s="232"/>
      <c r="S319" s="232"/>
      <c r="T319" s="232"/>
      <c r="U319" s="232"/>
      <c r="V319" s="232"/>
      <c r="W319" s="232"/>
      <c r="X319" s="232"/>
      <c r="Y319" s="232"/>
      <c r="Z319" s="232"/>
      <c r="AA319" s="232"/>
      <c r="AB319" s="232"/>
      <c r="AC319" s="232"/>
      <c r="AD319" s="232"/>
      <c r="AE319" s="232"/>
      <c r="AF319" s="232"/>
      <c r="AG319" s="232"/>
      <c r="AH319" s="232"/>
      <c r="AI319" s="232"/>
      <c r="AJ319" s="232"/>
      <c r="AK319" s="232"/>
      <c r="AL319" s="232"/>
      <c r="AM319" s="232"/>
      <c r="AN319" s="232"/>
      <c r="AO319" s="232"/>
      <c r="AP319" s="232"/>
      <c r="AQ319" s="232"/>
      <c r="AR319" s="232"/>
      <c r="AS319" s="232"/>
      <c r="AT319" s="232"/>
      <c r="AU319" s="232"/>
      <c r="AV319" s="232"/>
    </row>
    <row r="320" spans="2:48" s="235" customFormat="1">
      <c r="B320" s="62"/>
      <c r="D320" s="62"/>
      <c r="E320" s="237"/>
      <c r="H320" s="1"/>
      <c r="J320" s="237"/>
      <c r="K320" s="168"/>
      <c r="L320" s="232"/>
      <c r="M320" s="232"/>
      <c r="N320" s="232"/>
      <c r="O320" s="232"/>
      <c r="P320" s="232"/>
      <c r="Q320" s="232"/>
      <c r="R320" s="232"/>
      <c r="S320" s="232"/>
      <c r="T320" s="232"/>
      <c r="U320" s="232"/>
      <c r="V320" s="232"/>
      <c r="W320" s="232"/>
      <c r="X320" s="232"/>
      <c r="Y320" s="232"/>
      <c r="Z320" s="232"/>
      <c r="AA320" s="232"/>
      <c r="AB320" s="232"/>
      <c r="AC320" s="232"/>
      <c r="AD320" s="232"/>
      <c r="AE320" s="232"/>
      <c r="AF320" s="232"/>
      <c r="AG320" s="232"/>
      <c r="AH320" s="232"/>
      <c r="AI320" s="232"/>
      <c r="AJ320" s="232"/>
      <c r="AK320" s="232"/>
      <c r="AL320" s="232"/>
      <c r="AM320" s="232"/>
      <c r="AN320" s="232"/>
      <c r="AO320" s="232"/>
      <c r="AP320" s="232"/>
      <c r="AQ320" s="232"/>
      <c r="AR320" s="232"/>
      <c r="AS320" s="232"/>
      <c r="AT320" s="232"/>
      <c r="AU320" s="232"/>
      <c r="AV320" s="232"/>
    </row>
    <row r="321" spans="2:48" s="235" customFormat="1">
      <c r="B321" s="62"/>
      <c r="D321" s="62"/>
      <c r="E321" s="237"/>
      <c r="H321" s="1"/>
      <c r="J321" s="237"/>
      <c r="K321" s="168"/>
      <c r="L321" s="232"/>
      <c r="M321" s="232"/>
      <c r="N321" s="232"/>
      <c r="O321" s="232"/>
      <c r="P321" s="232"/>
      <c r="Q321" s="232"/>
      <c r="R321" s="232"/>
      <c r="S321" s="232"/>
      <c r="T321" s="232"/>
      <c r="U321" s="232"/>
      <c r="V321" s="232"/>
      <c r="W321" s="232"/>
      <c r="X321" s="232"/>
      <c r="Y321" s="232"/>
      <c r="Z321" s="232"/>
      <c r="AA321" s="232"/>
      <c r="AB321" s="232"/>
      <c r="AC321" s="232"/>
      <c r="AD321" s="232"/>
      <c r="AE321" s="232"/>
      <c r="AF321" s="232"/>
      <c r="AG321" s="232"/>
      <c r="AH321" s="232"/>
      <c r="AI321" s="232"/>
      <c r="AJ321" s="232"/>
      <c r="AK321" s="232"/>
      <c r="AL321" s="232"/>
      <c r="AM321" s="232"/>
      <c r="AN321" s="232"/>
      <c r="AO321" s="232"/>
      <c r="AP321" s="232"/>
      <c r="AQ321" s="232"/>
      <c r="AR321" s="232"/>
      <c r="AS321" s="232"/>
      <c r="AT321" s="232"/>
      <c r="AU321" s="232"/>
      <c r="AV321" s="232"/>
    </row>
    <row r="322" spans="2:48" s="235" customFormat="1">
      <c r="B322" s="62"/>
      <c r="D322" s="62"/>
      <c r="E322" s="237"/>
      <c r="H322" s="1"/>
      <c r="J322" s="237"/>
      <c r="K322" s="168"/>
      <c r="L322" s="232"/>
      <c r="M322" s="232"/>
      <c r="N322" s="232"/>
      <c r="O322" s="232"/>
      <c r="P322" s="232"/>
      <c r="Q322" s="232"/>
      <c r="R322" s="232"/>
      <c r="S322" s="232"/>
      <c r="T322" s="232"/>
      <c r="U322" s="232"/>
      <c r="V322" s="232"/>
      <c r="W322" s="232"/>
      <c r="X322" s="232"/>
      <c r="Y322" s="232"/>
      <c r="Z322" s="232"/>
      <c r="AA322" s="232"/>
      <c r="AB322" s="232"/>
      <c r="AC322" s="232"/>
      <c r="AD322" s="232"/>
      <c r="AE322" s="232"/>
      <c r="AF322" s="232"/>
      <c r="AG322" s="232"/>
      <c r="AH322" s="232"/>
      <c r="AI322" s="232"/>
      <c r="AJ322" s="232"/>
      <c r="AK322" s="232"/>
      <c r="AL322" s="232"/>
      <c r="AM322" s="232"/>
      <c r="AN322" s="232"/>
      <c r="AO322" s="232"/>
      <c r="AP322" s="232"/>
      <c r="AQ322" s="232"/>
      <c r="AR322" s="232"/>
      <c r="AS322" s="232"/>
      <c r="AT322" s="232"/>
      <c r="AU322" s="232"/>
      <c r="AV322" s="232"/>
    </row>
    <row r="323" spans="2:48" s="235" customFormat="1">
      <c r="B323" s="62"/>
      <c r="D323" s="62"/>
      <c r="E323" s="237"/>
      <c r="H323" s="1"/>
      <c r="J323" s="237"/>
      <c r="K323" s="168"/>
      <c r="L323" s="232"/>
      <c r="M323" s="232"/>
      <c r="N323" s="232"/>
      <c r="O323" s="232"/>
      <c r="P323" s="232"/>
      <c r="Q323" s="232"/>
      <c r="R323" s="232"/>
      <c r="S323" s="232"/>
      <c r="T323" s="232"/>
      <c r="U323" s="232"/>
      <c r="V323" s="232"/>
      <c r="W323" s="232"/>
      <c r="X323" s="232"/>
      <c r="Y323" s="232"/>
      <c r="Z323" s="232"/>
      <c r="AA323" s="232"/>
      <c r="AB323" s="232"/>
      <c r="AC323" s="232"/>
      <c r="AD323" s="232"/>
      <c r="AE323" s="232"/>
      <c r="AF323" s="232"/>
      <c r="AG323" s="232"/>
      <c r="AH323" s="232"/>
      <c r="AI323" s="232"/>
      <c r="AJ323" s="232"/>
      <c r="AK323" s="232"/>
      <c r="AL323" s="232"/>
      <c r="AM323" s="232"/>
      <c r="AN323" s="232"/>
      <c r="AO323" s="232"/>
      <c r="AP323" s="232"/>
      <c r="AQ323" s="232"/>
      <c r="AR323" s="232"/>
      <c r="AS323" s="232"/>
      <c r="AT323" s="232"/>
      <c r="AU323" s="232"/>
      <c r="AV323" s="232"/>
    </row>
    <row r="324" spans="2:48" s="235" customFormat="1">
      <c r="B324" s="62"/>
      <c r="D324" s="62"/>
      <c r="E324" s="237"/>
      <c r="H324" s="1"/>
      <c r="J324" s="237"/>
      <c r="K324" s="168"/>
      <c r="L324" s="232"/>
      <c r="M324" s="232"/>
      <c r="N324" s="232"/>
      <c r="O324" s="232"/>
      <c r="P324" s="232"/>
      <c r="Q324" s="232"/>
      <c r="R324" s="232"/>
      <c r="S324" s="232"/>
      <c r="T324" s="232"/>
      <c r="U324" s="232"/>
      <c r="V324" s="232"/>
      <c r="W324" s="232"/>
      <c r="X324" s="232"/>
      <c r="Y324" s="232"/>
      <c r="Z324" s="232"/>
      <c r="AA324" s="232"/>
      <c r="AB324" s="232"/>
      <c r="AC324" s="232"/>
      <c r="AD324" s="232"/>
      <c r="AE324" s="232"/>
      <c r="AF324" s="232"/>
      <c r="AG324" s="232"/>
      <c r="AH324" s="232"/>
      <c r="AI324" s="232"/>
      <c r="AJ324" s="232"/>
      <c r="AK324" s="232"/>
      <c r="AL324" s="232"/>
      <c r="AM324" s="232"/>
      <c r="AN324" s="232"/>
      <c r="AO324" s="232"/>
      <c r="AP324" s="232"/>
      <c r="AQ324" s="232"/>
      <c r="AR324" s="232"/>
      <c r="AS324" s="232"/>
      <c r="AT324" s="232"/>
      <c r="AU324" s="232"/>
      <c r="AV324" s="232"/>
    </row>
    <row r="325" spans="2:48" s="235" customFormat="1">
      <c r="B325" s="62"/>
      <c r="D325" s="62"/>
      <c r="E325" s="237"/>
      <c r="H325" s="1"/>
      <c r="J325" s="237"/>
      <c r="K325" s="168"/>
      <c r="L325" s="232"/>
      <c r="M325" s="232"/>
      <c r="N325" s="232"/>
      <c r="O325" s="232"/>
      <c r="P325" s="232"/>
      <c r="Q325" s="232"/>
      <c r="R325" s="232"/>
      <c r="S325" s="232"/>
      <c r="T325" s="232"/>
      <c r="U325" s="232"/>
      <c r="V325" s="232"/>
      <c r="W325" s="232"/>
      <c r="X325" s="232"/>
      <c r="Y325" s="232"/>
      <c r="Z325" s="232"/>
      <c r="AA325" s="232"/>
      <c r="AB325" s="232"/>
      <c r="AC325" s="232"/>
      <c r="AD325" s="232"/>
      <c r="AE325" s="232"/>
      <c r="AF325" s="232"/>
      <c r="AG325" s="232"/>
      <c r="AH325" s="232"/>
      <c r="AI325" s="232"/>
      <c r="AJ325" s="232"/>
      <c r="AK325" s="232"/>
      <c r="AL325" s="232"/>
      <c r="AM325" s="232"/>
      <c r="AN325" s="232"/>
      <c r="AO325" s="232"/>
      <c r="AP325" s="232"/>
      <c r="AQ325" s="232"/>
      <c r="AR325" s="232"/>
      <c r="AS325" s="232"/>
      <c r="AT325" s="232"/>
      <c r="AU325" s="232"/>
      <c r="AV325" s="232"/>
    </row>
    <row r="326" spans="2:48" s="235" customFormat="1">
      <c r="B326" s="62"/>
      <c r="D326" s="62"/>
      <c r="E326" s="237"/>
      <c r="H326" s="1"/>
      <c r="J326" s="237"/>
      <c r="K326" s="168"/>
      <c r="L326" s="232"/>
      <c r="M326" s="232"/>
      <c r="N326" s="232"/>
      <c r="O326" s="232"/>
      <c r="P326" s="232"/>
      <c r="Q326" s="232"/>
      <c r="R326" s="232"/>
      <c r="S326" s="232"/>
      <c r="T326" s="232"/>
      <c r="U326" s="232"/>
      <c r="V326" s="232"/>
      <c r="W326" s="232"/>
      <c r="X326" s="232"/>
      <c r="Y326" s="232"/>
      <c r="Z326" s="232"/>
      <c r="AA326" s="232"/>
      <c r="AB326" s="232"/>
      <c r="AC326" s="232"/>
      <c r="AD326" s="232"/>
      <c r="AE326" s="232"/>
      <c r="AF326" s="232"/>
      <c r="AG326" s="232"/>
      <c r="AH326" s="232"/>
      <c r="AI326" s="232"/>
      <c r="AJ326" s="232"/>
      <c r="AK326" s="232"/>
      <c r="AL326" s="232"/>
      <c r="AM326" s="232"/>
      <c r="AN326" s="232"/>
      <c r="AO326" s="232"/>
      <c r="AP326" s="232"/>
      <c r="AQ326" s="232"/>
      <c r="AR326" s="232"/>
      <c r="AS326" s="232"/>
      <c r="AT326" s="232"/>
      <c r="AU326" s="232"/>
      <c r="AV326" s="232"/>
    </row>
    <row r="327" spans="2:48" s="235" customFormat="1">
      <c r="B327" s="62"/>
      <c r="D327" s="62"/>
      <c r="E327" s="237"/>
      <c r="H327" s="1"/>
      <c r="J327" s="237"/>
      <c r="K327" s="168"/>
      <c r="L327" s="232"/>
      <c r="M327" s="232"/>
      <c r="N327" s="232"/>
      <c r="O327" s="232"/>
      <c r="P327" s="232"/>
      <c r="Q327" s="232"/>
      <c r="R327" s="232"/>
      <c r="S327" s="232"/>
      <c r="T327" s="232"/>
      <c r="U327" s="232"/>
      <c r="V327" s="232"/>
      <c r="W327" s="232"/>
      <c r="X327" s="232"/>
      <c r="Y327" s="232"/>
      <c r="Z327" s="232"/>
      <c r="AA327" s="232"/>
      <c r="AB327" s="232"/>
      <c r="AC327" s="232"/>
      <c r="AD327" s="232"/>
      <c r="AE327" s="232"/>
      <c r="AF327" s="232"/>
      <c r="AG327" s="232"/>
      <c r="AH327" s="232"/>
      <c r="AI327" s="232"/>
      <c r="AJ327" s="232"/>
      <c r="AK327" s="232"/>
      <c r="AL327" s="232"/>
      <c r="AM327" s="232"/>
      <c r="AN327" s="232"/>
      <c r="AO327" s="232"/>
      <c r="AP327" s="232"/>
      <c r="AQ327" s="232"/>
      <c r="AR327" s="232"/>
      <c r="AS327" s="232"/>
      <c r="AT327" s="232"/>
      <c r="AU327" s="232"/>
      <c r="AV327" s="232"/>
    </row>
    <row r="328" spans="2:48" s="235" customFormat="1">
      <c r="B328" s="62"/>
      <c r="D328" s="62"/>
      <c r="E328" s="237"/>
      <c r="H328" s="1"/>
      <c r="J328" s="237"/>
      <c r="K328" s="168"/>
      <c r="L328" s="232"/>
      <c r="M328" s="232"/>
      <c r="N328" s="232"/>
      <c r="O328" s="232"/>
      <c r="P328" s="232"/>
      <c r="Q328" s="232"/>
      <c r="R328" s="232"/>
      <c r="S328" s="232"/>
      <c r="T328" s="232"/>
      <c r="U328" s="232"/>
      <c r="V328" s="232"/>
      <c r="W328" s="232"/>
      <c r="X328" s="232"/>
      <c r="Y328" s="232"/>
      <c r="Z328" s="232"/>
      <c r="AA328" s="232"/>
      <c r="AB328" s="232"/>
      <c r="AC328" s="232"/>
      <c r="AD328" s="232"/>
      <c r="AE328" s="232"/>
      <c r="AF328" s="232"/>
      <c r="AG328" s="232"/>
      <c r="AH328" s="232"/>
      <c r="AI328" s="232"/>
      <c r="AJ328" s="232"/>
      <c r="AK328" s="232"/>
      <c r="AL328" s="232"/>
      <c r="AM328" s="232"/>
      <c r="AN328" s="232"/>
      <c r="AO328" s="232"/>
      <c r="AP328" s="232"/>
      <c r="AQ328" s="232"/>
      <c r="AR328" s="232"/>
      <c r="AS328" s="232"/>
      <c r="AT328" s="232"/>
      <c r="AU328" s="232"/>
      <c r="AV328" s="232"/>
    </row>
    <row r="329" spans="2:48" s="235" customFormat="1">
      <c r="B329" s="62"/>
      <c r="D329" s="62"/>
      <c r="E329" s="237"/>
      <c r="H329" s="1"/>
      <c r="J329" s="237"/>
      <c r="K329" s="168"/>
      <c r="L329" s="232"/>
      <c r="M329" s="232"/>
      <c r="N329" s="232"/>
      <c r="O329" s="232"/>
      <c r="P329" s="232"/>
      <c r="Q329" s="232"/>
      <c r="R329" s="232"/>
      <c r="S329" s="232"/>
      <c r="T329" s="232"/>
      <c r="U329" s="232"/>
      <c r="V329" s="232"/>
      <c r="W329" s="232"/>
      <c r="X329" s="232"/>
      <c r="Y329" s="232"/>
      <c r="Z329" s="232"/>
      <c r="AA329" s="232"/>
      <c r="AB329" s="232"/>
      <c r="AC329" s="232"/>
      <c r="AD329" s="232"/>
      <c r="AE329" s="232"/>
      <c r="AF329" s="232"/>
      <c r="AG329" s="232"/>
      <c r="AH329" s="232"/>
      <c r="AI329" s="232"/>
      <c r="AJ329" s="232"/>
      <c r="AK329" s="232"/>
      <c r="AL329" s="232"/>
      <c r="AM329" s="232"/>
      <c r="AN329" s="232"/>
      <c r="AO329" s="232"/>
      <c r="AP329" s="232"/>
      <c r="AQ329" s="232"/>
      <c r="AR329" s="232"/>
      <c r="AS329" s="232"/>
      <c r="AT329" s="232"/>
      <c r="AU329" s="232"/>
      <c r="AV329" s="232"/>
    </row>
    <row r="330" spans="2:48" s="235" customFormat="1">
      <c r="B330" s="62"/>
      <c r="D330" s="62"/>
      <c r="E330" s="237"/>
      <c r="H330" s="1"/>
      <c r="J330" s="237"/>
      <c r="K330" s="168"/>
      <c r="L330" s="232"/>
      <c r="M330" s="232"/>
      <c r="N330" s="232"/>
      <c r="O330" s="232"/>
      <c r="P330" s="232"/>
      <c r="Q330" s="232"/>
      <c r="R330" s="232"/>
      <c r="S330" s="232"/>
      <c r="T330" s="232"/>
      <c r="U330" s="232"/>
      <c r="V330" s="232"/>
      <c r="W330" s="232"/>
      <c r="X330" s="232"/>
      <c r="Y330" s="232"/>
      <c r="Z330" s="232"/>
      <c r="AA330" s="232"/>
      <c r="AB330" s="232"/>
      <c r="AC330" s="232"/>
      <c r="AD330" s="232"/>
      <c r="AE330" s="232"/>
      <c r="AF330" s="232"/>
      <c r="AG330" s="232"/>
      <c r="AH330" s="232"/>
      <c r="AI330" s="232"/>
      <c r="AJ330" s="232"/>
      <c r="AK330" s="232"/>
      <c r="AL330" s="232"/>
      <c r="AM330" s="232"/>
      <c r="AN330" s="232"/>
      <c r="AO330" s="232"/>
      <c r="AP330" s="232"/>
      <c r="AQ330" s="232"/>
      <c r="AR330" s="232"/>
      <c r="AS330" s="232"/>
      <c r="AT330" s="232"/>
      <c r="AU330" s="232"/>
      <c r="AV330" s="232"/>
    </row>
    <row r="331" spans="2:48" s="235" customFormat="1">
      <c r="B331" s="62"/>
      <c r="D331" s="62"/>
      <c r="E331" s="237"/>
      <c r="H331" s="1"/>
      <c r="J331" s="237"/>
      <c r="K331" s="168"/>
      <c r="L331" s="232"/>
      <c r="M331" s="232"/>
      <c r="N331" s="232"/>
      <c r="O331" s="232"/>
      <c r="P331" s="232"/>
      <c r="Q331" s="232"/>
      <c r="R331" s="232"/>
      <c r="S331" s="232"/>
      <c r="T331" s="232"/>
      <c r="U331" s="232"/>
      <c r="V331" s="232"/>
      <c r="W331" s="232"/>
      <c r="X331" s="232"/>
      <c r="Y331" s="232"/>
      <c r="Z331" s="232"/>
      <c r="AA331" s="232"/>
      <c r="AB331" s="232"/>
      <c r="AC331" s="232"/>
      <c r="AD331" s="232"/>
      <c r="AE331" s="232"/>
      <c r="AF331" s="232"/>
      <c r="AG331" s="232"/>
      <c r="AH331" s="232"/>
      <c r="AI331" s="232"/>
      <c r="AJ331" s="232"/>
      <c r="AK331" s="232"/>
      <c r="AL331" s="232"/>
      <c r="AM331" s="232"/>
      <c r="AN331" s="232"/>
      <c r="AO331" s="232"/>
      <c r="AP331" s="232"/>
      <c r="AQ331" s="232"/>
      <c r="AR331" s="232"/>
      <c r="AS331" s="232"/>
      <c r="AT331" s="232"/>
      <c r="AU331" s="232"/>
      <c r="AV331" s="232"/>
    </row>
    <row r="332" spans="2:48" s="235" customFormat="1">
      <c r="B332" s="62"/>
      <c r="D332" s="62"/>
      <c r="E332" s="237"/>
      <c r="H332" s="1"/>
      <c r="J332" s="237"/>
      <c r="K332" s="168"/>
      <c r="L332" s="232"/>
      <c r="M332" s="232"/>
      <c r="N332" s="232"/>
      <c r="O332" s="232"/>
      <c r="P332" s="232"/>
      <c r="Q332" s="232"/>
      <c r="R332" s="232"/>
      <c r="S332" s="232"/>
      <c r="T332" s="232"/>
      <c r="U332" s="232"/>
      <c r="V332" s="232"/>
      <c r="W332" s="232"/>
      <c r="X332" s="232"/>
      <c r="Y332" s="232"/>
      <c r="Z332" s="232"/>
      <c r="AA332" s="232"/>
      <c r="AB332" s="232"/>
      <c r="AC332" s="232"/>
      <c r="AD332" s="232"/>
      <c r="AE332" s="232"/>
      <c r="AF332" s="232"/>
      <c r="AG332" s="232"/>
      <c r="AH332" s="232"/>
      <c r="AI332" s="232"/>
      <c r="AJ332" s="232"/>
      <c r="AK332" s="232"/>
      <c r="AL332" s="232"/>
      <c r="AM332" s="232"/>
      <c r="AN332" s="232"/>
      <c r="AO332" s="232"/>
      <c r="AP332" s="232"/>
      <c r="AQ332" s="232"/>
      <c r="AR332" s="232"/>
      <c r="AS332" s="232"/>
      <c r="AT332" s="232"/>
      <c r="AU332" s="232"/>
      <c r="AV332" s="232"/>
    </row>
    <row r="333" spans="2:48" s="235" customFormat="1">
      <c r="B333" s="62"/>
      <c r="D333" s="62"/>
      <c r="E333" s="237"/>
      <c r="H333" s="1"/>
      <c r="J333" s="237"/>
      <c r="K333" s="168"/>
      <c r="L333" s="232"/>
      <c r="M333" s="232"/>
      <c r="N333" s="232"/>
      <c r="O333" s="232"/>
      <c r="P333" s="232"/>
      <c r="Q333" s="232"/>
      <c r="R333" s="232"/>
      <c r="S333" s="232"/>
      <c r="T333" s="232"/>
      <c r="U333" s="232"/>
      <c r="V333" s="232"/>
      <c r="W333" s="232"/>
      <c r="X333" s="232"/>
      <c r="Y333" s="232"/>
      <c r="Z333" s="232"/>
      <c r="AA333" s="232"/>
      <c r="AB333" s="232"/>
      <c r="AC333" s="232"/>
      <c r="AD333" s="232"/>
      <c r="AE333" s="232"/>
      <c r="AF333" s="232"/>
      <c r="AG333" s="232"/>
      <c r="AH333" s="232"/>
      <c r="AI333" s="232"/>
      <c r="AJ333" s="232"/>
      <c r="AK333" s="232"/>
      <c r="AL333" s="232"/>
      <c r="AM333" s="232"/>
      <c r="AN333" s="232"/>
      <c r="AO333" s="232"/>
      <c r="AP333" s="232"/>
      <c r="AQ333" s="232"/>
      <c r="AR333" s="232"/>
      <c r="AS333" s="232"/>
      <c r="AT333" s="232"/>
      <c r="AU333" s="232"/>
      <c r="AV333" s="232"/>
    </row>
    <row r="334" spans="2:48" s="235" customFormat="1">
      <c r="B334" s="62"/>
      <c r="D334" s="62"/>
      <c r="E334" s="237"/>
      <c r="H334" s="1"/>
      <c r="J334" s="237"/>
      <c r="K334" s="168"/>
      <c r="L334" s="232"/>
      <c r="M334" s="232"/>
      <c r="N334" s="232"/>
      <c r="O334" s="232"/>
      <c r="P334" s="232"/>
      <c r="Q334" s="232"/>
      <c r="R334" s="232"/>
      <c r="S334" s="232"/>
      <c r="T334" s="232"/>
      <c r="U334" s="232"/>
      <c r="V334" s="232"/>
      <c r="W334" s="232"/>
      <c r="X334" s="232"/>
      <c r="Y334" s="232"/>
      <c r="Z334" s="232"/>
      <c r="AA334" s="232"/>
      <c r="AB334" s="232"/>
      <c r="AC334" s="232"/>
      <c r="AD334" s="232"/>
      <c r="AE334" s="232"/>
      <c r="AF334" s="232"/>
      <c r="AG334" s="232"/>
      <c r="AH334" s="232"/>
      <c r="AI334" s="232"/>
      <c r="AJ334" s="232"/>
      <c r="AK334" s="232"/>
      <c r="AL334" s="232"/>
      <c r="AM334" s="232"/>
      <c r="AN334" s="232"/>
      <c r="AO334" s="232"/>
      <c r="AP334" s="232"/>
      <c r="AQ334" s="232"/>
      <c r="AR334" s="232"/>
      <c r="AS334" s="232"/>
      <c r="AT334" s="232"/>
      <c r="AU334" s="232"/>
      <c r="AV334" s="232"/>
    </row>
    <row r="335" spans="2:48" s="235" customFormat="1">
      <c r="B335" s="62"/>
      <c r="D335" s="62"/>
      <c r="E335" s="237"/>
      <c r="H335" s="1"/>
      <c r="J335" s="237"/>
      <c r="K335" s="168"/>
      <c r="L335" s="232"/>
      <c r="M335" s="232"/>
      <c r="N335" s="232"/>
      <c r="O335" s="232"/>
      <c r="P335" s="232"/>
      <c r="Q335" s="232"/>
      <c r="R335" s="232"/>
      <c r="S335" s="232"/>
      <c r="T335" s="232"/>
      <c r="U335" s="232"/>
      <c r="V335" s="232"/>
      <c r="W335" s="232"/>
      <c r="X335" s="232"/>
      <c r="Y335" s="232"/>
      <c r="Z335" s="232"/>
      <c r="AA335" s="232"/>
      <c r="AB335" s="232"/>
      <c r="AC335" s="232"/>
      <c r="AD335" s="232"/>
      <c r="AE335" s="232"/>
      <c r="AF335" s="232"/>
      <c r="AG335" s="232"/>
      <c r="AH335" s="232"/>
      <c r="AI335" s="232"/>
      <c r="AJ335" s="232"/>
      <c r="AK335" s="232"/>
      <c r="AL335" s="232"/>
      <c r="AM335" s="232"/>
      <c r="AN335" s="232"/>
      <c r="AO335" s="232"/>
      <c r="AP335" s="232"/>
      <c r="AQ335" s="232"/>
      <c r="AR335" s="232"/>
      <c r="AS335" s="232"/>
      <c r="AT335" s="232"/>
      <c r="AU335" s="232"/>
      <c r="AV335" s="232"/>
    </row>
    <row r="336" spans="2:48" s="235" customFormat="1">
      <c r="B336" s="62"/>
      <c r="D336" s="62"/>
      <c r="E336" s="237"/>
      <c r="H336" s="1"/>
      <c r="J336" s="237"/>
      <c r="K336" s="168"/>
      <c r="L336" s="232"/>
      <c r="M336" s="232"/>
      <c r="N336" s="232"/>
      <c r="O336" s="232"/>
      <c r="P336" s="232"/>
      <c r="Q336" s="232"/>
      <c r="R336" s="232"/>
      <c r="S336" s="232"/>
      <c r="T336" s="232"/>
      <c r="U336" s="232"/>
      <c r="V336" s="232"/>
      <c r="W336" s="232"/>
      <c r="X336" s="232"/>
      <c r="Y336" s="232"/>
      <c r="Z336" s="232"/>
      <c r="AA336" s="232"/>
      <c r="AB336" s="232"/>
      <c r="AC336" s="232"/>
      <c r="AD336" s="232"/>
      <c r="AE336" s="232"/>
      <c r="AF336" s="232"/>
      <c r="AG336" s="232"/>
      <c r="AH336" s="232"/>
      <c r="AI336" s="232"/>
      <c r="AJ336" s="232"/>
      <c r="AK336" s="232"/>
      <c r="AL336" s="232"/>
      <c r="AM336" s="232"/>
      <c r="AN336" s="232"/>
      <c r="AO336" s="232"/>
      <c r="AP336" s="232"/>
      <c r="AQ336" s="232"/>
      <c r="AR336" s="232"/>
      <c r="AS336" s="232"/>
      <c r="AT336" s="232"/>
      <c r="AU336" s="232"/>
      <c r="AV336" s="232"/>
    </row>
    <row r="337" spans="2:48" s="235" customFormat="1">
      <c r="B337" s="62"/>
      <c r="D337" s="62"/>
      <c r="E337" s="237"/>
      <c r="H337" s="1"/>
      <c r="J337" s="237"/>
      <c r="K337" s="168"/>
      <c r="L337" s="232"/>
      <c r="M337" s="232"/>
      <c r="N337" s="232"/>
      <c r="O337" s="232"/>
      <c r="P337" s="232"/>
      <c r="Q337" s="232"/>
      <c r="R337" s="232"/>
      <c r="S337" s="232"/>
      <c r="T337" s="232"/>
      <c r="U337" s="232"/>
      <c r="V337" s="232"/>
      <c r="W337" s="232"/>
      <c r="X337" s="232"/>
      <c r="Y337" s="232"/>
      <c r="Z337" s="232"/>
      <c r="AA337" s="232"/>
      <c r="AB337" s="232"/>
      <c r="AC337" s="232"/>
      <c r="AD337" s="232"/>
      <c r="AE337" s="232"/>
      <c r="AF337" s="232"/>
      <c r="AG337" s="232"/>
      <c r="AH337" s="232"/>
      <c r="AI337" s="232"/>
      <c r="AJ337" s="232"/>
      <c r="AK337" s="232"/>
      <c r="AL337" s="232"/>
      <c r="AM337" s="232"/>
      <c r="AN337" s="232"/>
      <c r="AO337" s="232"/>
      <c r="AP337" s="232"/>
      <c r="AQ337" s="232"/>
      <c r="AR337" s="232"/>
      <c r="AS337" s="232"/>
      <c r="AT337" s="232"/>
      <c r="AU337" s="232"/>
      <c r="AV337" s="232"/>
    </row>
    <row r="338" spans="2:48" s="235" customFormat="1">
      <c r="B338" s="62"/>
      <c r="D338" s="62"/>
      <c r="E338" s="237"/>
      <c r="H338" s="1"/>
      <c r="J338" s="237"/>
      <c r="K338" s="168"/>
      <c r="L338" s="232"/>
      <c r="M338" s="232"/>
      <c r="N338" s="232"/>
      <c r="O338" s="232"/>
      <c r="P338" s="232"/>
      <c r="Q338" s="232"/>
      <c r="R338" s="232"/>
      <c r="S338" s="232"/>
      <c r="T338" s="232"/>
      <c r="U338" s="232"/>
      <c r="V338" s="232"/>
      <c r="W338" s="232"/>
      <c r="X338" s="232"/>
      <c r="Y338" s="232"/>
      <c r="Z338" s="232"/>
      <c r="AA338" s="232"/>
      <c r="AB338" s="232"/>
      <c r="AC338" s="232"/>
      <c r="AD338" s="232"/>
      <c r="AE338" s="232"/>
      <c r="AF338" s="232"/>
      <c r="AG338" s="232"/>
      <c r="AH338" s="232"/>
      <c r="AI338" s="232"/>
      <c r="AJ338" s="232"/>
      <c r="AK338" s="232"/>
      <c r="AL338" s="232"/>
      <c r="AM338" s="232"/>
      <c r="AN338" s="232"/>
      <c r="AO338" s="232"/>
      <c r="AP338" s="232"/>
      <c r="AQ338" s="232"/>
      <c r="AR338" s="232"/>
      <c r="AS338" s="232"/>
      <c r="AT338" s="232"/>
      <c r="AU338" s="232"/>
      <c r="AV338" s="232"/>
    </row>
    <row r="339" spans="2:48" s="235" customFormat="1">
      <c r="B339" s="62"/>
      <c r="D339" s="62"/>
      <c r="E339" s="237"/>
      <c r="H339" s="1"/>
      <c r="J339" s="237"/>
      <c r="K339" s="168"/>
      <c r="L339" s="232"/>
      <c r="M339" s="232"/>
      <c r="N339" s="232"/>
      <c r="O339" s="232"/>
      <c r="P339" s="232"/>
      <c r="Q339" s="232"/>
      <c r="R339" s="232"/>
      <c r="S339" s="232"/>
      <c r="T339" s="232"/>
      <c r="U339" s="232"/>
      <c r="V339" s="232"/>
      <c r="W339" s="232"/>
      <c r="X339" s="232"/>
      <c r="Y339" s="232"/>
      <c r="Z339" s="232"/>
      <c r="AA339" s="232"/>
      <c r="AB339" s="232"/>
      <c r="AC339" s="232"/>
      <c r="AD339" s="232"/>
      <c r="AE339" s="232"/>
      <c r="AF339" s="232"/>
      <c r="AG339" s="232"/>
      <c r="AH339" s="232"/>
      <c r="AI339" s="232"/>
      <c r="AJ339" s="232"/>
      <c r="AK339" s="232"/>
      <c r="AL339" s="232"/>
      <c r="AM339" s="232"/>
      <c r="AN339" s="232"/>
      <c r="AO339" s="232"/>
      <c r="AP339" s="232"/>
      <c r="AQ339" s="232"/>
      <c r="AR339" s="232"/>
      <c r="AS339" s="232"/>
      <c r="AT339" s="232"/>
      <c r="AU339" s="232"/>
      <c r="AV339" s="232"/>
    </row>
    <row r="340" spans="2:48" s="235" customFormat="1">
      <c r="B340" s="62"/>
      <c r="D340" s="62"/>
      <c r="E340" s="237"/>
      <c r="H340" s="1"/>
      <c r="J340" s="237"/>
      <c r="K340" s="168"/>
      <c r="L340" s="232"/>
      <c r="M340" s="232"/>
      <c r="N340" s="232"/>
      <c r="O340" s="232"/>
      <c r="P340" s="232"/>
      <c r="Q340" s="232"/>
      <c r="R340" s="232"/>
      <c r="S340" s="232"/>
      <c r="T340" s="232"/>
      <c r="U340" s="232"/>
      <c r="V340" s="232"/>
      <c r="W340" s="232"/>
      <c r="X340" s="232"/>
      <c r="Y340" s="232"/>
      <c r="Z340" s="232"/>
      <c r="AA340" s="232"/>
      <c r="AB340" s="232"/>
      <c r="AC340" s="232"/>
      <c r="AD340" s="232"/>
      <c r="AE340" s="232"/>
      <c r="AF340" s="232"/>
      <c r="AG340" s="232"/>
      <c r="AH340" s="232"/>
      <c r="AI340" s="232"/>
      <c r="AJ340" s="232"/>
      <c r="AK340" s="232"/>
      <c r="AL340" s="232"/>
      <c r="AM340" s="232"/>
      <c r="AN340" s="232"/>
      <c r="AO340" s="232"/>
      <c r="AP340" s="232"/>
      <c r="AQ340" s="232"/>
      <c r="AR340" s="232"/>
      <c r="AS340" s="232"/>
      <c r="AT340" s="232"/>
      <c r="AU340" s="232"/>
      <c r="AV340" s="232"/>
    </row>
    <row r="341" spans="2:48" s="235" customFormat="1">
      <c r="B341" s="62"/>
      <c r="D341" s="62"/>
      <c r="E341" s="237"/>
      <c r="H341" s="1"/>
      <c r="J341" s="237"/>
      <c r="K341" s="168"/>
      <c r="L341" s="232"/>
      <c r="M341" s="232"/>
      <c r="N341" s="232"/>
      <c r="O341" s="232"/>
      <c r="P341" s="232"/>
      <c r="Q341" s="232"/>
      <c r="R341" s="232"/>
      <c r="S341" s="232"/>
      <c r="T341" s="232"/>
      <c r="U341" s="232"/>
      <c r="V341" s="232"/>
      <c r="W341" s="232"/>
      <c r="X341" s="232"/>
      <c r="Y341" s="232"/>
      <c r="Z341" s="232"/>
      <c r="AA341" s="232"/>
      <c r="AB341" s="232"/>
      <c r="AC341" s="232"/>
      <c r="AD341" s="232"/>
      <c r="AE341" s="232"/>
      <c r="AF341" s="232"/>
      <c r="AG341" s="232"/>
      <c r="AH341" s="232"/>
      <c r="AI341" s="232"/>
      <c r="AJ341" s="232"/>
      <c r="AK341" s="232"/>
      <c r="AL341" s="232"/>
      <c r="AM341" s="232"/>
      <c r="AN341" s="232"/>
      <c r="AO341" s="232"/>
      <c r="AP341" s="232"/>
      <c r="AQ341" s="232"/>
      <c r="AR341" s="232"/>
      <c r="AS341" s="232"/>
      <c r="AT341" s="232"/>
      <c r="AU341" s="232"/>
      <c r="AV341" s="232"/>
    </row>
    <row r="342" spans="2:48" s="235" customFormat="1">
      <c r="B342" s="62"/>
      <c r="D342" s="62"/>
      <c r="E342" s="237"/>
      <c r="H342" s="1"/>
      <c r="J342" s="237"/>
      <c r="K342" s="168"/>
      <c r="L342" s="232"/>
      <c r="M342" s="232"/>
      <c r="N342" s="232"/>
      <c r="O342" s="232"/>
      <c r="P342" s="232"/>
      <c r="Q342" s="232"/>
      <c r="R342" s="232"/>
      <c r="S342" s="232"/>
      <c r="T342" s="232"/>
      <c r="U342" s="232"/>
      <c r="V342" s="232"/>
      <c r="W342" s="232"/>
      <c r="X342" s="232"/>
      <c r="Y342" s="232"/>
      <c r="Z342" s="232"/>
      <c r="AA342" s="232"/>
      <c r="AB342" s="232"/>
      <c r="AC342" s="232"/>
      <c r="AD342" s="232"/>
      <c r="AE342" s="232"/>
      <c r="AF342" s="232"/>
      <c r="AG342" s="232"/>
      <c r="AH342" s="232"/>
      <c r="AI342" s="232"/>
      <c r="AJ342" s="232"/>
      <c r="AK342" s="232"/>
      <c r="AL342" s="232"/>
      <c r="AM342" s="232"/>
      <c r="AN342" s="232"/>
      <c r="AO342" s="232"/>
      <c r="AP342" s="232"/>
      <c r="AQ342" s="232"/>
      <c r="AR342" s="232"/>
      <c r="AS342" s="232"/>
      <c r="AT342" s="232"/>
      <c r="AU342" s="232"/>
      <c r="AV342" s="232"/>
    </row>
    <row r="343" spans="2:48" s="235" customFormat="1">
      <c r="B343" s="62"/>
      <c r="D343" s="62"/>
      <c r="E343" s="237"/>
      <c r="H343" s="1"/>
      <c r="J343" s="237"/>
      <c r="K343" s="168"/>
      <c r="L343" s="232"/>
      <c r="M343" s="232"/>
      <c r="N343" s="232"/>
      <c r="O343" s="232"/>
      <c r="P343" s="232"/>
      <c r="Q343" s="232"/>
      <c r="R343" s="232"/>
      <c r="S343" s="232"/>
      <c r="T343" s="232"/>
      <c r="U343" s="232"/>
      <c r="V343" s="232"/>
      <c r="W343" s="232"/>
      <c r="X343" s="232"/>
      <c r="Y343" s="232"/>
      <c r="Z343" s="232"/>
      <c r="AA343" s="232"/>
      <c r="AB343" s="232"/>
      <c r="AC343" s="232"/>
      <c r="AD343" s="232"/>
      <c r="AE343" s="232"/>
      <c r="AF343" s="232"/>
      <c r="AG343" s="232"/>
      <c r="AH343" s="232"/>
      <c r="AI343" s="232"/>
      <c r="AJ343" s="232"/>
      <c r="AK343" s="232"/>
      <c r="AL343" s="232"/>
      <c r="AM343" s="232"/>
      <c r="AN343" s="232"/>
      <c r="AO343" s="232"/>
      <c r="AP343" s="232"/>
      <c r="AQ343" s="232"/>
      <c r="AR343" s="232"/>
      <c r="AS343" s="232"/>
      <c r="AT343" s="232"/>
      <c r="AU343" s="232"/>
      <c r="AV343" s="232"/>
    </row>
    <row r="344" spans="2:48" s="235" customFormat="1">
      <c r="B344" s="62"/>
      <c r="D344" s="62"/>
      <c r="E344" s="237"/>
      <c r="H344" s="1"/>
      <c r="J344" s="237"/>
      <c r="K344" s="168"/>
      <c r="L344" s="232"/>
      <c r="M344" s="232"/>
      <c r="N344" s="232"/>
      <c r="O344" s="232"/>
      <c r="P344" s="232"/>
      <c r="Q344" s="232"/>
      <c r="R344" s="232"/>
      <c r="S344" s="232"/>
      <c r="T344" s="232"/>
      <c r="U344" s="232"/>
      <c r="V344" s="232"/>
      <c r="W344" s="232"/>
      <c r="X344" s="232"/>
      <c r="Y344" s="232"/>
      <c r="Z344" s="232"/>
      <c r="AA344" s="232"/>
      <c r="AB344" s="232"/>
      <c r="AC344" s="232"/>
      <c r="AD344" s="232"/>
      <c r="AE344" s="232"/>
      <c r="AF344" s="232"/>
      <c r="AG344" s="232"/>
      <c r="AH344" s="232"/>
      <c r="AI344" s="232"/>
      <c r="AJ344" s="232"/>
      <c r="AK344" s="232"/>
      <c r="AL344" s="232"/>
      <c r="AM344" s="232"/>
      <c r="AN344" s="232"/>
      <c r="AO344" s="232"/>
      <c r="AP344" s="232"/>
      <c r="AQ344" s="232"/>
      <c r="AR344" s="232"/>
      <c r="AS344" s="232"/>
      <c r="AT344" s="232"/>
      <c r="AU344" s="232"/>
      <c r="AV344" s="232"/>
    </row>
    <row r="345" spans="2:48" s="235" customFormat="1">
      <c r="B345" s="62"/>
      <c r="D345" s="62"/>
      <c r="E345" s="237"/>
      <c r="H345" s="1"/>
      <c r="J345" s="237"/>
      <c r="K345" s="168"/>
      <c r="L345" s="232"/>
      <c r="M345" s="232"/>
      <c r="N345" s="232"/>
      <c r="O345" s="232"/>
      <c r="P345" s="232"/>
      <c r="Q345" s="232"/>
      <c r="R345" s="232"/>
      <c r="S345" s="232"/>
      <c r="T345" s="232"/>
      <c r="U345" s="232"/>
      <c r="V345" s="232"/>
      <c r="W345" s="232"/>
      <c r="X345" s="232"/>
      <c r="Y345" s="232"/>
      <c r="Z345" s="232"/>
      <c r="AA345" s="232"/>
      <c r="AB345" s="232"/>
      <c r="AC345" s="232"/>
      <c r="AD345" s="232"/>
      <c r="AE345" s="232"/>
      <c r="AF345" s="232"/>
      <c r="AG345" s="232"/>
      <c r="AH345" s="232"/>
      <c r="AI345" s="232"/>
      <c r="AJ345" s="232"/>
      <c r="AK345" s="232"/>
      <c r="AL345" s="232"/>
      <c r="AM345" s="232"/>
      <c r="AN345" s="232"/>
      <c r="AO345" s="232"/>
      <c r="AP345" s="232"/>
      <c r="AQ345" s="232"/>
      <c r="AR345" s="232"/>
      <c r="AS345" s="232"/>
      <c r="AT345" s="232"/>
      <c r="AU345" s="232"/>
      <c r="AV345" s="232"/>
    </row>
    <row r="346" spans="2:48" s="235" customFormat="1">
      <c r="B346" s="62"/>
      <c r="D346" s="62"/>
      <c r="E346" s="237"/>
      <c r="H346" s="1"/>
      <c r="J346" s="237"/>
      <c r="K346" s="168"/>
      <c r="L346" s="232"/>
      <c r="M346" s="232"/>
      <c r="N346" s="232"/>
      <c r="O346" s="232"/>
      <c r="P346" s="232"/>
      <c r="Q346" s="232"/>
      <c r="R346" s="232"/>
      <c r="S346" s="232"/>
      <c r="T346" s="232"/>
      <c r="U346" s="232"/>
      <c r="V346" s="232"/>
      <c r="W346" s="232"/>
      <c r="X346" s="232"/>
      <c r="Y346" s="232"/>
      <c r="Z346" s="232"/>
      <c r="AA346" s="232"/>
      <c r="AB346" s="232"/>
      <c r="AC346" s="232"/>
      <c r="AD346" s="232"/>
      <c r="AE346" s="232"/>
      <c r="AF346" s="232"/>
      <c r="AG346" s="232"/>
      <c r="AH346" s="232"/>
      <c r="AI346" s="232"/>
      <c r="AJ346" s="232"/>
      <c r="AK346" s="232"/>
      <c r="AL346" s="232"/>
      <c r="AM346" s="232"/>
      <c r="AN346" s="232"/>
      <c r="AO346" s="232"/>
      <c r="AP346" s="232"/>
      <c r="AQ346" s="232"/>
      <c r="AR346" s="232"/>
      <c r="AS346" s="232"/>
      <c r="AT346" s="232"/>
      <c r="AU346" s="232"/>
      <c r="AV346" s="232"/>
    </row>
    <row r="347" spans="2:48" s="235" customFormat="1">
      <c r="B347" s="62"/>
      <c r="D347" s="62"/>
      <c r="E347" s="237"/>
      <c r="H347" s="1"/>
      <c r="J347" s="237"/>
      <c r="K347" s="168"/>
      <c r="L347" s="232"/>
      <c r="M347" s="232"/>
      <c r="N347" s="232"/>
      <c r="O347" s="232"/>
      <c r="P347" s="232"/>
      <c r="Q347" s="232"/>
      <c r="R347" s="232"/>
      <c r="S347" s="232"/>
      <c r="T347" s="232"/>
      <c r="U347" s="232"/>
      <c r="V347" s="232"/>
      <c r="W347" s="232"/>
      <c r="X347" s="232"/>
      <c r="Y347" s="232"/>
      <c r="Z347" s="232"/>
      <c r="AA347" s="232"/>
      <c r="AB347" s="232"/>
      <c r="AC347" s="232"/>
      <c r="AD347" s="232"/>
      <c r="AE347" s="232"/>
      <c r="AF347" s="232"/>
      <c r="AG347" s="232"/>
      <c r="AH347" s="232"/>
      <c r="AI347" s="232"/>
      <c r="AJ347" s="232"/>
      <c r="AK347" s="232"/>
      <c r="AL347" s="232"/>
      <c r="AM347" s="232"/>
      <c r="AN347" s="232"/>
      <c r="AO347" s="232"/>
      <c r="AP347" s="232"/>
      <c r="AQ347" s="232"/>
      <c r="AR347" s="232"/>
      <c r="AS347" s="232"/>
      <c r="AT347" s="232"/>
      <c r="AU347" s="232"/>
      <c r="AV347" s="232"/>
    </row>
    <row r="348" spans="2:48" s="235" customFormat="1">
      <c r="B348" s="62"/>
      <c r="D348" s="62"/>
      <c r="E348" s="237"/>
      <c r="H348" s="1"/>
      <c r="J348" s="237"/>
      <c r="K348" s="168"/>
      <c r="L348" s="232"/>
      <c r="M348" s="232"/>
      <c r="N348" s="232"/>
      <c r="O348" s="232"/>
      <c r="P348" s="232"/>
      <c r="Q348" s="232"/>
      <c r="R348" s="232"/>
      <c r="S348" s="232"/>
      <c r="T348" s="232"/>
      <c r="U348" s="232"/>
      <c r="V348" s="232"/>
      <c r="W348" s="232"/>
      <c r="X348" s="232"/>
      <c r="Y348" s="232"/>
      <c r="Z348" s="232"/>
      <c r="AA348" s="232"/>
      <c r="AB348" s="232"/>
      <c r="AC348" s="232"/>
      <c r="AD348" s="232"/>
      <c r="AE348" s="232"/>
      <c r="AF348" s="232"/>
      <c r="AG348" s="232"/>
      <c r="AH348" s="232"/>
      <c r="AI348" s="232"/>
      <c r="AJ348" s="232"/>
      <c r="AK348" s="232"/>
      <c r="AL348" s="232"/>
      <c r="AM348" s="232"/>
      <c r="AN348" s="232"/>
      <c r="AO348" s="232"/>
      <c r="AP348" s="232"/>
      <c r="AQ348" s="232"/>
      <c r="AR348" s="232"/>
      <c r="AS348" s="232"/>
      <c r="AT348" s="232"/>
      <c r="AU348" s="232"/>
      <c r="AV348" s="232"/>
    </row>
    <row r="349" spans="2:48" s="235" customFormat="1">
      <c r="B349" s="62"/>
      <c r="D349" s="62"/>
      <c r="E349" s="237"/>
      <c r="H349" s="1"/>
      <c r="J349" s="237"/>
      <c r="K349" s="168"/>
      <c r="L349" s="232"/>
      <c r="M349" s="232"/>
      <c r="N349" s="232"/>
      <c r="O349" s="232"/>
      <c r="P349" s="232"/>
      <c r="Q349" s="232"/>
      <c r="R349" s="232"/>
      <c r="S349" s="232"/>
      <c r="T349" s="232"/>
      <c r="U349" s="232"/>
      <c r="V349" s="232"/>
      <c r="W349" s="232"/>
      <c r="X349" s="232"/>
      <c r="Y349" s="232"/>
      <c r="Z349" s="232"/>
      <c r="AA349" s="232"/>
      <c r="AB349" s="232"/>
      <c r="AC349" s="232"/>
      <c r="AD349" s="232"/>
      <c r="AE349" s="232"/>
      <c r="AF349" s="232"/>
      <c r="AG349" s="232"/>
      <c r="AH349" s="232"/>
      <c r="AI349" s="232"/>
      <c r="AJ349" s="232"/>
      <c r="AK349" s="232"/>
      <c r="AL349" s="232"/>
      <c r="AM349" s="232"/>
      <c r="AN349" s="232"/>
      <c r="AO349" s="232"/>
      <c r="AP349" s="232"/>
      <c r="AQ349" s="232"/>
      <c r="AR349" s="232"/>
      <c r="AS349" s="232"/>
      <c r="AT349" s="232"/>
      <c r="AU349" s="232"/>
      <c r="AV349" s="232"/>
    </row>
    <row r="350" spans="2:48" s="235" customFormat="1">
      <c r="B350" s="62"/>
      <c r="D350" s="62"/>
      <c r="E350" s="237"/>
      <c r="H350" s="1"/>
      <c r="J350" s="237"/>
      <c r="K350" s="168"/>
      <c r="L350" s="232"/>
      <c r="M350" s="232"/>
      <c r="N350" s="232"/>
      <c r="O350" s="232"/>
      <c r="P350" s="232"/>
      <c r="Q350" s="232"/>
      <c r="R350" s="232"/>
      <c r="S350" s="232"/>
      <c r="T350" s="232"/>
      <c r="U350" s="232"/>
      <c r="V350" s="232"/>
      <c r="W350" s="232"/>
      <c r="X350" s="232"/>
      <c r="Y350" s="232"/>
      <c r="Z350" s="232"/>
      <c r="AA350" s="232"/>
      <c r="AB350" s="232"/>
      <c r="AC350" s="232"/>
      <c r="AD350" s="232"/>
      <c r="AE350" s="232"/>
      <c r="AF350" s="232"/>
      <c r="AG350" s="232"/>
      <c r="AH350" s="232"/>
      <c r="AI350" s="232"/>
      <c r="AJ350" s="232"/>
      <c r="AK350" s="232"/>
      <c r="AL350" s="232"/>
      <c r="AM350" s="232"/>
      <c r="AN350" s="232"/>
      <c r="AO350" s="232"/>
      <c r="AP350" s="232"/>
      <c r="AQ350" s="232"/>
      <c r="AR350" s="232"/>
      <c r="AS350" s="232"/>
      <c r="AT350" s="232"/>
      <c r="AU350" s="232"/>
      <c r="AV350" s="232"/>
    </row>
    <row r="351" spans="2:48" s="235" customFormat="1">
      <c r="B351" s="62"/>
      <c r="D351" s="62"/>
      <c r="E351" s="237"/>
      <c r="H351" s="1"/>
      <c r="J351" s="237"/>
      <c r="K351" s="168"/>
      <c r="L351" s="232"/>
      <c r="M351" s="232"/>
      <c r="N351" s="232"/>
      <c r="O351" s="232"/>
      <c r="P351" s="232"/>
      <c r="Q351" s="232"/>
      <c r="R351" s="232"/>
      <c r="S351" s="232"/>
      <c r="T351" s="232"/>
      <c r="U351" s="232"/>
      <c r="V351" s="232"/>
      <c r="W351" s="232"/>
      <c r="X351" s="232"/>
      <c r="Y351" s="232"/>
      <c r="Z351" s="232"/>
      <c r="AA351" s="232"/>
      <c r="AB351" s="232"/>
      <c r="AC351" s="232"/>
      <c r="AD351" s="232"/>
      <c r="AE351" s="232"/>
      <c r="AF351" s="232"/>
      <c r="AG351" s="232"/>
      <c r="AH351" s="232"/>
      <c r="AI351" s="232"/>
      <c r="AJ351" s="232"/>
      <c r="AK351" s="232"/>
      <c r="AL351" s="232"/>
      <c r="AM351" s="232"/>
      <c r="AN351" s="232"/>
      <c r="AO351" s="232"/>
      <c r="AP351" s="232"/>
      <c r="AQ351" s="232"/>
      <c r="AR351" s="232"/>
      <c r="AS351" s="232"/>
      <c r="AT351" s="232"/>
      <c r="AU351" s="232"/>
      <c r="AV351" s="232"/>
    </row>
    <row r="352" spans="2:48" s="235" customFormat="1">
      <c r="B352" s="62"/>
      <c r="D352" s="62"/>
      <c r="E352" s="237"/>
      <c r="H352" s="1"/>
      <c r="J352" s="237"/>
      <c r="K352" s="168"/>
      <c r="L352" s="232"/>
      <c r="M352" s="232"/>
      <c r="N352" s="232"/>
      <c r="O352" s="232"/>
      <c r="P352" s="232"/>
      <c r="Q352" s="232"/>
      <c r="R352" s="232"/>
      <c r="S352" s="232"/>
      <c r="T352" s="232"/>
      <c r="U352" s="232"/>
      <c r="V352" s="232"/>
      <c r="W352" s="232"/>
      <c r="X352" s="232"/>
      <c r="Y352" s="232"/>
      <c r="Z352" s="232"/>
      <c r="AA352" s="232"/>
      <c r="AB352" s="232"/>
      <c r="AC352" s="232"/>
      <c r="AD352" s="232"/>
      <c r="AE352" s="232"/>
      <c r="AF352" s="232"/>
      <c r="AG352" s="232"/>
      <c r="AH352" s="232"/>
      <c r="AI352" s="232"/>
      <c r="AJ352" s="232"/>
      <c r="AK352" s="232"/>
      <c r="AL352" s="232"/>
      <c r="AM352" s="232"/>
      <c r="AN352" s="232"/>
      <c r="AO352" s="232"/>
      <c r="AP352" s="232"/>
      <c r="AQ352" s="232"/>
      <c r="AR352" s="232"/>
      <c r="AS352" s="232"/>
      <c r="AT352" s="232"/>
      <c r="AU352" s="232"/>
      <c r="AV352" s="232"/>
    </row>
    <row r="353" spans="2:48" s="235" customFormat="1">
      <c r="B353" s="62"/>
      <c r="D353" s="62"/>
      <c r="E353" s="237"/>
      <c r="H353" s="1"/>
      <c r="J353" s="237"/>
      <c r="K353" s="168"/>
      <c r="L353" s="232"/>
      <c r="M353" s="232"/>
      <c r="N353" s="232"/>
      <c r="O353" s="232"/>
      <c r="P353" s="232"/>
      <c r="Q353" s="232"/>
      <c r="R353" s="232"/>
      <c r="S353" s="232"/>
      <c r="T353" s="232"/>
      <c r="U353" s="232"/>
      <c r="V353" s="232"/>
      <c r="W353" s="232"/>
      <c r="X353" s="232"/>
      <c r="Y353" s="232"/>
      <c r="Z353" s="232"/>
      <c r="AA353" s="232"/>
      <c r="AB353" s="232"/>
      <c r="AC353" s="232"/>
      <c r="AD353" s="232"/>
      <c r="AE353" s="232"/>
      <c r="AF353" s="232"/>
      <c r="AG353" s="232"/>
      <c r="AH353" s="232"/>
      <c r="AI353" s="232"/>
      <c r="AJ353" s="232"/>
      <c r="AK353" s="232"/>
      <c r="AL353" s="232"/>
      <c r="AM353" s="232"/>
      <c r="AN353" s="232"/>
      <c r="AO353" s="232"/>
      <c r="AP353" s="232"/>
      <c r="AQ353" s="232"/>
      <c r="AR353" s="232"/>
      <c r="AS353" s="232"/>
      <c r="AT353" s="232"/>
      <c r="AU353" s="232"/>
      <c r="AV353" s="232"/>
    </row>
    <row r="354" spans="2:48" s="235" customFormat="1">
      <c r="B354" s="62"/>
      <c r="D354" s="62"/>
      <c r="E354" s="237"/>
      <c r="H354" s="1"/>
      <c r="J354" s="237"/>
      <c r="K354" s="168"/>
      <c r="L354" s="232"/>
      <c r="M354" s="232"/>
      <c r="N354" s="232"/>
      <c r="O354" s="232"/>
      <c r="P354" s="232"/>
      <c r="Q354" s="232"/>
      <c r="R354" s="232"/>
      <c r="S354" s="232"/>
      <c r="T354" s="232"/>
      <c r="U354" s="232"/>
      <c r="V354" s="232"/>
      <c r="W354" s="232"/>
      <c r="X354" s="232"/>
      <c r="Y354" s="232"/>
      <c r="Z354" s="232"/>
      <c r="AA354" s="232"/>
      <c r="AB354" s="232"/>
      <c r="AC354" s="232"/>
      <c r="AD354" s="232"/>
      <c r="AE354" s="232"/>
      <c r="AF354" s="232"/>
      <c r="AG354" s="232"/>
      <c r="AH354" s="232"/>
      <c r="AI354" s="232"/>
      <c r="AJ354" s="232"/>
      <c r="AK354" s="232"/>
      <c r="AL354" s="232"/>
      <c r="AM354" s="232"/>
      <c r="AN354" s="232"/>
      <c r="AO354" s="232"/>
      <c r="AP354" s="232"/>
      <c r="AQ354" s="232"/>
      <c r="AR354" s="232"/>
      <c r="AS354" s="232"/>
      <c r="AT354" s="232"/>
      <c r="AU354" s="232"/>
      <c r="AV354" s="232"/>
    </row>
    <row r="355" spans="2:48" s="235" customFormat="1">
      <c r="B355" s="62"/>
      <c r="D355" s="62"/>
      <c r="E355" s="237"/>
      <c r="H355" s="1"/>
      <c r="J355" s="237"/>
      <c r="K355" s="168"/>
      <c r="L355" s="232"/>
      <c r="M355" s="232"/>
      <c r="N355" s="232"/>
      <c r="O355" s="232"/>
      <c r="P355" s="232"/>
      <c r="Q355" s="232"/>
      <c r="R355" s="232"/>
      <c r="S355" s="232"/>
      <c r="T355" s="232"/>
      <c r="U355" s="232"/>
      <c r="V355" s="232"/>
      <c r="W355" s="232"/>
      <c r="X355" s="232"/>
      <c r="Y355" s="232"/>
      <c r="Z355" s="232"/>
      <c r="AA355" s="232"/>
      <c r="AB355" s="232"/>
      <c r="AC355" s="232"/>
      <c r="AD355" s="232"/>
      <c r="AE355" s="232"/>
      <c r="AF355" s="232"/>
      <c r="AG355" s="232"/>
      <c r="AH355" s="232"/>
      <c r="AI355" s="232"/>
      <c r="AJ355" s="232"/>
      <c r="AK355" s="232"/>
      <c r="AL355" s="232"/>
      <c r="AM355" s="232"/>
      <c r="AN355" s="232"/>
      <c r="AO355" s="232"/>
      <c r="AP355" s="232"/>
      <c r="AQ355" s="232"/>
      <c r="AR355" s="232"/>
      <c r="AS355" s="232"/>
      <c r="AT355" s="232"/>
      <c r="AU355" s="232"/>
      <c r="AV355" s="232"/>
    </row>
    <row r="356" spans="2:48" s="235" customFormat="1">
      <c r="B356" s="62"/>
      <c r="D356" s="62"/>
      <c r="E356" s="237"/>
      <c r="H356" s="1"/>
      <c r="J356" s="237"/>
      <c r="K356" s="168"/>
      <c r="L356" s="232"/>
      <c r="M356" s="232"/>
      <c r="N356" s="232"/>
      <c r="O356" s="232"/>
      <c r="P356" s="232"/>
      <c r="Q356" s="232"/>
      <c r="R356" s="232"/>
      <c r="S356" s="232"/>
      <c r="T356" s="232"/>
      <c r="U356" s="232"/>
      <c r="V356" s="232"/>
      <c r="W356" s="232"/>
      <c r="X356" s="232"/>
      <c r="Y356" s="232"/>
      <c r="Z356" s="232"/>
      <c r="AA356" s="232"/>
      <c r="AB356" s="232"/>
      <c r="AC356" s="232"/>
      <c r="AD356" s="232"/>
      <c r="AE356" s="232"/>
      <c r="AF356" s="232"/>
      <c r="AG356" s="232"/>
      <c r="AH356" s="232"/>
      <c r="AI356" s="232"/>
      <c r="AJ356" s="232"/>
      <c r="AK356" s="232"/>
      <c r="AL356" s="232"/>
      <c r="AM356" s="232"/>
      <c r="AN356" s="232"/>
      <c r="AO356" s="232"/>
      <c r="AP356" s="232"/>
      <c r="AQ356" s="232"/>
      <c r="AR356" s="232"/>
      <c r="AS356" s="232"/>
      <c r="AT356" s="232"/>
      <c r="AU356" s="232"/>
      <c r="AV356" s="232"/>
    </row>
    <row r="357" spans="2:48" s="235" customFormat="1">
      <c r="B357" s="62"/>
      <c r="D357" s="62"/>
      <c r="E357" s="237"/>
      <c r="H357" s="1"/>
      <c r="J357" s="237"/>
      <c r="K357" s="168"/>
      <c r="L357" s="232"/>
      <c r="M357" s="232"/>
      <c r="N357" s="232"/>
      <c r="O357" s="232"/>
      <c r="P357" s="232"/>
      <c r="Q357" s="232"/>
      <c r="R357" s="232"/>
      <c r="S357" s="232"/>
      <c r="T357" s="232"/>
      <c r="U357" s="232"/>
      <c r="V357" s="232"/>
      <c r="W357" s="232"/>
      <c r="X357" s="232"/>
      <c r="Y357" s="232"/>
      <c r="Z357" s="232"/>
      <c r="AA357" s="232"/>
      <c r="AB357" s="232"/>
      <c r="AC357" s="232"/>
      <c r="AD357" s="232"/>
      <c r="AE357" s="232"/>
      <c r="AF357" s="232"/>
      <c r="AG357" s="232"/>
      <c r="AH357" s="232"/>
      <c r="AI357" s="232"/>
      <c r="AJ357" s="232"/>
      <c r="AK357" s="232"/>
      <c r="AL357" s="232"/>
      <c r="AM357" s="232"/>
      <c r="AN357" s="232"/>
      <c r="AO357" s="232"/>
      <c r="AP357" s="232"/>
      <c r="AQ357" s="232"/>
      <c r="AR357" s="232"/>
      <c r="AS357" s="232"/>
      <c r="AT357" s="232"/>
      <c r="AU357" s="232"/>
      <c r="AV357" s="232"/>
    </row>
    <row r="358" spans="2:48" s="235" customFormat="1">
      <c r="B358" s="62"/>
      <c r="D358" s="62"/>
      <c r="E358" s="237"/>
      <c r="H358" s="1"/>
      <c r="J358" s="237"/>
      <c r="K358" s="168"/>
      <c r="L358" s="232"/>
      <c r="M358" s="232"/>
      <c r="N358" s="232"/>
      <c r="O358" s="232"/>
      <c r="P358" s="232"/>
      <c r="Q358" s="232"/>
      <c r="R358" s="232"/>
      <c r="S358" s="232"/>
      <c r="T358" s="232"/>
      <c r="U358" s="232"/>
      <c r="V358" s="232"/>
      <c r="W358" s="232"/>
      <c r="X358" s="232"/>
      <c r="Y358" s="232"/>
      <c r="Z358" s="232"/>
      <c r="AA358" s="232"/>
      <c r="AB358" s="232"/>
      <c r="AC358" s="232"/>
      <c r="AD358" s="232"/>
      <c r="AE358" s="232"/>
      <c r="AF358" s="232"/>
      <c r="AG358" s="232"/>
      <c r="AH358" s="232"/>
      <c r="AI358" s="232"/>
      <c r="AJ358" s="232"/>
      <c r="AK358" s="232"/>
      <c r="AL358" s="232"/>
      <c r="AM358" s="232"/>
      <c r="AN358" s="232"/>
      <c r="AO358" s="232"/>
      <c r="AP358" s="232"/>
      <c r="AQ358" s="232"/>
      <c r="AR358" s="232"/>
      <c r="AS358" s="232"/>
      <c r="AT358" s="232"/>
      <c r="AU358" s="232"/>
      <c r="AV358" s="232"/>
    </row>
    <row r="359" spans="2:48" s="235" customFormat="1">
      <c r="B359" s="62"/>
      <c r="D359" s="62"/>
      <c r="E359" s="237"/>
      <c r="H359" s="1"/>
      <c r="J359" s="237"/>
      <c r="K359" s="168"/>
      <c r="L359" s="232"/>
      <c r="M359" s="232"/>
      <c r="N359" s="232"/>
      <c r="O359" s="232"/>
      <c r="P359" s="232"/>
      <c r="Q359" s="232"/>
      <c r="R359" s="232"/>
      <c r="S359" s="232"/>
      <c r="T359" s="232"/>
      <c r="U359" s="232"/>
      <c r="V359" s="232"/>
      <c r="W359" s="232"/>
      <c r="X359" s="232"/>
      <c r="Y359" s="232"/>
      <c r="Z359" s="232"/>
      <c r="AA359" s="232"/>
      <c r="AB359" s="232"/>
      <c r="AC359" s="232"/>
      <c r="AD359" s="232"/>
      <c r="AE359" s="232"/>
      <c r="AF359" s="232"/>
      <c r="AG359" s="232"/>
      <c r="AH359" s="232"/>
      <c r="AI359" s="232"/>
      <c r="AJ359" s="232"/>
      <c r="AK359" s="232"/>
      <c r="AL359" s="232"/>
      <c r="AM359" s="232"/>
      <c r="AN359" s="232"/>
      <c r="AO359" s="232"/>
      <c r="AP359" s="232"/>
      <c r="AQ359" s="232"/>
      <c r="AR359" s="232"/>
      <c r="AS359" s="232"/>
      <c r="AT359" s="232"/>
      <c r="AU359" s="232"/>
      <c r="AV359" s="232"/>
    </row>
    <row r="360" spans="2:48" s="235" customFormat="1">
      <c r="B360" s="62"/>
      <c r="D360" s="62"/>
      <c r="E360" s="237"/>
      <c r="H360" s="1"/>
      <c r="J360" s="237"/>
      <c r="K360" s="168"/>
      <c r="L360" s="232"/>
      <c r="M360" s="232"/>
      <c r="N360" s="232"/>
      <c r="O360" s="232"/>
      <c r="P360" s="232"/>
      <c r="Q360" s="232"/>
      <c r="R360" s="232"/>
      <c r="S360" s="232"/>
      <c r="T360" s="232"/>
      <c r="U360" s="232"/>
      <c r="V360" s="232"/>
      <c r="W360" s="232"/>
      <c r="X360" s="232"/>
      <c r="Y360" s="232"/>
      <c r="Z360" s="232"/>
      <c r="AA360" s="232"/>
      <c r="AB360" s="232"/>
      <c r="AC360" s="232"/>
      <c r="AD360" s="232"/>
      <c r="AE360" s="232"/>
      <c r="AF360" s="232"/>
      <c r="AG360" s="232"/>
      <c r="AH360" s="232"/>
      <c r="AI360" s="232"/>
      <c r="AJ360" s="232"/>
      <c r="AK360" s="232"/>
      <c r="AL360" s="232"/>
      <c r="AM360" s="232"/>
      <c r="AN360" s="232"/>
      <c r="AO360" s="232"/>
      <c r="AP360" s="232"/>
      <c r="AQ360" s="232"/>
      <c r="AR360" s="232"/>
      <c r="AS360" s="232"/>
      <c r="AT360" s="232"/>
      <c r="AU360" s="232"/>
      <c r="AV360" s="232"/>
    </row>
    <row r="361" spans="2:48" s="235" customFormat="1">
      <c r="B361" s="62"/>
      <c r="D361" s="62"/>
      <c r="E361" s="237"/>
      <c r="H361" s="1"/>
      <c r="J361" s="237"/>
      <c r="K361" s="168"/>
      <c r="L361" s="232"/>
      <c r="M361" s="232"/>
      <c r="N361" s="232"/>
      <c r="O361" s="232"/>
      <c r="P361" s="232"/>
      <c r="Q361" s="232"/>
      <c r="R361" s="232"/>
      <c r="S361" s="232"/>
      <c r="T361" s="232"/>
      <c r="U361" s="232"/>
      <c r="V361" s="232"/>
      <c r="W361" s="232"/>
      <c r="X361" s="232"/>
      <c r="Y361" s="232"/>
      <c r="Z361" s="232"/>
      <c r="AA361" s="232"/>
      <c r="AB361" s="232"/>
      <c r="AC361" s="232"/>
      <c r="AD361" s="232"/>
      <c r="AE361" s="232"/>
      <c r="AF361" s="232"/>
      <c r="AG361" s="232"/>
      <c r="AH361" s="232"/>
      <c r="AI361" s="232"/>
      <c r="AJ361" s="232"/>
      <c r="AK361" s="232"/>
      <c r="AL361" s="232"/>
      <c r="AM361" s="232"/>
      <c r="AN361" s="232"/>
      <c r="AO361" s="232"/>
      <c r="AP361" s="232"/>
      <c r="AQ361" s="232"/>
      <c r="AR361" s="232"/>
      <c r="AS361" s="232"/>
      <c r="AT361" s="232"/>
      <c r="AU361" s="232"/>
      <c r="AV361" s="232"/>
    </row>
    <row r="362" spans="2:48" s="235" customFormat="1">
      <c r="B362" s="62"/>
      <c r="D362" s="62"/>
      <c r="E362" s="237"/>
      <c r="H362" s="1"/>
      <c r="J362" s="237"/>
      <c r="K362" s="168"/>
      <c r="L362" s="232"/>
      <c r="M362" s="232"/>
      <c r="N362" s="232"/>
      <c r="O362" s="232"/>
      <c r="P362" s="232"/>
      <c r="Q362" s="232"/>
      <c r="R362" s="232"/>
      <c r="S362" s="232"/>
      <c r="T362" s="232"/>
      <c r="U362" s="232"/>
      <c r="V362" s="232"/>
      <c r="W362" s="232"/>
      <c r="X362" s="232"/>
      <c r="Y362" s="232"/>
      <c r="Z362" s="232"/>
      <c r="AA362" s="232"/>
      <c r="AB362" s="232"/>
      <c r="AC362" s="232"/>
      <c r="AD362" s="232"/>
      <c r="AE362" s="232"/>
      <c r="AF362" s="232"/>
      <c r="AG362" s="232"/>
      <c r="AH362" s="232"/>
      <c r="AI362" s="232"/>
      <c r="AJ362" s="232"/>
      <c r="AK362" s="232"/>
      <c r="AL362" s="232"/>
      <c r="AM362" s="232"/>
      <c r="AN362" s="232"/>
      <c r="AO362" s="232"/>
      <c r="AP362" s="232"/>
      <c r="AQ362" s="232"/>
      <c r="AR362" s="232"/>
      <c r="AS362" s="232"/>
      <c r="AT362" s="232"/>
      <c r="AU362" s="232"/>
      <c r="AV362" s="232"/>
    </row>
    <row r="363" spans="2:48" s="235" customFormat="1">
      <c r="B363" s="62"/>
      <c r="D363" s="62"/>
      <c r="E363" s="237"/>
      <c r="H363" s="1"/>
      <c r="J363" s="237"/>
      <c r="K363" s="168"/>
      <c r="L363" s="232"/>
      <c r="M363" s="232"/>
      <c r="N363" s="232"/>
      <c r="O363" s="232"/>
      <c r="P363" s="232"/>
      <c r="Q363" s="232"/>
      <c r="R363" s="232"/>
      <c r="S363" s="232"/>
      <c r="T363" s="232"/>
      <c r="U363" s="232"/>
      <c r="V363" s="232"/>
      <c r="W363" s="232"/>
      <c r="X363" s="232"/>
      <c r="Y363" s="232"/>
      <c r="Z363" s="232"/>
      <c r="AA363" s="232"/>
      <c r="AB363" s="232"/>
      <c r="AC363" s="232"/>
      <c r="AD363" s="232"/>
      <c r="AE363" s="232"/>
      <c r="AF363" s="232"/>
      <c r="AG363" s="232"/>
      <c r="AH363" s="232"/>
      <c r="AI363" s="232"/>
      <c r="AJ363" s="232"/>
      <c r="AK363" s="232"/>
      <c r="AL363" s="232"/>
      <c r="AM363" s="232"/>
      <c r="AN363" s="232"/>
      <c r="AO363" s="232"/>
      <c r="AP363" s="232"/>
      <c r="AQ363" s="232"/>
      <c r="AR363" s="232"/>
      <c r="AS363" s="232"/>
      <c r="AT363" s="232"/>
      <c r="AU363" s="232"/>
      <c r="AV363" s="232"/>
    </row>
    <row r="364" spans="2:48" s="235" customFormat="1">
      <c r="B364" s="62"/>
      <c r="D364" s="62"/>
      <c r="E364" s="237"/>
      <c r="H364" s="1"/>
      <c r="J364" s="237"/>
      <c r="K364" s="168"/>
      <c r="L364" s="232"/>
      <c r="M364" s="232"/>
      <c r="N364" s="232"/>
      <c r="O364" s="232"/>
      <c r="P364" s="232"/>
      <c r="Q364" s="232"/>
      <c r="R364" s="232"/>
      <c r="S364" s="232"/>
      <c r="T364" s="232"/>
      <c r="U364" s="232"/>
      <c r="V364" s="232"/>
      <c r="W364" s="232"/>
      <c r="X364" s="232"/>
      <c r="Y364" s="232"/>
      <c r="Z364" s="232"/>
      <c r="AA364" s="232"/>
      <c r="AB364" s="232"/>
      <c r="AC364" s="232"/>
      <c r="AD364" s="232"/>
      <c r="AE364" s="232"/>
      <c r="AF364" s="232"/>
      <c r="AG364" s="232"/>
      <c r="AH364" s="232"/>
      <c r="AI364" s="232"/>
      <c r="AJ364" s="232"/>
      <c r="AK364" s="232"/>
      <c r="AL364" s="232"/>
      <c r="AM364" s="232"/>
      <c r="AN364" s="232"/>
      <c r="AO364" s="232"/>
      <c r="AP364" s="232"/>
      <c r="AQ364" s="232"/>
      <c r="AR364" s="232"/>
      <c r="AS364" s="232"/>
      <c r="AT364" s="232"/>
      <c r="AU364" s="232"/>
      <c r="AV364" s="232"/>
    </row>
    <row r="365" spans="2:48" s="235" customFormat="1">
      <c r="B365" s="62"/>
      <c r="D365" s="62"/>
      <c r="E365" s="237"/>
      <c r="H365" s="1"/>
      <c r="J365" s="237"/>
      <c r="K365" s="168"/>
      <c r="L365" s="232"/>
      <c r="M365" s="232"/>
      <c r="N365" s="232"/>
      <c r="O365" s="232"/>
      <c r="P365" s="232"/>
      <c r="Q365" s="232"/>
      <c r="R365" s="232"/>
      <c r="S365" s="232"/>
      <c r="T365" s="232"/>
      <c r="U365" s="232"/>
      <c r="V365" s="232"/>
      <c r="W365" s="232"/>
      <c r="X365" s="232"/>
      <c r="Y365" s="232"/>
      <c r="Z365" s="232"/>
      <c r="AA365" s="232"/>
      <c r="AB365" s="232"/>
      <c r="AC365" s="232"/>
      <c r="AD365" s="232"/>
      <c r="AE365" s="232"/>
      <c r="AF365" s="232"/>
      <c r="AG365" s="232"/>
      <c r="AH365" s="232"/>
      <c r="AI365" s="232"/>
      <c r="AJ365" s="232"/>
      <c r="AK365" s="232"/>
      <c r="AL365" s="232"/>
      <c r="AM365" s="232"/>
      <c r="AN365" s="232"/>
      <c r="AO365" s="232"/>
      <c r="AP365" s="232"/>
      <c r="AQ365" s="232"/>
      <c r="AR365" s="232"/>
      <c r="AS365" s="232"/>
      <c r="AT365" s="232"/>
      <c r="AU365" s="232"/>
      <c r="AV365" s="232"/>
    </row>
    <row r="366" spans="2:48" s="235" customFormat="1">
      <c r="B366" s="62"/>
      <c r="D366" s="62"/>
      <c r="E366" s="237"/>
      <c r="H366" s="1"/>
      <c r="J366" s="237"/>
      <c r="K366" s="168"/>
      <c r="L366" s="232"/>
      <c r="M366" s="232"/>
      <c r="N366" s="232"/>
      <c r="O366" s="232"/>
      <c r="P366" s="232"/>
      <c r="Q366" s="232"/>
      <c r="R366" s="232"/>
      <c r="S366" s="232"/>
      <c r="T366" s="232"/>
      <c r="U366" s="232"/>
      <c r="V366" s="232"/>
      <c r="W366" s="232"/>
      <c r="X366" s="232"/>
      <c r="Y366" s="232"/>
      <c r="Z366" s="232"/>
      <c r="AA366" s="232"/>
      <c r="AB366" s="232"/>
      <c r="AC366" s="232"/>
      <c r="AD366" s="232"/>
      <c r="AE366" s="232"/>
      <c r="AF366" s="232"/>
      <c r="AG366" s="232"/>
      <c r="AH366" s="232"/>
      <c r="AI366" s="232"/>
      <c r="AJ366" s="232"/>
      <c r="AK366" s="232"/>
      <c r="AL366" s="232"/>
      <c r="AM366" s="232"/>
      <c r="AN366" s="232"/>
      <c r="AO366" s="232"/>
      <c r="AP366" s="232"/>
      <c r="AQ366" s="232"/>
      <c r="AR366" s="232"/>
      <c r="AS366" s="232"/>
      <c r="AT366" s="232"/>
      <c r="AU366" s="232"/>
      <c r="AV366" s="232"/>
    </row>
    <row r="367" spans="2:48" s="235" customFormat="1">
      <c r="B367" s="62"/>
      <c r="D367" s="62"/>
      <c r="E367" s="237"/>
      <c r="H367" s="1"/>
      <c r="J367" s="237"/>
      <c r="K367" s="168"/>
      <c r="L367" s="232"/>
      <c r="M367" s="232"/>
      <c r="N367" s="232"/>
      <c r="O367" s="232"/>
      <c r="P367" s="232"/>
      <c r="Q367" s="232"/>
      <c r="R367" s="232"/>
      <c r="S367" s="232"/>
      <c r="T367" s="232"/>
      <c r="U367" s="232"/>
      <c r="V367" s="232"/>
      <c r="W367" s="232"/>
      <c r="X367" s="232"/>
      <c r="Y367" s="232"/>
      <c r="Z367" s="232"/>
      <c r="AA367" s="232"/>
      <c r="AB367" s="232"/>
      <c r="AC367" s="232"/>
      <c r="AD367" s="232"/>
      <c r="AE367" s="232"/>
      <c r="AF367" s="232"/>
      <c r="AG367" s="232"/>
      <c r="AH367" s="232"/>
      <c r="AI367" s="232"/>
      <c r="AJ367" s="232"/>
      <c r="AK367" s="232"/>
      <c r="AL367" s="232"/>
      <c r="AM367" s="232"/>
      <c r="AN367" s="232"/>
      <c r="AO367" s="232"/>
      <c r="AP367" s="232"/>
      <c r="AQ367" s="232"/>
      <c r="AR367" s="232"/>
      <c r="AS367" s="232"/>
      <c r="AT367" s="232"/>
      <c r="AU367" s="232"/>
      <c r="AV367" s="232"/>
    </row>
    <row r="368" spans="2:48" s="235" customFormat="1">
      <c r="B368" s="62"/>
      <c r="D368" s="62"/>
      <c r="E368" s="237"/>
      <c r="H368" s="1"/>
      <c r="J368" s="237"/>
      <c r="K368" s="168"/>
      <c r="L368" s="232"/>
      <c r="M368" s="232"/>
      <c r="N368" s="232"/>
      <c r="O368" s="232"/>
      <c r="P368" s="232"/>
      <c r="Q368" s="232"/>
      <c r="R368" s="232"/>
      <c r="S368" s="232"/>
      <c r="T368" s="232"/>
      <c r="U368" s="232"/>
      <c r="V368" s="232"/>
      <c r="W368" s="232"/>
      <c r="X368" s="232"/>
      <c r="Y368" s="232"/>
      <c r="Z368" s="232"/>
      <c r="AA368" s="232"/>
      <c r="AB368" s="232"/>
      <c r="AC368" s="232"/>
      <c r="AD368" s="232"/>
      <c r="AE368" s="232"/>
      <c r="AF368" s="232"/>
      <c r="AG368" s="232"/>
      <c r="AH368" s="232"/>
      <c r="AI368" s="232"/>
      <c r="AJ368" s="232"/>
      <c r="AK368" s="232"/>
      <c r="AL368" s="232"/>
      <c r="AM368" s="232"/>
      <c r="AN368" s="232"/>
      <c r="AO368" s="232"/>
      <c r="AP368" s="232"/>
      <c r="AQ368" s="232"/>
      <c r="AR368" s="232"/>
      <c r="AS368" s="232"/>
      <c r="AT368" s="232"/>
      <c r="AU368" s="232"/>
      <c r="AV368" s="232"/>
    </row>
    <row r="369" spans="2:48" s="235" customFormat="1">
      <c r="B369" s="62"/>
      <c r="D369" s="62"/>
      <c r="E369" s="237"/>
      <c r="H369" s="1"/>
      <c r="J369" s="237"/>
      <c r="K369" s="168"/>
      <c r="L369" s="232"/>
      <c r="M369" s="232"/>
      <c r="N369" s="232"/>
      <c r="O369" s="232"/>
      <c r="P369" s="232"/>
      <c r="Q369" s="232"/>
      <c r="R369" s="232"/>
      <c r="S369" s="232"/>
      <c r="T369" s="232"/>
      <c r="U369" s="232"/>
      <c r="V369" s="232"/>
      <c r="W369" s="232"/>
      <c r="X369" s="232"/>
      <c r="Y369" s="232"/>
      <c r="Z369" s="232"/>
      <c r="AA369" s="232"/>
      <c r="AB369" s="232"/>
      <c r="AC369" s="232"/>
      <c r="AD369" s="232"/>
      <c r="AE369" s="232"/>
      <c r="AF369" s="232"/>
      <c r="AG369" s="232"/>
      <c r="AH369" s="232"/>
      <c r="AI369" s="232"/>
      <c r="AJ369" s="232"/>
      <c r="AK369" s="232"/>
      <c r="AL369" s="232"/>
      <c r="AM369" s="232"/>
      <c r="AN369" s="232"/>
      <c r="AO369" s="232"/>
      <c r="AP369" s="232"/>
      <c r="AQ369" s="232"/>
      <c r="AR369" s="232"/>
      <c r="AS369" s="232"/>
      <c r="AT369" s="232"/>
      <c r="AU369" s="232"/>
      <c r="AV369" s="232"/>
    </row>
    <row r="370" spans="2:48" s="235" customFormat="1">
      <c r="B370" s="62"/>
      <c r="D370" s="62"/>
      <c r="E370" s="237"/>
      <c r="H370" s="1"/>
      <c r="J370" s="237"/>
      <c r="K370" s="168"/>
      <c r="L370" s="232"/>
      <c r="M370" s="232"/>
      <c r="N370" s="232"/>
      <c r="O370" s="232"/>
      <c r="P370" s="232"/>
      <c r="Q370" s="232"/>
      <c r="R370" s="232"/>
      <c r="S370" s="232"/>
      <c r="T370" s="232"/>
      <c r="U370" s="232"/>
      <c r="V370" s="232"/>
      <c r="W370" s="232"/>
      <c r="X370" s="232"/>
      <c r="Y370" s="232"/>
      <c r="Z370" s="232"/>
      <c r="AA370" s="232"/>
      <c r="AB370" s="232"/>
      <c r="AC370" s="232"/>
      <c r="AD370" s="232"/>
      <c r="AE370" s="232"/>
      <c r="AF370" s="232"/>
      <c r="AG370" s="232"/>
      <c r="AH370" s="232"/>
      <c r="AI370" s="232"/>
      <c r="AJ370" s="232"/>
      <c r="AK370" s="232"/>
      <c r="AL370" s="232"/>
      <c r="AM370" s="232"/>
      <c r="AN370" s="232"/>
      <c r="AO370" s="232"/>
      <c r="AP370" s="232"/>
      <c r="AQ370" s="232"/>
      <c r="AR370" s="232"/>
      <c r="AS370" s="232"/>
      <c r="AT370" s="232"/>
      <c r="AU370" s="232"/>
      <c r="AV370" s="232"/>
    </row>
    <row r="371" spans="2:48" s="235" customFormat="1">
      <c r="B371" s="62"/>
      <c r="D371" s="62"/>
      <c r="E371" s="237"/>
      <c r="H371" s="1"/>
      <c r="J371" s="237"/>
      <c r="K371" s="168"/>
      <c r="L371" s="232"/>
      <c r="M371" s="232"/>
      <c r="N371" s="232"/>
      <c r="O371" s="232"/>
      <c r="P371" s="232"/>
      <c r="Q371" s="232"/>
      <c r="R371" s="232"/>
      <c r="S371" s="232"/>
      <c r="T371" s="232"/>
      <c r="U371" s="232"/>
      <c r="V371" s="232"/>
      <c r="W371" s="232"/>
      <c r="X371" s="232"/>
      <c r="Y371" s="232"/>
      <c r="Z371" s="232"/>
      <c r="AA371" s="232"/>
      <c r="AB371" s="232"/>
      <c r="AC371" s="232"/>
      <c r="AD371" s="232"/>
      <c r="AE371" s="232"/>
      <c r="AF371" s="232"/>
      <c r="AG371" s="232"/>
      <c r="AH371" s="232"/>
      <c r="AI371" s="232"/>
      <c r="AJ371" s="232"/>
      <c r="AK371" s="232"/>
      <c r="AL371" s="232"/>
      <c r="AM371" s="232"/>
      <c r="AN371" s="232"/>
      <c r="AO371" s="232"/>
      <c r="AP371" s="232"/>
      <c r="AQ371" s="232"/>
      <c r="AR371" s="232"/>
      <c r="AS371" s="232"/>
      <c r="AT371" s="232"/>
      <c r="AU371" s="232"/>
      <c r="AV371" s="232"/>
    </row>
    <row r="372" spans="2:48" s="235" customFormat="1">
      <c r="B372" s="62"/>
      <c r="D372" s="62"/>
      <c r="E372" s="237"/>
      <c r="H372" s="1"/>
      <c r="J372" s="237"/>
      <c r="K372" s="168"/>
      <c r="L372" s="232"/>
      <c r="M372" s="232"/>
      <c r="N372" s="232"/>
      <c r="O372" s="232"/>
      <c r="P372" s="232"/>
      <c r="Q372" s="232"/>
      <c r="R372" s="232"/>
      <c r="S372" s="232"/>
      <c r="T372" s="232"/>
      <c r="U372" s="232"/>
      <c r="V372" s="232"/>
      <c r="W372" s="232"/>
      <c r="X372" s="232"/>
      <c r="Y372" s="232"/>
      <c r="Z372" s="232"/>
      <c r="AA372" s="232"/>
      <c r="AB372" s="232"/>
      <c r="AC372" s="232"/>
      <c r="AD372" s="232"/>
      <c r="AE372" s="232"/>
      <c r="AF372" s="232"/>
      <c r="AG372" s="232"/>
      <c r="AH372" s="232"/>
      <c r="AI372" s="232"/>
      <c r="AJ372" s="232"/>
      <c r="AK372" s="232"/>
      <c r="AL372" s="232"/>
      <c r="AM372" s="232"/>
      <c r="AN372" s="232"/>
      <c r="AO372" s="232"/>
      <c r="AP372" s="232"/>
      <c r="AQ372" s="232"/>
      <c r="AR372" s="232"/>
      <c r="AS372" s="232"/>
      <c r="AT372" s="232"/>
      <c r="AU372" s="232"/>
      <c r="AV372" s="232"/>
    </row>
    <row r="373" spans="2:48" s="235" customFormat="1">
      <c r="B373" s="62"/>
      <c r="D373" s="62"/>
      <c r="E373" s="237"/>
      <c r="H373" s="1"/>
      <c r="J373" s="237"/>
      <c r="K373" s="168"/>
      <c r="L373" s="232"/>
      <c r="M373" s="232"/>
      <c r="N373" s="232"/>
      <c r="O373" s="232"/>
      <c r="P373" s="232"/>
      <c r="Q373" s="232"/>
      <c r="R373" s="232"/>
      <c r="S373" s="232"/>
      <c r="T373" s="232"/>
      <c r="U373" s="232"/>
      <c r="V373" s="232"/>
      <c r="W373" s="232"/>
      <c r="X373" s="232"/>
      <c r="Y373" s="232"/>
      <c r="Z373" s="232"/>
      <c r="AA373" s="232"/>
      <c r="AB373" s="232"/>
      <c r="AC373" s="232"/>
      <c r="AD373" s="232"/>
      <c r="AE373" s="232"/>
      <c r="AF373" s="232"/>
      <c r="AG373" s="232"/>
      <c r="AH373" s="232"/>
      <c r="AI373" s="232"/>
      <c r="AJ373" s="232"/>
      <c r="AK373" s="232"/>
      <c r="AL373" s="232"/>
      <c r="AM373" s="232"/>
      <c r="AN373" s="232"/>
      <c r="AO373" s="232"/>
      <c r="AP373" s="232"/>
      <c r="AQ373" s="232"/>
      <c r="AR373" s="232"/>
      <c r="AS373" s="232"/>
      <c r="AT373" s="232"/>
      <c r="AU373" s="232"/>
      <c r="AV373" s="232"/>
    </row>
    <row r="374" spans="2:48" s="235" customFormat="1">
      <c r="B374" s="62"/>
      <c r="D374" s="62"/>
      <c r="E374" s="237"/>
      <c r="H374" s="1"/>
      <c r="J374" s="237"/>
      <c r="K374" s="168"/>
      <c r="L374" s="232"/>
      <c r="M374" s="232"/>
      <c r="N374" s="232"/>
      <c r="O374" s="232"/>
      <c r="P374" s="232"/>
      <c r="Q374" s="232"/>
      <c r="R374" s="232"/>
      <c r="S374" s="232"/>
      <c r="T374" s="232"/>
      <c r="U374" s="232"/>
      <c r="V374" s="232"/>
      <c r="W374" s="232"/>
      <c r="X374" s="232"/>
      <c r="Y374" s="232"/>
      <c r="Z374" s="232"/>
      <c r="AA374" s="232"/>
      <c r="AB374" s="232"/>
      <c r="AC374" s="232"/>
      <c r="AD374" s="232"/>
      <c r="AE374" s="232"/>
      <c r="AF374" s="232"/>
      <c r="AG374" s="232"/>
      <c r="AH374" s="232"/>
      <c r="AI374" s="232"/>
      <c r="AJ374" s="232"/>
      <c r="AK374" s="232"/>
      <c r="AL374" s="232"/>
      <c r="AM374" s="232"/>
      <c r="AN374" s="232"/>
      <c r="AO374" s="232"/>
      <c r="AP374" s="232"/>
      <c r="AQ374" s="232"/>
      <c r="AR374" s="232"/>
      <c r="AS374" s="232"/>
      <c r="AT374" s="232"/>
      <c r="AU374" s="232"/>
      <c r="AV374" s="232"/>
    </row>
    <row r="375" spans="2:48" s="235" customFormat="1">
      <c r="B375" s="62"/>
      <c r="D375" s="62"/>
      <c r="E375" s="237"/>
      <c r="H375" s="1"/>
      <c r="J375" s="237"/>
      <c r="K375" s="168"/>
      <c r="L375" s="232"/>
      <c r="M375" s="232"/>
      <c r="N375" s="232"/>
      <c r="O375" s="232"/>
      <c r="P375" s="232"/>
      <c r="Q375" s="232"/>
      <c r="R375" s="232"/>
      <c r="S375" s="232"/>
      <c r="T375" s="232"/>
      <c r="U375" s="232"/>
      <c r="V375" s="232"/>
      <c r="W375" s="232"/>
      <c r="X375" s="232"/>
      <c r="Y375" s="232"/>
      <c r="Z375" s="232"/>
      <c r="AA375" s="232"/>
      <c r="AB375" s="232"/>
      <c r="AC375" s="232"/>
      <c r="AD375" s="232"/>
      <c r="AE375" s="232"/>
      <c r="AF375" s="232"/>
      <c r="AG375" s="232"/>
      <c r="AH375" s="232"/>
      <c r="AI375" s="232"/>
      <c r="AJ375" s="232"/>
      <c r="AK375" s="232"/>
      <c r="AL375" s="232"/>
      <c r="AM375" s="232"/>
      <c r="AN375" s="232"/>
      <c r="AO375" s="232"/>
      <c r="AP375" s="232"/>
      <c r="AQ375" s="232"/>
      <c r="AR375" s="232"/>
      <c r="AS375" s="232"/>
      <c r="AT375" s="232"/>
      <c r="AU375" s="232"/>
      <c r="AV375" s="232"/>
    </row>
    <row r="376" spans="2:48" s="235" customFormat="1">
      <c r="B376" s="62"/>
      <c r="D376" s="62"/>
      <c r="E376" s="237"/>
      <c r="H376" s="1"/>
      <c r="J376" s="237"/>
      <c r="K376" s="168"/>
      <c r="L376" s="232"/>
      <c r="M376" s="232"/>
      <c r="N376" s="232"/>
      <c r="O376" s="232"/>
      <c r="P376" s="232"/>
      <c r="Q376" s="232"/>
      <c r="R376" s="232"/>
      <c r="S376" s="232"/>
      <c r="T376" s="232"/>
      <c r="U376" s="232"/>
      <c r="V376" s="232"/>
      <c r="W376" s="232"/>
      <c r="X376" s="232"/>
      <c r="Y376" s="232"/>
      <c r="Z376" s="232"/>
      <c r="AA376" s="232"/>
      <c r="AB376" s="232"/>
      <c r="AC376" s="232"/>
      <c r="AD376" s="232"/>
      <c r="AE376" s="232"/>
      <c r="AF376" s="232"/>
      <c r="AG376" s="232"/>
      <c r="AH376" s="232"/>
      <c r="AI376" s="232"/>
      <c r="AJ376" s="232"/>
      <c r="AK376" s="232"/>
      <c r="AL376" s="232"/>
      <c r="AM376" s="232"/>
      <c r="AN376" s="232"/>
      <c r="AO376" s="232"/>
      <c r="AP376" s="232"/>
      <c r="AQ376" s="232"/>
      <c r="AR376" s="232"/>
      <c r="AS376" s="232"/>
      <c r="AT376" s="232"/>
      <c r="AU376" s="232"/>
      <c r="AV376" s="232"/>
    </row>
    <row r="377" spans="2:48" s="235" customFormat="1">
      <c r="B377" s="62"/>
      <c r="D377" s="62"/>
      <c r="E377" s="237"/>
      <c r="H377" s="1"/>
      <c r="J377" s="237"/>
      <c r="K377" s="168"/>
      <c r="L377" s="232"/>
      <c r="M377" s="232"/>
      <c r="N377" s="232"/>
      <c r="O377" s="232"/>
      <c r="P377" s="232"/>
      <c r="Q377" s="232"/>
      <c r="R377" s="232"/>
      <c r="S377" s="232"/>
      <c r="T377" s="232"/>
      <c r="U377" s="232"/>
      <c r="V377" s="232"/>
      <c r="W377" s="232"/>
      <c r="X377" s="232"/>
      <c r="Y377" s="232"/>
      <c r="Z377" s="232"/>
      <c r="AA377" s="232"/>
      <c r="AB377" s="232"/>
      <c r="AC377" s="232"/>
      <c r="AD377" s="232"/>
      <c r="AE377" s="232"/>
      <c r="AF377" s="232"/>
      <c r="AG377" s="232"/>
      <c r="AH377" s="232"/>
      <c r="AI377" s="232"/>
      <c r="AJ377" s="232"/>
      <c r="AK377" s="232"/>
      <c r="AL377" s="232"/>
      <c r="AM377" s="232"/>
      <c r="AN377" s="232"/>
      <c r="AO377" s="232"/>
      <c r="AP377" s="232"/>
      <c r="AQ377" s="232"/>
      <c r="AR377" s="232"/>
      <c r="AS377" s="232"/>
      <c r="AT377" s="232"/>
      <c r="AU377" s="232"/>
      <c r="AV377" s="232"/>
    </row>
    <row r="378" spans="2:48" s="235" customFormat="1">
      <c r="B378" s="62"/>
      <c r="D378" s="62"/>
      <c r="E378" s="237"/>
      <c r="H378" s="1"/>
      <c r="J378" s="237"/>
      <c r="K378" s="168"/>
      <c r="L378" s="232"/>
      <c r="M378" s="232"/>
      <c r="N378" s="232"/>
      <c r="O378" s="232"/>
      <c r="P378" s="232"/>
      <c r="Q378" s="232"/>
      <c r="R378" s="232"/>
      <c r="S378" s="232"/>
      <c r="T378" s="232"/>
      <c r="U378" s="232"/>
      <c r="V378" s="232"/>
      <c r="W378" s="232"/>
      <c r="X378" s="232"/>
      <c r="Y378" s="232"/>
      <c r="Z378" s="232"/>
      <c r="AA378" s="232"/>
      <c r="AB378" s="232"/>
      <c r="AC378" s="232"/>
      <c r="AD378" s="232"/>
      <c r="AE378" s="232"/>
      <c r="AF378" s="232"/>
      <c r="AG378" s="232"/>
      <c r="AH378" s="232"/>
      <c r="AI378" s="232"/>
      <c r="AJ378" s="232"/>
      <c r="AK378" s="232"/>
      <c r="AL378" s="232"/>
      <c r="AM378" s="232"/>
      <c r="AN378" s="232"/>
      <c r="AO378" s="232"/>
      <c r="AP378" s="232"/>
      <c r="AQ378" s="232"/>
      <c r="AR378" s="232"/>
      <c r="AS378" s="232"/>
      <c r="AT378" s="232"/>
      <c r="AU378" s="232"/>
      <c r="AV378" s="232"/>
    </row>
    <row r="379" spans="2:48" s="235" customFormat="1">
      <c r="B379" s="62"/>
      <c r="D379" s="62"/>
      <c r="E379" s="237"/>
      <c r="H379" s="1"/>
      <c r="J379" s="237"/>
      <c r="K379" s="168"/>
      <c r="L379" s="232"/>
      <c r="M379" s="232"/>
      <c r="N379" s="232"/>
      <c r="O379" s="232"/>
      <c r="P379" s="232"/>
      <c r="Q379" s="232"/>
      <c r="R379" s="232"/>
      <c r="S379" s="232"/>
      <c r="T379" s="232"/>
      <c r="U379" s="232"/>
      <c r="V379" s="232"/>
      <c r="W379" s="232"/>
      <c r="X379" s="232"/>
      <c r="Y379" s="232"/>
      <c r="Z379" s="232"/>
      <c r="AA379" s="232"/>
      <c r="AB379" s="232"/>
      <c r="AC379" s="232"/>
      <c r="AD379" s="232"/>
      <c r="AE379" s="232"/>
      <c r="AF379" s="232"/>
      <c r="AG379" s="232"/>
      <c r="AH379" s="232"/>
      <c r="AI379" s="232"/>
      <c r="AJ379" s="232"/>
      <c r="AK379" s="232"/>
      <c r="AL379" s="232"/>
      <c r="AM379" s="232"/>
      <c r="AN379" s="232"/>
      <c r="AO379" s="232"/>
      <c r="AP379" s="232"/>
      <c r="AQ379" s="232"/>
      <c r="AR379" s="232"/>
      <c r="AS379" s="232"/>
      <c r="AT379" s="232"/>
      <c r="AU379" s="232"/>
      <c r="AV379" s="232"/>
    </row>
    <row r="380" spans="2:48" s="235" customFormat="1">
      <c r="B380" s="62"/>
      <c r="D380" s="62"/>
      <c r="E380" s="237"/>
      <c r="H380" s="1"/>
      <c r="J380" s="237"/>
      <c r="K380" s="168"/>
      <c r="L380" s="232"/>
      <c r="M380" s="232"/>
      <c r="N380" s="232"/>
      <c r="O380" s="232"/>
      <c r="P380" s="232"/>
      <c r="Q380" s="232"/>
      <c r="R380" s="232"/>
      <c r="S380" s="232"/>
      <c r="T380" s="232"/>
      <c r="U380" s="232"/>
      <c r="V380" s="232"/>
      <c r="W380" s="232"/>
      <c r="X380" s="232"/>
      <c r="Y380" s="232"/>
      <c r="Z380" s="232"/>
      <c r="AA380" s="232"/>
      <c r="AB380" s="232"/>
      <c r="AC380" s="232"/>
      <c r="AD380" s="232"/>
      <c r="AE380" s="232"/>
      <c r="AF380" s="232"/>
      <c r="AG380" s="232"/>
      <c r="AH380" s="232"/>
      <c r="AI380" s="232"/>
      <c r="AJ380" s="232"/>
      <c r="AK380" s="232"/>
      <c r="AL380" s="232"/>
      <c r="AM380" s="232"/>
      <c r="AN380" s="232"/>
      <c r="AO380" s="232"/>
      <c r="AP380" s="232"/>
      <c r="AQ380" s="232"/>
      <c r="AR380" s="232"/>
      <c r="AS380" s="232"/>
      <c r="AT380" s="232"/>
      <c r="AU380" s="232"/>
      <c r="AV380" s="232"/>
    </row>
    <row r="381" spans="2:48" s="235" customFormat="1">
      <c r="B381" s="62"/>
      <c r="D381" s="62"/>
      <c r="E381" s="237"/>
      <c r="H381" s="1"/>
      <c r="J381" s="237"/>
      <c r="K381" s="168"/>
      <c r="L381" s="232"/>
      <c r="M381" s="232"/>
      <c r="N381" s="232"/>
      <c r="O381" s="232"/>
      <c r="P381" s="232"/>
      <c r="Q381" s="232"/>
      <c r="R381" s="232"/>
      <c r="S381" s="232"/>
      <c r="T381" s="232"/>
      <c r="U381" s="232"/>
      <c r="V381" s="232"/>
      <c r="W381" s="232"/>
      <c r="X381" s="232"/>
      <c r="Y381" s="232"/>
      <c r="Z381" s="232"/>
      <c r="AA381" s="232"/>
      <c r="AB381" s="232"/>
      <c r="AC381" s="232"/>
      <c r="AD381" s="232"/>
      <c r="AE381" s="232"/>
      <c r="AF381" s="232"/>
      <c r="AG381" s="232"/>
      <c r="AH381" s="232"/>
      <c r="AI381" s="232"/>
      <c r="AJ381" s="232"/>
      <c r="AK381" s="232"/>
      <c r="AL381" s="232"/>
      <c r="AM381" s="232"/>
      <c r="AN381" s="232"/>
      <c r="AO381" s="232"/>
      <c r="AP381" s="232"/>
      <c r="AQ381" s="232"/>
      <c r="AR381" s="232"/>
      <c r="AS381" s="232"/>
      <c r="AT381" s="232"/>
      <c r="AU381" s="232"/>
      <c r="AV381" s="232"/>
    </row>
    <row r="382" spans="2:48" s="235" customFormat="1">
      <c r="B382" s="62"/>
      <c r="D382" s="62"/>
      <c r="E382" s="237"/>
      <c r="H382" s="1"/>
      <c r="J382" s="237"/>
      <c r="K382" s="168"/>
      <c r="L382" s="232"/>
      <c r="M382" s="232"/>
      <c r="N382" s="232"/>
      <c r="O382" s="232"/>
      <c r="P382" s="232"/>
      <c r="Q382" s="232"/>
      <c r="R382" s="232"/>
      <c r="S382" s="232"/>
      <c r="T382" s="232"/>
      <c r="U382" s="232"/>
      <c r="V382" s="232"/>
      <c r="W382" s="232"/>
      <c r="X382" s="232"/>
      <c r="Y382" s="232"/>
      <c r="Z382" s="232"/>
      <c r="AA382" s="232"/>
      <c r="AB382" s="232"/>
      <c r="AC382" s="232"/>
      <c r="AD382" s="232"/>
      <c r="AE382" s="232"/>
      <c r="AF382" s="232"/>
      <c r="AG382" s="232"/>
      <c r="AH382" s="232"/>
      <c r="AI382" s="232"/>
      <c r="AJ382" s="232"/>
      <c r="AK382" s="232"/>
      <c r="AL382" s="232"/>
      <c r="AM382" s="232"/>
      <c r="AN382" s="232"/>
      <c r="AO382" s="232"/>
      <c r="AP382" s="232"/>
      <c r="AQ382" s="232"/>
      <c r="AR382" s="232"/>
      <c r="AS382" s="232"/>
      <c r="AT382" s="232"/>
      <c r="AU382" s="232"/>
      <c r="AV382" s="232"/>
    </row>
    <row r="383" spans="2:48" s="235" customFormat="1">
      <c r="B383" s="62"/>
      <c r="D383" s="62"/>
      <c r="E383" s="237"/>
      <c r="H383" s="1"/>
      <c r="J383" s="237"/>
      <c r="K383" s="168"/>
      <c r="L383" s="232"/>
      <c r="M383" s="232"/>
      <c r="N383" s="232"/>
      <c r="O383" s="232"/>
      <c r="P383" s="232"/>
      <c r="Q383" s="232"/>
      <c r="R383" s="232"/>
      <c r="S383" s="232"/>
      <c r="T383" s="232"/>
      <c r="U383" s="232"/>
      <c r="V383" s="232"/>
      <c r="W383" s="232"/>
      <c r="X383" s="232"/>
      <c r="Y383" s="232"/>
      <c r="Z383" s="232"/>
      <c r="AA383" s="232"/>
      <c r="AB383" s="232"/>
      <c r="AC383" s="232"/>
      <c r="AD383" s="232"/>
      <c r="AE383" s="232"/>
      <c r="AF383" s="232"/>
      <c r="AG383" s="232"/>
      <c r="AH383" s="232"/>
      <c r="AI383" s="232"/>
      <c r="AJ383" s="232"/>
      <c r="AK383" s="232"/>
      <c r="AL383" s="232"/>
      <c r="AM383" s="232"/>
      <c r="AN383" s="232"/>
      <c r="AO383" s="232"/>
      <c r="AP383" s="232"/>
      <c r="AQ383" s="232"/>
      <c r="AR383" s="232"/>
      <c r="AS383" s="232"/>
      <c r="AT383" s="232"/>
      <c r="AU383" s="232"/>
      <c r="AV383" s="232"/>
    </row>
    <row r="384" spans="2:48" s="235" customFormat="1">
      <c r="B384" s="62"/>
      <c r="D384" s="62"/>
      <c r="E384" s="237"/>
      <c r="H384" s="1"/>
      <c r="J384" s="237"/>
      <c r="K384" s="168"/>
      <c r="L384" s="232"/>
      <c r="M384" s="232"/>
      <c r="N384" s="232"/>
      <c r="O384" s="232"/>
      <c r="P384" s="232"/>
      <c r="Q384" s="232"/>
      <c r="R384" s="232"/>
      <c r="S384" s="232"/>
      <c r="T384" s="232"/>
      <c r="U384" s="232"/>
      <c r="V384" s="232"/>
      <c r="W384" s="232"/>
      <c r="X384" s="232"/>
      <c r="Y384" s="232"/>
      <c r="Z384" s="232"/>
      <c r="AA384" s="232"/>
      <c r="AB384" s="232"/>
      <c r="AC384" s="232"/>
      <c r="AD384" s="232"/>
      <c r="AE384" s="232"/>
      <c r="AF384" s="232"/>
      <c r="AG384" s="232"/>
      <c r="AH384" s="232"/>
      <c r="AI384" s="232"/>
      <c r="AJ384" s="232"/>
      <c r="AK384" s="232"/>
      <c r="AL384" s="232"/>
      <c r="AM384" s="232"/>
      <c r="AN384" s="232"/>
      <c r="AO384" s="232"/>
      <c r="AP384" s="232"/>
      <c r="AQ384" s="232"/>
      <c r="AR384" s="232"/>
      <c r="AS384" s="232"/>
      <c r="AT384" s="232"/>
      <c r="AU384" s="232"/>
      <c r="AV384" s="232"/>
    </row>
    <row r="385" spans="2:48" s="235" customFormat="1">
      <c r="B385" s="62"/>
      <c r="D385" s="62"/>
      <c r="E385" s="237"/>
      <c r="H385" s="1"/>
      <c r="J385" s="237"/>
      <c r="K385" s="168"/>
      <c r="L385" s="232"/>
      <c r="M385" s="232"/>
      <c r="N385" s="232"/>
      <c r="O385" s="232"/>
      <c r="P385" s="232"/>
      <c r="Q385" s="232"/>
      <c r="R385" s="232"/>
      <c r="S385" s="232"/>
      <c r="T385" s="232"/>
      <c r="U385" s="232"/>
      <c r="V385" s="232"/>
      <c r="W385" s="232"/>
      <c r="X385" s="232"/>
      <c r="Y385" s="232"/>
      <c r="Z385" s="232"/>
      <c r="AA385" s="232"/>
      <c r="AB385" s="232"/>
      <c r="AC385" s="232"/>
      <c r="AD385" s="232"/>
      <c r="AE385" s="232"/>
      <c r="AF385" s="232"/>
      <c r="AG385" s="232"/>
      <c r="AH385" s="232"/>
      <c r="AI385" s="232"/>
      <c r="AJ385" s="232"/>
      <c r="AK385" s="232"/>
      <c r="AL385" s="232"/>
      <c r="AM385" s="232"/>
      <c r="AN385" s="232"/>
      <c r="AO385" s="232"/>
      <c r="AP385" s="232"/>
      <c r="AQ385" s="232"/>
      <c r="AR385" s="232"/>
      <c r="AS385" s="232"/>
      <c r="AT385" s="232"/>
      <c r="AU385" s="232"/>
      <c r="AV385" s="232"/>
    </row>
    <row r="386" spans="2:48" s="235" customFormat="1">
      <c r="B386" s="62"/>
      <c r="D386" s="62"/>
      <c r="E386" s="237"/>
      <c r="H386" s="1"/>
      <c r="J386" s="237"/>
      <c r="K386" s="168"/>
      <c r="L386" s="232"/>
      <c r="M386" s="232"/>
      <c r="N386" s="232"/>
      <c r="O386" s="232"/>
      <c r="P386" s="232"/>
      <c r="Q386" s="232"/>
      <c r="R386" s="232"/>
      <c r="S386" s="232"/>
      <c r="T386" s="232"/>
      <c r="U386" s="232"/>
      <c r="V386" s="232"/>
      <c r="W386" s="232"/>
      <c r="X386" s="232"/>
      <c r="Y386" s="232"/>
      <c r="Z386" s="232"/>
      <c r="AA386" s="232"/>
      <c r="AB386" s="232"/>
      <c r="AC386" s="232"/>
      <c r="AD386" s="232"/>
      <c r="AE386" s="232"/>
      <c r="AF386" s="232"/>
      <c r="AG386" s="232"/>
      <c r="AH386" s="232"/>
      <c r="AI386" s="232"/>
      <c r="AJ386" s="232"/>
      <c r="AK386" s="232"/>
      <c r="AL386" s="232"/>
      <c r="AM386" s="232"/>
      <c r="AN386" s="232"/>
      <c r="AO386" s="232"/>
      <c r="AP386" s="232"/>
      <c r="AQ386" s="232"/>
      <c r="AR386" s="232"/>
      <c r="AS386" s="232"/>
      <c r="AT386" s="232"/>
      <c r="AU386" s="232"/>
      <c r="AV386" s="232"/>
    </row>
    <row r="387" spans="2:48" s="235" customFormat="1">
      <c r="B387" s="62"/>
      <c r="D387" s="62"/>
      <c r="E387" s="237"/>
      <c r="H387" s="1"/>
      <c r="J387" s="237"/>
      <c r="K387" s="168"/>
      <c r="L387" s="232"/>
      <c r="M387" s="232"/>
      <c r="N387" s="232"/>
      <c r="O387" s="232"/>
      <c r="P387" s="232"/>
      <c r="Q387" s="232"/>
      <c r="R387" s="232"/>
      <c r="S387" s="232"/>
      <c r="T387" s="232"/>
      <c r="U387" s="232"/>
      <c r="V387" s="232"/>
      <c r="W387" s="232"/>
      <c r="X387" s="232"/>
      <c r="Y387" s="232"/>
      <c r="Z387" s="232"/>
      <c r="AA387" s="232"/>
      <c r="AB387" s="232"/>
      <c r="AC387" s="232"/>
      <c r="AD387" s="232"/>
      <c r="AE387" s="232"/>
      <c r="AF387" s="232"/>
      <c r="AG387" s="232"/>
      <c r="AH387" s="232"/>
      <c r="AI387" s="232"/>
      <c r="AJ387" s="232"/>
      <c r="AK387" s="232"/>
      <c r="AL387" s="232"/>
      <c r="AM387" s="232"/>
      <c r="AN387" s="232"/>
      <c r="AO387" s="232"/>
      <c r="AP387" s="232"/>
      <c r="AQ387" s="232"/>
      <c r="AR387" s="232"/>
      <c r="AS387" s="232"/>
      <c r="AT387" s="232"/>
      <c r="AU387" s="232"/>
      <c r="AV387" s="232"/>
    </row>
    <row r="388" spans="2:48" s="235" customFormat="1">
      <c r="B388" s="62"/>
      <c r="D388" s="62"/>
      <c r="E388" s="237"/>
      <c r="H388" s="1"/>
      <c r="J388" s="237"/>
      <c r="K388" s="168"/>
      <c r="L388" s="232"/>
      <c r="M388" s="232"/>
      <c r="N388" s="232"/>
      <c r="O388" s="232"/>
      <c r="P388" s="232"/>
      <c r="Q388" s="232"/>
      <c r="R388" s="232"/>
      <c r="S388" s="232"/>
      <c r="T388" s="232"/>
      <c r="U388" s="232"/>
      <c r="V388" s="232"/>
      <c r="W388" s="232"/>
      <c r="X388" s="232"/>
      <c r="Y388" s="232"/>
      <c r="Z388" s="232"/>
      <c r="AA388" s="232"/>
      <c r="AB388" s="232"/>
      <c r="AC388" s="232"/>
      <c r="AD388" s="232"/>
      <c r="AE388" s="232"/>
      <c r="AF388" s="232"/>
      <c r="AG388" s="232"/>
      <c r="AH388" s="232"/>
      <c r="AI388" s="232"/>
      <c r="AJ388" s="232"/>
      <c r="AK388" s="232"/>
      <c r="AL388" s="232"/>
      <c r="AM388" s="232"/>
      <c r="AN388" s="232"/>
      <c r="AO388" s="232"/>
      <c r="AP388" s="232"/>
      <c r="AQ388" s="232"/>
      <c r="AR388" s="232"/>
      <c r="AS388" s="232"/>
      <c r="AT388" s="232"/>
      <c r="AU388" s="232"/>
      <c r="AV388" s="232"/>
    </row>
    <row r="389" spans="2:48" s="235" customFormat="1">
      <c r="B389" s="62"/>
      <c r="D389" s="62"/>
      <c r="E389" s="237"/>
      <c r="H389" s="1"/>
      <c r="J389" s="237"/>
      <c r="K389" s="168"/>
      <c r="L389" s="232"/>
      <c r="M389" s="232"/>
      <c r="N389" s="232"/>
      <c r="O389" s="232"/>
      <c r="P389" s="232"/>
      <c r="Q389" s="232"/>
      <c r="R389" s="232"/>
      <c r="S389" s="232"/>
      <c r="T389" s="232"/>
      <c r="U389" s="232"/>
      <c r="V389" s="232"/>
      <c r="W389" s="232"/>
      <c r="X389" s="232"/>
      <c r="Y389" s="232"/>
      <c r="Z389" s="232"/>
      <c r="AA389" s="232"/>
      <c r="AB389" s="232"/>
      <c r="AC389" s="232"/>
      <c r="AD389" s="232"/>
      <c r="AE389" s="232"/>
      <c r="AF389" s="232"/>
      <c r="AG389" s="232"/>
      <c r="AH389" s="232"/>
      <c r="AI389" s="232"/>
      <c r="AJ389" s="232"/>
      <c r="AK389" s="232"/>
      <c r="AL389" s="232"/>
      <c r="AM389" s="232"/>
      <c r="AN389" s="232"/>
      <c r="AO389" s="232"/>
      <c r="AP389" s="232"/>
      <c r="AQ389" s="232"/>
      <c r="AR389" s="232"/>
      <c r="AS389" s="232"/>
      <c r="AT389" s="232"/>
      <c r="AU389" s="232"/>
      <c r="AV389" s="232"/>
    </row>
    <row r="390" spans="2:48" s="235" customFormat="1">
      <c r="B390" s="62"/>
      <c r="D390" s="62"/>
      <c r="E390" s="237"/>
      <c r="H390" s="1"/>
      <c r="J390" s="237"/>
      <c r="K390" s="168"/>
      <c r="L390" s="232"/>
      <c r="M390" s="232"/>
      <c r="N390" s="232"/>
      <c r="O390" s="232"/>
      <c r="P390" s="232"/>
      <c r="Q390" s="232"/>
      <c r="R390" s="232"/>
      <c r="S390" s="232"/>
      <c r="T390" s="232"/>
      <c r="U390" s="232"/>
      <c r="V390" s="232"/>
      <c r="W390" s="232"/>
      <c r="X390" s="232"/>
      <c r="Y390" s="232"/>
      <c r="Z390" s="232"/>
      <c r="AA390" s="232"/>
      <c r="AB390" s="232"/>
      <c r="AC390" s="232"/>
      <c r="AD390" s="232"/>
      <c r="AE390" s="232"/>
      <c r="AF390" s="232"/>
      <c r="AG390" s="232"/>
      <c r="AH390" s="232"/>
      <c r="AI390" s="232"/>
      <c r="AJ390" s="232"/>
      <c r="AK390" s="232"/>
      <c r="AL390" s="232"/>
      <c r="AM390" s="232"/>
      <c r="AN390" s="232"/>
      <c r="AO390" s="232"/>
      <c r="AP390" s="232"/>
      <c r="AQ390" s="232"/>
      <c r="AR390" s="232"/>
      <c r="AS390" s="232"/>
      <c r="AT390" s="232"/>
      <c r="AU390" s="232"/>
      <c r="AV390" s="232"/>
    </row>
    <row r="391" spans="2:48" s="235" customFormat="1">
      <c r="B391" s="62"/>
      <c r="D391" s="62"/>
      <c r="E391" s="237"/>
      <c r="H391" s="1"/>
      <c r="J391" s="237"/>
      <c r="K391" s="168"/>
      <c r="L391" s="232"/>
      <c r="M391" s="232"/>
      <c r="N391" s="232"/>
      <c r="O391" s="232"/>
      <c r="P391" s="232"/>
      <c r="Q391" s="232"/>
      <c r="R391" s="232"/>
      <c r="S391" s="232"/>
      <c r="T391" s="232"/>
      <c r="U391" s="232"/>
      <c r="V391" s="232"/>
      <c r="W391" s="232"/>
      <c r="X391" s="232"/>
      <c r="Y391" s="232"/>
      <c r="Z391" s="232"/>
      <c r="AA391" s="232"/>
      <c r="AB391" s="232"/>
      <c r="AC391" s="232"/>
      <c r="AD391" s="232"/>
      <c r="AE391" s="232"/>
      <c r="AF391" s="232"/>
      <c r="AG391" s="232"/>
      <c r="AH391" s="232"/>
      <c r="AI391" s="232"/>
      <c r="AJ391" s="232"/>
      <c r="AK391" s="232"/>
      <c r="AL391" s="232"/>
      <c r="AM391" s="232"/>
      <c r="AN391" s="232"/>
      <c r="AO391" s="232"/>
      <c r="AP391" s="232"/>
      <c r="AQ391" s="232"/>
      <c r="AR391" s="232"/>
      <c r="AS391" s="232"/>
      <c r="AT391" s="232"/>
      <c r="AU391" s="232"/>
      <c r="AV391" s="232"/>
    </row>
    <row r="392" spans="2:48" s="235" customFormat="1">
      <c r="B392" s="62"/>
      <c r="D392" s="62"/>
      <c r="E392" s="237"/>
      <c r="H392" s="1"/>
      <c r="J392" s="237"/>
      <c r="K392" s="168"/>
      <c r="L392" s="232"/>
      <c r="M392" s="232"/>
      <c r="N392" s="232"/>
      <c r="O392" s="232"/>
      <c r="P392" s="232"/>
      <c r="Q392" s="232"/>
      <c r="R392" s="232"/>
      <c r="S392" s="232"/>
      <c r="T392" s="232"/>
      <c r="U392" s="232"/>
      <c r="V392" s="232"/>
      <c r="W392" s="232"/>
      <c r="X392" s="232"/>
      <c r="Y392" s="232"/>
      <c r="Z392" s="232"/>
      <c r="AA392" s="232"/>
      <c r="AB392" s="232"/>
      <c r="AC392" s="232"/>
      <c r="AD392" s="232"/>
      <c r="AE392" s="232"/>
      <c r="AF392" s="232"/>
      <c r="AG392" s="232"/>
      <c r="AH392" s="232"/>
      <c r="AI392" s="232"/>
      <c r="AJ392" s="232"/>
      <c r="AK392" s="232"/>
      <c r="AL392" s="232"/>
      <c r="AM392" s="232"/>
      <c r="AN392" s="232"/>
      <c r="AO392" s="232"/>
      <c r="AP392" s="232"/>
      <c r="AQ392" s="232"/>
      <c r="AR392" s="232"/>
      <c r="AS392" s="232"/>
      <c r="AT392" s="232"/>
      <c r="AU392" s="232"/>
      <c r="AV392" s="232"/>
    </row>
    <row r="393" spans="2:48" s="235" customFormat="1">
      <c r="B393" s="62"/>
      <c r="D393" s="62"/>
      <c r="E393" s="237"/>
      <c r="H393" s="1"/>
      <c r="J393" s="237"/>
      <c r="K393" s="168"/>
      <c r="L393" s="232"/>
      <c r="M393" s="232"/>
      <c r="N393" s="232"/>
      <c r="O393" s="232"/>
      <c r="P393" s="232"/>
      <c r="Q393" s="232"/>
      <c r="R393" s="232"/>
      <c r="S393" s="232"/>
      <c r="T393" s="232"/>
      <c r="U393" s="232"/>
      <c r="V393" s="232"/>
      <c r="W393" s="232"/>
      <c r="X393" s="232"/>
      <c r="Y393" s="232"/>
      <c r="Z393" s="232"/>
      <c r="AA393" s="232"/>
      <c r="AB393" s="232"/>
      <c r="AC393" s="232"/>
      <c r="AD393" s="232"/>
      <c r="AE393" s="232"/>
      <c r="AF393" s="232"/>
      <c r="AG393" s="232"/>
      <c r="AH393" s="232"/>
      <c r="AI393" s="232"/>
      <c r="AJ393" s="232"/>
      <c r="AK393" s="232"/>
      <c r="AL393" s="232"/>
      <c r="AM393" s="232"/>
      <c r="AN393" s="232"/>
      <c r="AO393" s="232"/>
      <c r="AP393" s="232"/>
      <c r="AQ393" s="232"/>
      <c r="AR393" s="232"/>
      <c r="AS393" s="232"/>
      <c r="AT393" s="232"/>
      <c r="AU393" s="232"/>
      <c r="AV393" s="232"/>
    </row>
    <row r="394" spans="2:48" s="235" customFormat="1">
      <c r="B394" s="62"/>
      <c r="D394" s="62"/>
      <c r="E394" s="237"/>
      <c r="H394" s="1"/>
      <c r="J394" s="237"/>
      <c r="K394" s="168"/>
      <c r="L394" s="232"/>
      <c r="M394" s="232"/>
      <c r="N394" s="232"/>
      <c r="O394" s="232"/>
      <c r="P394" s="232"/>
      <c r="Q394" s="232"/>
      <c r="R394" s="232"/>
      <c r="S394" s="232"/>
      <c r="T394" s="232"/>
      <c r="U394" s="232"/>
      <c r="V394" s="232"/>
      <c r="W394" s="232"/>
      <c r="X394" s="232"/>
      <c r="Y394" s="232"/>
      <c r="Z394" s="232"/>
      <c r="AA394" s="232"/>
      <c r="AB394" s="232"/>
      <c r="AC394" s="232"/>
      <c r="AD394" s="232"/>
      <c r="AE394" s="232"/>
      <c r="AF394" s="232"/>
      <c r="AG394" s="232"/>
      <c r="AH394" s="232"/>
      <c r="AI394" s="232"/>
      <c r="AJ394" s="232"/>
      <c r="AK394" s="232"/>
      <c r="AL394" s="232"/>
      <c r="AM394" s="232"/>
      <c r="AN394" s="232"/>
      <c r="AO394" s="232"/>
      <c r="AP394" s="232"/>
      <c r="AQ394" s="232"/>
      <c r="AR394" s="232"/>
      <c r="AS394" s="232"/>
      <c r="AT394" s="232"/>
      <c r="AU394" s="232"/>
      <c r="AV394" s="232"/>
    </row>
    <row r="395" spans="2:48" s="235" customFormat="1">
      <c r="B395" s="62"/>
      <c r="D395" s="62"/>
      <c r="E395" s="237"/>
      <c r="H395" s="1"/>
      <c r="J395" s="237"/>
      <c r="K395" s="168"/>
      <c r="L395" s="232"/>
      <c r="M395" s="232"/>
      <c r="N395" s="232"/>
      <c r="O395" s="232"/>
      <c r="P395" s="232"/>
      <c r="Q395" s="232"/>
      <c r="R395" s="232"/>
      <c r="S395" s="232"/>
      <c r="T395" s="232"/>
      <c r="U395" s="232"/>
      <c r="V395" s="232"/>
      <c r="W395" s="232"/>
      <c r="X395" s="232"/>
      <c r="Y395" s="232"/>
      <c r="Z395" s="232"/>
      <c r="AA395" s="232"/>
      <c r="AB395" s="232"/>
      <c r="AC395" s="232"/>
      <c r="AD395" s="232"/>
      <c r="AE395" s="232"/>
      <c r="AF395" s="232"/>
      <c r="AG395" s="232"/>
      <c r="AH395" s="232"/>
      <c r="AI395" s="232"/>
      <c r="AJ395" s="232"/>
      <c r="AK395" s="232"/>
      <c r="AL395" s="232"/>
      <c r="AM395" s="232"/>
      <c r="AN395" s="232"/>
      <c r="AO395" s="232"/>
      <c r="AP395" s="232"/>
      <c r="AQ395" s="232"/>
      <c r="AR395" s="232"/>
      <c r="AS395" s="232"/>
      <c r="AT395" s="232"/>
      <c r="AU395" s="232"/>
      <c r="AV395" s="232"/>
    </row>
    <row r="396" spans="2:48" s="235" customFormat="1">
      <c r="B396" s="62"/>
      <c r="D396" s="62"/>
      <c r="E396" s="237"/>
      <c r="H396" s="1"/>
      <c r="J396" s="237"/>
      <c r="K396" s="168"/>
      <c r="L396" s="232"/>
      <c r="M396" s="232"/>
      <c r="N396" s="232"/>
      <c r="O396" s="232"/>
      <c r="P396" s="232"/>
      <c r="Q396" s="232"/>
      <c r="R396" s="232"/>
      <c r="S396" s="232"/>
      <c r="T396" s="232"/>
      <c r="U396" s="232"/>
      <c r="V396" s="232"/>
      <c r="W396" s="232"/>
      <c r="X396" s="232"/>
      <c r="Y396" s="232"/>
      <c r="Z396" s="232"/>
      <c r="AA396" s="232"/>
      <c r="AB396" s="232"/>
      <c r="AC396" s="232"/>
      <c r="AD396" s="232"/>
      <c r="AE396" s="232"/>
      <c r="AF396" s="232"/>
      <c r="AG396" s="232"/>
      <c r="AH396" s="232"/>
      <c r="AI396" s="232"/>
      <c r="AJ396" s="232"/>
      <c r="AK396" s="232"/>
      <c r="AL396" s="232"/>
      <c r="AM396" s="232"/>
      <c r="AN396" s="232"/>
      <c r="AO396" s="232"/>
      <c r="AP396" s="232"/>
      <c r="AQ396" s="232"/>
      <c r="AR396" s="232"/>
      <c r="AS396" s="232"/>
      <c r="AT396" s="232"/>
      <c r="AU396" s="232"/>
      <c r="AV396" s="232"/>
    </row>
    <row r="397" spans="2:48" s="235" customFormat="1">
      <c r="B397" s="62"/>
      <c r="D397" s="62"/>
      <c r="E397" s="237"/>
      <c r="H397" s="1"/>
      <c r="J397" s="237"/>
      <c r="K397" s="168"/>
      <c r="L397" s="232"/>
      <c r="M397" s="232"/>
      <c r="N397" s="232"/>
      <c r="O397" s="232"/>
      <c r="P397" s="232"/>
      <c r="Q397" s="232"/>
      <c r="R397" s="232"/>
      <c r="S397" s="232"/>
      <c r="T397" s="232"/>
      <c r="U397" s="232"/>
      <c r="V397" s="232"/>
      <c r="W397" s="232"/>
      <c r="X397" s="232"/>
      <c r="Y397" s="232"/>
      <c r="Z397" s="232"/>
      <c r="AA397" s="232"/>
      <c r="AB397" s="232"/>
      <c r="AC397" s="232"/>
      <c r="AD397" s="232"/>
      <c r="AE397" s="232"/>
      <c r="AF397" s="232"/>
      <c r="AG397" s="232"/>
      <c r="AH397" s="232"/>
      <c r="AI397" s="232"/>
      <c r="AJ397" s="232"/>
      <c r="AK397" s="232"/>
      <c r="AL397" s="232"/>
      <c r="AM397" s="232"/>
      <c r="AN397" s="232"/>
      <c r="AO397" s="232"/>
      <c r="AP397" s="232"/>
      <c r="AQ397" s="232"/>
      <c r="AR397" s="232"/>
      <c r="AS397" s="232"/>
      <c r="AT397" s="232"/>
      <c r="AU397" s="232"/>
      <c r="AV397" s="232"/>
    </row>
    <row r="398" spans="2:48" s="235" customFormat="1">
      <c r="B398" s="62"/>
      <c r="D398" s="62"/>
      <c r="E398" s="237"/>
      <c r="H398" s="1"/>
      <c r="J398" s="237"/>
      <c r="K398" s="168"/>
      <c r="L398" s="232"/>
      <c r="M398" s="232"/>
      <c r="N398" s="232"/>
      <c r="O398" s="232"/>
      <c r="P398" s="232"/>
      <c r="Q398" s="232"/>
      <c r="R398" s="232"/>
      <c r="S398" s="232"/>
      <c r="T398" s="232"/>
      <c r="U398" s="232"/>
      <c r="V398" s="232"/>
      <c r="W398" s="232"/>
      <c r="X398" s="232"/>
      <c r="Y398" s="232"/>
      <c r="Z398" s="232"/>
      <c r="AA398" s="232"/>
      <c r="AB398" s="232"/>
      <c r="AC398" s="232"/>
      <c r="AD398" s="232"/>
      <c r="AE398" s="232"/>
      <c r="AF398" s="232"/>
      <c r="AG398" s="232"/>
      <c r="AH398" s="232"/>
      <c r="AI398" s="232"/>
      <c r="AJ398" s="232"/>
      <c r="AK398" s="232"/>
      <c r="AL398" s="232"/>
      <c r="AM398" s="232"/>
      <c r="AN398" s="232"/>
      <c r="AO398" s="232"/>
      <c r="AP398" s="232"/>
      <c r="AQ398" s="232"/>
      <c r="AR398" s="232"/>
      <c r="AS398" s="232"/>
      <c r="AT398" s="232"/>
      <c r="AU398" s="232"/>
      <c r="AV398" s="232"/>
    </row>
    <row r="399" spans="2:48" s="235" customFormat="1">
      <c r="B399" s="62"/>
      <c r="D399" s="62"/>
      <c r="E399" s="237"/>
      <c r="H399" s="1"/>
      <c r="J399" s="237"/>
      <c r="K399" s="168"/>
      <c r="L399" s="232"/>
      <c r="M399" s="232"/>
      <c r="N399" s="232"/>
      <c r="O399" s="232"/>
      <c r="P399" s="232"/>
      <c r="Q399" s="232"/>
      <c r="R399" s="232"/>
      <c r="S399" s="232"/>
      <c r="T399" s="232"/>
      <c r="U399" s="232"/>
      <c r="V399" s="232"/>
      <c r="W399" s="232"/>
      <c r="X399" s="232"/>
      <c r="Y399" s="232"/>
      <c r="Z399" s="232"/>
      <c r="AA399" s="232"/>
      <c r="AB399" s="232"/>
      <c r="AC399" s="232"/>
      <c r="AD399" s="232"/>
      <c r="AE399" s="232"/>
      <c r="AF399" s="232"/>
      <c r="AG399" s="232"/>
      <c r="AH399" s="232"/>
      <c r="AI399" s="232"/>
      <c r="AJ399" s="232"/>
      <c r="AK399" s="232"/>
      <c r="AL399" s="232"/>
      <c r="AM399" s="232"/>
      <c r="AN399" s="232"/>
      <c r="AO399" s="232"/>
      <c r="AP399" s="232"/>
      <c r="AQ399" s="232"/>
      <c r="AR399" s="232"/>
      <c r="AS399" s="232"/>
      <c r="AT399" s="232"/>
      <c r="AU399" s="232"/>
      <c r="AV399" s="232"/>
    </row>
    <row r="400" spans="2:48" s="235" customFormat="1">
      <c r="B400" s="62"/>
      <c r="D400" s="62"/>
      <c r="E400" s="237"/>
      <c r="H400" s="1"/>
      <c r="J400" s="237"/>
      <c r="K400" s="168"/>
      <c r="L400" s="232"/>
      <c r="M400" s="232"/>
      <c r="N400" s="232"/>
      <c r="O400" s="232"/>
      <c r="P400" s="232"/>
      <c r="Q400" s="232"/>
      <c r="R400" s="232"/>
      <c r="S400" s="232"/>
      <c r="T400" s="232"/>
      <c r="U400" s="232"/>
      <c r="V400" s="232"/>
      <c r="W400" s="232"/>
      <c r="X400" s="232"/>
      <c r="Y400" s="232"/>
      <c r="Z400" s="232"/>
      <c r="AA400" s="232"/>
      <c r="AB400" s="232"/>
      <c r="AC400" s="232"/>
      <c r="AD400" s="232"/>
      <c r="AE400" s="232"/>
      <c r="AF400" s="232"/>
      <c r="AG400" s="232"/>
      <c r="AH400" s="232"/>
      <c r="AI400" s="232"/>
      <c r="AJ400" s="232"/>
      <c r="AK400" s="232"/>
      <c r="AL400" s="232"/>
      <c r="AM400" s="232"/>
      <c r="AN400" s="232"/>
      <c r="AO400" s="232"/>
      <c r="AP400" s="232"/>
      <c r="AQ400" s="232"/>
      <c r="AR400" s="232"/>
      <c r="AS400" s="232"/>
      <c r="AT400" s="232"/>
      <c r="AU400" s="232"/>
      <c r="AV400" s="232"/>
    </row>
    <row r="401" spans="2:48" s="235" customFormat="1">
      <c r="B401" s="62"/>
      <c r="D401" s="62"/>
      <c r="E401" s="237"/>
      <c r="H401" s="1"/>
      <c r="J401" s="237"/>
      <c r="K401" s="168"/>
      <c r="L401" s="232"/>
      <c r="M401" s="232"/>
      <c r="N401" s="232"/>
      <c r="O401" s="232"/>
      <c r="P401" s="232"/>
      <c r="Q401" s="232"/>
      <c r="R401" s="232"/>
      <c r="S401" s="232"/>
      <c r="T401" s="232"/>
      <c r="U401" s="232"/>
      <c r="V401" s="232"/>
      <c r="W401" s="232"/>
      <c r="X401" s="232"/>
      <c r="Y401" s="232"/>
      <c r="Z401" s="232"/>
      <c r="AA401" s="232"/>
      <c r="AB401" s="232"/>
      <c r="AC401" s="232"/>
      <c r="AD401" s="232"/>
      <c r="AE401" s="232"/>
      <c r="AF401" s="232"/>
      <c r="AG401" s="232"/>
      <c r="AH401" s="232"/>
      <c r="AI401" s="232"/>
      <c r="AJ401" s="232"/>
      <c r="AK401" s="232"/>
      <c r="AL401" s="232"/>
      <c r="AM401" s="232"/>
      <c r="AN401" s="232"/>
      <c r="AO401" s="232"/>
      <c r="AP401" s="232"/>
      <c r="AQ401" s="232"/>
      <c r="AR401" s="232"/>
      <c r="AS401" s="232"/>
      <c r="AT401" s="232"/>
      <c r="AU401" s="232"/>
      <c r="AV401" s="232"/>
    </row>
    <row r="402" spans="2:48" s="235" customFormat="1">
      <c r="B402" s="62"/>
      <c r="D402" s="62"/>
      <c r="E402" s="237"/>
      <c r="H402" s="1"/>
      <c r="J402" s="237"/>
      <c r="K402" s="168"/>
      <c r="L402" s="232"/>
      <c r="M402" s="232"/>
      <c r="N402" s="232"/>
      <c r="O402" s="232"/>
      <c r="P402" s="232"/>
      <c r="Q402" s="232"/>
      <c r="R402" s="232"/>
      <c r="S402" s="232"/>
      <c r="T402" s="232"/>
      <c r="U402" s="232"/>
      <c r="V402" s="232"/>
      <c r="W402" s="232"/>
      <c r="X402" s="232"/>
      <c r="Y402" s="232"/>
      <c r="Z402" s="232"/>
      <c r="AA402" s="232"/>
      <c r="AB402" s="232"/>
      <c r="AC402" s="232"/>
      <c r="AD402" s="232"/>
      <c r="AE402" s="232"/>
      <c r="AF402" s="232"/>
      <c r="AG402" s="232"/>
      <c r="AH402" s="232"/>
      <c r="AI402" s="232"/>
      <c r="AJ402" s="232"/>
      <c r="AK402" s="232"/>
      <c r="AL402" s="232"/>
      <c r="AM402" s="232"/>
      <c r="AN402" s="232"/>
      <c r="AO402" s="232"/>
      <c r="AP402" s="232"/>
      <c r="AQ402" s="232"/>
      <c r="AR402" s="232"/>
      <c r="AS402" s="232"/>
      <c r="AT402" s="232"/>
      <c r="AU402" s="232"/>
      <c r="AV402" s="232"/>
    </row>
    <row r="403" spans="2:48" s="235" customFormat="1">
      <c r="B403" s="62"/>
      <c r="D403" s="62"/>
      <c r="E403" s="237"/>
      <c r="H403" s="1"/>
      <c r="J403" s="237"/>
      <c r="K403" s="168"/>
      <c r="L403" s="232"/>
      <c r="M403" s="232"/>
      <c r="N403" s="232"/>
      <c r="O403" s="232"/>
      <c r="P403" s="232"/>
      <c r="Q403" s="232"/>
      <c r="R403" s="232"/>
      <c r="S403" s="232"/>
      <c r="T403" s="232"/>
      <c r="U403" s="232"/>
      <c r="V403" s="232"/>
      <c r="W403" s="232"/>
      <c r="X403" s="232"/>
      <c r="Y403" s="232"/>
      <c r="Z403" s="232"/>
      <c r="AA403" s="232"/>
      <c r="AB403" s="232"/>
      <c r="AC403" s="232"/>
      <c r="AD403" s="232"/>
      <c r="AE403" s="232"/>
      <c r="AF403" s="232"/>
      <c r="AG403" s="232"/>
      <c r="AH403" s="232"/>
      <c r="AI403" s="232"/>
      <c r="AJ403" s="232"/>
      <c r="AK403" s="232"/>
      <c r="AL403" s="232"/>
      <c r="AM403" s="232"/>
      <c r="AN403" s="232"/>
      <c r="AO403" s="232"/>
      <c r="AP403" s="232"/>
      <c r="AQ403" s="232"/>
      <c r="AR403" s="232"/>
      <c r="AS403" s="232"/>
      <c r="AT403" s="232"/>
      <c r="AU403" s="232"/>
      <c r="AV403" s="232"/>
    </row>
    <row r="404" spans="2:48" s="235" customFormat="1">
      <c r="B404" s="62"/>
      <c r="D404" s="62"/>
      <c r="E404" s="237"/>
      <c r="H404" s="1"/>
      <c r="J404" s="237"/>
      <c r="K404" s="168"/>
      <c r="L404" s="232"/>
      <c r="M404" s="232"/>
      <c r="N404" s="232"/>
      <c r="O404" s="232"/>
      <c r="P404" s="232"/>
      <c r="Q404" s="232"/>
      <c r="R404" s="232"/>
      <c r="S404" s="232"/>
      <c r="T404" s="232"/>
      <c r="U404" s="232"/>
      <c r="V404" s="232"/>
      <c r="W404" s="232"/>
      <c r="X404" s="232"/>
      <c r="Y404" s="232"/>
      <c r="Z404" s="232"/>
      <c r="AA404" s="232"/>
      <c r="AB404" s="232"/>
      <c r="AC404" s="232"/>
      <c r="AD404" s="232"/>
      <c r="AE404" s="232"/>
      <c r="AF404" s="232"/>
      <c r="AG404" s="232"/>
      <c r="AH404" s="232"/>
      <c r="AI404" s="232"/>
      <c r="AJ404" s="232"/>
      <c r="AK404" s="232"/>
      <c r="AL404" s="232"/>
      <c r="AM404" s="232"/>
      <c r="AN404" s="232"/>
      <c r="AO404" s="232"/>
      <c r="AP404" s="232"/>
      <c r="AQ404" s="232"/>
      <c r="AR404" s="232"/>
      <c r="AS404" s="232"/>
      <c r="AT404" s="232"/>
      <c r="AU404" s="232"/>
      <c r="AV404" s="232"/>
    </row>
    <row r="405" spans="2:48" s="235" customFormat="1">
      <c r="B405" s="62"/>
      <c r="D405" s="62"/>
      <c r="E405" s="237"/>
      <c r="H405" s="1"/>
      <c r="J405" s="237"/>
      <c r="K405" s="168"/>
      <c r="L405" s="232"/>
      <c r="M405" s="232"/>
      <c r="N405" s="232"/>
      <c r="O405" s="232"/>
      <c r="P405" s="232"/>
      <c r="Q405" s="232"/>
      <c r="R405" s="232"/>
      <c r="S405" s="232"/>
      <c r="T405" s="232"/>
      <c r="U405" s="232"/>
      <c r="V405" s="232"/>
      <c r="W405" s="232"/>
      <c r="X405" s="232"/>
      <c r="Y405" s="232"/>
      <c r="Z405" s="232"/>
      <c r="AA405" s="232"/>
      <c r="AB405" s="232"/>
      <c r="AC405" s="232"/>
      <c r="AD405" s="232"/>
      <c r="AE405" s="232"/>
      <c r="AF405" s="232"/>
      <c r="AG405" s="232"/>
      <c r="AH405" s="232"/>
      <c r="AI405" s="232"/>
      <c r="AJ405" s="232"/>
      <c r="AK405" s="232"/>
      <c r="AL405" s="232"/>
      <c r="AM405" s="232"/>
      <c r="AN405" s="232"/>
      <c r="AO405" s="232"/>
      <c r="AP405" s="232"/>
      <c r="AQ405" s="232"/>
      <c r="AR405" s="232"/>
      <c r="AS405" s="232"/>
      <c r="AT405" s="232"/>
      <c r="AU405" s="232"/>
      <c r="AV405" s="232"/>
    </row>
    <row r="406" spans="2:48" s="235" customFormat="1">
      <c r="B406" s="62"/>
      <c r="D406" s="62"/>
      <c r="E406" s="237"/>
      <c r="H406" s="1"/>
      <c r="J406" s="237"/>
      <c r="K406" s="168"/>
      <c r="L406" s="232"/>
      <c r="M406" s="232"/>
      <c r="N406" s="232"/>
      <c r="O406" s="232"/>
      <c r="P406" s="232"/>
      <c r="Q406" s="232"/>
      <c r="R406" s="232"/>
      <c r="S406" s="232"/>
      <c r="T406" s="232"/>
      <c r="U406" s="232"/>
      <c r="V406" s="232"/>
      <c r="W406" s="232"/>
      <c r="X406" s="232"/>
      <c r="Y406" s="232"/>
      <c r="Z406" s="232"/>
      <c r="AA406" s="232"/>
      <c r="AB406" s="232"/>
      <c r="AC406" s="232"/>
      <c r="AD406" s="232"/>
      <c r="AE406" s="232"/>
      <c r="AF406" s="232"/>
      <c r="AG406" s="232"/>
      <c r="AH406" s="232"/>
      <c r="AI406" s="232"/>
      <c r="AJ406" s="232"/>
      <c r="AK406" s="232"/>
      <c r="AL406" s="232"/>
      <c r="AM406" s="232"/>
      <c r="AN406" s="232"/>
      <c r="AO406" s="232"/>
      <c r="AP406" s="232"/>
      <c r="AQ406" s="232"/>
      <c r="AR406" s="232"/>
      <c r="AS406" s="232"/>
      <c r="AT406" s="232"/>
      <c r="AU406" s="232"/>
      <c r="AV406" s="232"/>
    </row>
    <row r="407" spans="2:48" s="235" customFormat="1">
      <c r="B407" s="62"/>
      <c r="D407" s="62"/>
      <c r="E407" s="237"/>
      <c r="H407" s="1"/>
      <c r="J407" s="237"/>
      <c r="K407" s="168"/>
      <c r="L407" s="232"/>
      <c r="M407" s="232"/>
      <c r="N407" s="232"/>
      <c r="O407" s="232"/>
      <c r="P407" s="232"/>
      <c r="Q407" s="232"/>
      <c r="R407" s="232"/>
      <c r="S407" s="232"/>
      <c r="T407" s="232"/>
      <c r="U407" s="232"/>
      <c r="V407" s="232"/>
      <c r="W407" s="232"/>
      <c r="X407" s="232"/>
      <c r="Y407" s="232"/>
      <c r="Z407" s="232"/>
      <c r="AA407" s="232"/>
      <c r="AB407" s="232"/>
      <c r="AC407" s="232"/>
      <c r="AD407" s="232"/>
      <c r="AE407" s="232"/>
      <c r="AF407" s="232"/>
      <c r="AG407" s="232"/>
      <c r="AH407" s="232"/>
      <c r="AI407" s="232"/>
      <c r="AJ407" s="232"/>
      <c r="AK407" s="232"/>
      <c r="AL407" s="232"/>
      <c r="AM407" s="232"/>
      <c r="AN407" s="232"/>
      <c r="AO407" s="232"/>
      <c r="AP407" s="232"/>
      <c r="AQ407" s="232"/>
      <c r="AR407" s="232"/>
      <c r="AS407" s="232"/>
      <c r="AT407" s="232"/>
      <c r="AU407" s="232"/>
      <c r="AV407" s="232"/>
    </row>
    <row r="408" spans="2:48" s="235" customFormat="1">
      <c r="B408" s="62"/>
      <c r="D408" s="62"/>
      <c r="E408" s="237"/>
      <c r="H408" s="1"/>
      <c r="J408" s="237"/>
      <c r="K408" s="168"/>
      <c r="L408" s="232"/>
      <c r="M408" s="232"/>
      <c r="N408" s="232"/>
      <c r="O408" s="232"/>
      <c r="P408" s="232"/>
      <c r="Q408" s="232"/>
      <c r="R408" s="232"/>
      <c r="S408" s="232"/>
      <c r="T408" s="232"/>
      <c r="U408" s="232"/>
      <c r="V408" s="232"/>
      <c r="W408" s="232"/>
      <c r="X408" s="232"/>
      <c r="Y408" s="232"/>
      <c r="Z408" s="232"/>
      <c r="AA408" s="232"/>
      <c r="AB408" s="232"/>
      <c r="AC408" s="232"/>
      <c r="AD408" s="232"/>
      <c r="AE408" s="232"/>
      <c r="AF408" s="232"/>
      <c r="AG408" s="232"/>
      <c r="AH408" s="232"/>
      <c r="AI408" s="232"/>
      <c r="AJ408" s="232"/>
      <c r="AK408" s="232"/>
      <c r="AL408" s="232"/>
      <c r="AM408" s="232"/>
      <c r="AN408" s="232"/>
      <c r="AO408" s="232"/>
      <c r="AP408" s="232"/>
      <c r="AQ408" s="232"/>
      <c r="AR408" s="232"/>
      <c r="AS408" s="232"/>
      <c r="AT408" s="232"/>
      <c r="AU408" s="232"/>
      <c r="AV408" s="232"/>
    </row>
    <row r="409" spans="2:48" s="235" customFormat="1">
      <c r="B409" s="62"/>
      <c r="D409" s="62"/>
      <c r="E409" s="237"/>
      <c r="H409" s="1"/>
      <c r="J409" s="237"/>
      <c r="K409" s="168"/>
      <c r="L409" s="232"/>
      <c r="M409" s="232"/>
      <c r="N409" s="232"/>
      <c r="O409" s="232"/>
      <c r="P409" s="232"/>
      <c r="Q409" s="232"/>
      <c r="R409" s="232"/>
      <c r="S409" s="232"/>
      <c r="T409" s="232"/>
      <c r="U409" s="232"/>
      <c r="V409" s="232"/>
      <c r="W409" s="232"/>
      <c r="X409" s="232"/>
      <c r="Y409" s="232"/>
      <c r="Z409" s="232"/>
      <c r="AA409" s="232"/>
      <c r="AB409" s="232"/>
      <c r="AC409" s="232"/>
      <c r="AD409" s="232"/>
      <c r="AE409" s="232"/>
      <c r="AF409" s="232"/>
      <c r="AG409" s="232"/>
      <c r="AH409" s="232"/>
      <c r="AI409" s="232"/>
      <c r="AJ409" s="232"/>
      <c r="AK409" s="232"/>
      <c r="AL409" s="232"/>
      <c r="AM409" s="232"/>
      <c r="AN409" s="232"/>
      <c r="AO409" s="232"/>
      <c r="AP409" s="232"/>
      <c r="AQ409" s="232"/>
      <c r="AR409" s="232"/>
      <c r="AS409" s="232"/>
      <c r="AT409" s="232"/>
      <c r="AU409" s="232"/>
      <c r="AV409" s="232"/>
    </row>
    <row r="410" spans="2:48" s="235" customFormat="1">
      <c r="B410" s="62"/>
      <c r="D410" s="62"/>
      <c r="E410" s="237"/>
      <c r="H410" s="1"/>
      <c r="J410" s="237"/>
      <c r="K410" s="168"/>
      <c r="L410" s="232"/>
      <c r="M410" s="232"/>
      <c r="N410" s="232"/>
      <c r="O410" s="232"/>
      <c r="P410" s="232"/>
      <c r="Q410" s="232"/>
      <c r="R410" s="232"/>
      <c r="S410" s="232"/>
      <c r="T410" s="232"/>
      <c r="U410" s="232"/>
      <c r="V410" s="232"/>
      <c r="W410" s="232"/>
      <c r="X410" s="232"/>
      <c r="Y410" s="232"/>
      <c r="Z410" s="232"/>
      <c r="AA410" s="232"/>
      <c r="AB410" s="232"/>
      <c r="AC410" s="232"/>
      <c r="AD410" s="232"/>
      <c r="AE410" s="232"/>
      <c r="AF410" s="232"/>
      <c r="AG410" s="232"/>
      <c r="AH410" s="232"/>
      <c r="AI410" s="232"/>
      <c r="AJ410" s="232"/>
      <c r="AK410" s="232"/>
      <c r="AL410" s="232"/>
      <c r="AM410" s="232"/>
      <c r="AN410" s="232"/>
      <c r="AO410" s="232"/>
      <c r="AP410" s="232"/>
      <c r="AQ410" s="232"/>
      <c r="AR410" s="232"/>
      <c r="AS410" s="232"/>
      <c r="AT410" s="232"/>
      <c r="AU410" s="232"/>
      <c r="AV410" s="232"/>
    </row>
    <row r="411" spans="2:48" s="235" customFormat="1">
      <c r="B411" s="62"/>
      <c r="D411" s="62"/>
      <c r="E411" s="237"/>
      <c r="H411" s="1"/>
      <c r="J411" s="237"/>
      <c r="K411" s="168"/>
      <c r="L411" s="232"/>
      <c r="M411" s="232"/>
      <c r="N411" s="232"/>
      <c r="O411" s="232"/>
      <c r="P411" s="232"/>
      <c r="Q411" s="232"/>
      <c r="R411" s="232"/>
      <c r="S411" s="232"/>
      <c r="T411" s="232"/>
      <c r="U411" s="232"/>
      <c r="V411" s="232"/>
      <c r="W411" s="232"/>
      <c r="X411" s="232"/>
      <c r="Y411" s="232"/>
      <c r="Z411" s="232"/>
      <c r="AA411" s="232"/>
      <c r="AB411" s="232"/>
      <c r="AC411" s="232"/>
      <c r="AD411" s="232"/>
      <c r="AE411" s="232"/>
      <c r="AF411" s="232"/>
      <c r="AG411" s="232"/>
      <c r="AH411" s="232"/>
      <c r="AI411" s="232"/>
      <c r="AJ411" s="232"/>
      <c r="AK411" s="232"/>
      <c r="AL411" s="232"/>
      <c r="AM411" s="232"/>
      <c r="AN411" s="232"/>
      <c r="AO411" s="232"/>
      <c r="AP411" s="232"/>
      <c r="AQ411" s="232"/>
      <c r="AR411" s="232"/>
      <c r="AS411" s="232"/>
      <c r="AT411" s="232"/>
      <c r="AU411" s="232"/>
      <c r="AV411" s="232"/>
    </row>
    <row r="412" spans="2:48" s="235" customFormat="1">
      <c r="B412" s="62"/>
      <c r="D412" s="62"/>
      <c r="E412" s="237"/>
      <c r="H412" s="1"/>
      <c r="J412" s="237"/>
      <c r="K412" s="168"/>
      <c r="L412" s="232"/>
      <c r="M412" s="232"/>
      <c r="N412" s="232"/>
      <c r="O412" s="232"/>
      <c r="P412" s="232"/>
      <c r="Q412" s="232"/>
      <c r="R412" s="232"/>
      <c r="S412" s="232"/>
      <c r="T412" s="232"/>
      <c r="U412" s="232"/>
      <c r="V412" s="232"/>
      <c r="W412" s="232"/>
      <c r="X412" s="232"/>
      <c r="Y412" s="232"/>
      <c r="Z412" s="232"/>
      <c r="AA412" s="232"/>
      <c r="AB412" s="232"/>
      <c r="AC412" s="232"/>
      <c r="AD412" s="232"/>
      <c r="AE412" s="232"/>
      <c r="AF412" s="232"/>
      <c r="AG412" s="232"/>
      <c r="AH412" s="232"/>
      <c r="AI412" s="232"/>
      <c r="AJ412" s="232"/>
      <c r="AK412" s="232"/>
      <c r="AL412" s="232"/>
      <c r="AM412" s="232"/>
      <c r="AN412" s="232"/>
      <c r="AO412" s="232"/>
      <c r="AP412" s="232"/>
      <c r="AQ412" s="232"/>
      <c r="AR412" s="232"/>
      <c r="AS412" s="232"/>
      <c r="AT412" s="232"/>
      <c r="AU412" s="232"/>
      <c r="AV412" s="232"/>
    </row>
    <row r="413" spans="2:48" s="235" customFormat="1">
      <c r="B413" s="62"/>
      <c r="D413" s="62"/>
      <c r="E413" s="237"/>
      <c r="H413" s="1"/>
      <c r="J413" s="237"/>
      <c r="K413" s="168"/>
      <c r="L413" s="232"/>
      <c r="M413" s="232"/>
      <c r="N413" s="232"/>
      <c r="O413" s="232"/>
      <c r="P413" s="232"/>
      <c r="Q413" s="232"/>
      <c r="R413" s="232"/>
      <c r="S413" s="232"/>
      <c r="T413" s="232"/>
      <c r="U413" s="232"/>
      <c r="V413" s="232"/>
      <c r="W413" s="232"/>
      <c r="X413" s="232"/>
      <c r="Y413" s="232"/>
      <c r="Z413" s="232"/>
      <c r="AA413" s="232"/>
      <c r="AB413" s="232"/>
      <c r="AC413" s="232"/>
      <c r="AD413" s="232"/>
      <c r="AE413" s="232"/>
      <c r="AF413" s="232"/>
      <c r="AG413" s="232"/>
      <c r="AH413" s="232"/>
      <c r="AI413" s="232"/>
      <c r="AJ413" s="232"/>
      <c r="AK413" s="232"/>
      <c r="AL413" s="232"/>
      <c r="AM413" s="232"/>
      <c r="AN413" s="232"/>
      <c r="AO413" s="232"/>
      <c r="AP413" s="232"/>
      <c r="AQ413" s="232"/>
      <c r="AR413" s="232"/>
      <c r="AS413" s="232"/>
      <c r="AT413" s="232"/>
      <c r="AU413" s="232"/>
      <c r="AV413" s="232"/>
    </row>
    <row r="414" spans="2:48" s="235" customFormat="1">
      <c r="B414" s="62"/>
      <c r="D414" s="62"/>
      <c r="E414" s="237"/>
      <c r="H414" s="1"/>
      <c r="J414" s="237"/>
      <c r="K414" s="168"/>
      <c r="L414" s="232"/>
      <c r="M414" s="232"/>
      <c r="N414" s="232"/>
      <c r="O414" s="232"/>
      <c r="P414" s="232"/>
      <c r="Q414" s="232"/>
      <c r="R414" s="232"/>
      <c r="S414" s="232"/>
      <c r="T414" s="232"/>
      <c r="U414" s="232"/>
      <c r="V414" s="232"/>
      <c r="W414" s="232"/>
      <c r="X414" s="232"/>
      <c r="Y414" s="232"/>
      <c r="Z414" s="232"/>
      <c r="AA414" s="232"/>
      <c r="AB414" s="232"/>
      <c r="AC414" s="232"/>
      <c r="AD414" s="232"/>
      <c r="AE414" s="232"/>
      <c r="AF414" s="232"/>
      <c r="AG414" s="232"/>
      <c r="AH414" s="232"/>
      <c r="AI414" s="232"/>
      <c r="AJ414" s="232"/>
      <c r="AK414" s="232"/>
      <c r="AL414" s="232"/>
      <c r="AM414" s="232"/>
      <c r="AN414" s="232"/>
      <c r="AO414" s="232"/>
      <c r="AP414" s="232"/>
      <c r="AQ414" s="232"/>
      <c r="AR414" s="232"/>
      <c r="AS414" s="232"/>
      <c r="AT414" s="232"/>
      <c r="AU414" s="232"/>
      <c r="AV414" s="232"/>
    </row>
    <row r="415" spans="2:48" s="235" customFormat="1">
      <c r="B415" s="62"/>
      <c r="D415" s="62"/>
      <c r="E415" s="237"/>
      <c r="H415" s="1"/>
      <c r="J415" s="237"/>
      <c r="K415" s="168"/>
      <c r="L415" s="232"/>
      <c r="M415" s="232"/>
      <c r="N415" s="232"/>
      <c r="O415" s="232"/>
      <c r="P415" s="232"/>
      <c r="Q415" s="232"/>
      <c r="R415" s="232"/>
      <c r="S415" s="232"/>
      <c r="T415" s="232"/>
      <c r="U415" s="232"/>
      <c r="V415" s="232"/>
      <c r="W415" s="232"/>
      <c r="X415" s="232"/>
      <c r="Y415" s="232"/>
      <c r="Z415" s="232"/>
      <c r="AA415" s="232"/>
      <c r="AB415" s="232"/>
      <c r="AC415" s="232"/>
      <c r="AD415" s="232"/>
      <c r="AE415" s="232"/>
      <c r="AF415" s="232"/>
      <c r="AG415" s="232"/>
      <c r="AH415" s="232"/>
      <c r="AI415" s="232"/>
      <c r="AJ415" s="232"/>
      <c r="AK415" s="232"/>
      <c r="AL415" s="232"/>
      <c r="AM415" s="232"/>
      <c r="AN415" s="232"/>
      <c r="AO415" s="232"/>
      <c r="AP415" s="232"/>
      <c r="AQ415" s="232"/>
      <c r="AR415" s="232"/>
      <c r="AS415" s="232"/>
      <c r="AT415" s="232"/>
      <c r="AU415" s="232"/>
      <c r="AV415" s="232"/>
    </row>
    <row r="416" spans="2:48" s="235" customFormat="1">
      <c r="B416" s="62"/>
      <c r="D416" s="62"/>
      <c r="E416" s="237"/>
      <c r="H416" s="1"/>
      <c r="J416" s="237"/>
      <c r="K416" s="168"/>
      <c r="L416" s="232"/>
      <c r="M416" s="232"/>
      <c r="N416" s="232"/>
      <c r="O416" s="232"/>
      <c r="P416" s="232"/>
      <c r="Q416" s="232"/>
      <c r="R416" s="232"/>
      <c r="S416" s="232"/>
      <c r="T416" s="232"/>
      <c r="U416" s="232"/>
      <c r="V416" s="232"/>
      <c r="W416" s="232"/>
      <c r="X416" s="232"/>
      <c r="Y416" s="232"/>
      <c r="Z416" s="232"/>
      <c r="AA416" s="232"/>
      <c r="AB416" s="232"/>
      <c r="AC416" s="232"/>
      <c r="AD416" s="232"/>
      <c r="AE416" s="232"/>
      <c r="AF416" s="232"/>
      <c r="AG416" s="232"/>
      <c r="AH416" s="232"/>
      <c r="AI416" s="232"/>
      <c r="AJ416" s="232"/>
      <c r="AK416" s="232"/>
      <c r="AL416" s="232"/>
      <c r="AM416" s="232"/>
      <c r="AN416" s="232"/>
      <c r="AO416" s="232"/>
      <c r="AP416" s="232"/>
      <c r="AQ416" s="232"/>
      <c r="AR416" s="232"/>
      <c r="AS416" s="232"/>
      <c r="AT416" s="232"/>
      <c r="AU416" s="232"/>
      <c r="AV416" s="232"/>
    </row>
    <row r="417" spans="2:48" s="235" customFormat="1">
      <c r="B417" s="62"/>
      <c r="D417" s="62"/>
      <c r="E417" s="237"/>
      <c r="H417" s="1"/>
      <c r="J417" s="237"/>
      <c r="K417" s="168"/>
      <c r="L417" s="232"/>
      <c r="M417" s="232"/>
      <c r="N417" s="232"/>
      <c r="O417" s="232"/>
      <c r="P417" s="232"/>
      <c r="Q417" s="232"/>
      <c r="R417" s="232"/>
      <c r="S417" s="232"/>
      <c r="T417" s="232"/>
      <c r="U417" s="232"/>
      <c r="V417" s="232"/>
      <c r="W417" s="232"/>
      <c r="X417" s="232"/>
      <c r="Y417" s="232"/>
      <c r="Z417" s="232"/>
      <c r="AA417" s="232"/>
      <c r="AB417" s="232"/>
      <c r="AC417" s="232"/>
      <c r="AD417" s="232"/>
      <c r="AE417" s="232"/>
      <c r="AF417" s="232"/>
      <c r="AG417" s="232"/>
      <c r="AH417" s="232"/>
      <c r="AI417" s="232"/>
      <c r="AJ417" s="232"/>
      <c r="AK417" s="232"/>
      <c r="AL417" s="232"/>
      <c r="AM417" s="232"/>
      <c r="AN417" s="232"/>
      <c r="AO417" s="232"/>
      <c r="AP417" s="232"/>
      <c r="AQ417" s="232"/>
      <c r="AR417" s="232"/>
      <c r="AS417" s="232"/>
      <c r="AT417" s="232"/>
      <c r="AU417" s="232"/>
      <c r="AV417" s="232"/>
    </row>
    <row r="418" spans="2:48" s="235" customFormat="1">
      <c r="B418" s="62"/>
      <c r="D418" s="62"/>
      <c r="E418" s="237"/>
      <c r="H418" s="1"/>
      <c r="J418" s="237"/>
      <c r="K418" s="168"/>
      <c r="L418" s="232"/>
      <c r="M418" s="232"/>
      <c r="N418" s="232"/>
      <c r="O418" s="232"/>
      <c r="P418" s="232"/>
      <c r="Q418" s="232"/>
      <c r="R418" s="232"/>
      <c r="S418" s="232"/>
      <c r="T418" s="232"/>
      <c r="U418" s="232"/>
      <c r="V418" s="232"/>
      <c r="W418" s="232"/>
      <c r="X418" s="232"/>
      <c r="Y418" s="232"/>
      <c r="Z418" s="232"/>
      <c r="AA418" s="232"/>
      <c r="AB418" s="232"/>
      <c r="AC418" s="232"/>
      <c r="AD418" s="232"/>
      <c r="AE418" s="232"/>
      <c r="AF418" s="232"/>
      <c r="AG418" s="232"/>
      <c r="AH418" s="232"/>
      <c r="AI418" s="232"/>
      <c r="AJ418" s="232"/>
      <c r="AK418" s="232"/>
      <c r="AL418" s="232"/>
      <c r="AM418" s="232"/>
      <c r="AN418" s="232"/>
      <c r="AO418" s="232"/>
      <c r="AP418" s="232"/>
      <c r="AQ418" s="232"/>
      <c r="AR418" s="232"/>
      <c r="AS418" s="232"/>
      <c r="AT418" s="232"/>
      <c r="AU418" s="232"/>
      <c r="AV418" s="232"/>
    </row>
    <row r="419" spans="2:48" s="235" customFormat="1">
      <c r="B419" s="62"/>
      <c r="D419" s="62"/>
      <c r="E419" s="237"/>
      <c r="H419" s="1"/>
      <c r="J419" s="237"/>
      <c r="K419" s="168"/>
      <c r="L419" s="232"/>
      <c r="M419" s="232"/>
      <c r="N419" s="232"/>
      <c r="O419" s="232"/>
      <c r="P419" s="232"/>
      <c r="Q419" s="232"/>
      <c r="R419" s="232"/>
      <c r="S419" s="232"/>
      <c r="T419" s="232"/>
      <c r="U419" s="232"/>
      <c r="V419" s="232"/>
      <c r="W419" s="232"/>
      <c r="X419" s="232"/>
      <c r="Y419" s="232"/>
      <c r="Z419" s="232"/>
      <c r="AA419" s="232"/>
      <c r="AB419" s="232"/>
      <c r="AC419" s="232"/>
      <c r="AD419" s="232"/>
      <c r="AE419" s="232"/>
      <c r="AF419" s="232"/>
      <c r="AG419" s="232"/>
      <c r="AH419" s="232"/>
      <c r="AI419" s="232"/>
      <c r="AJ419" s="232"/>
      <c r="AK419" s="232"/>
      <c r="AL419" s="232"/>
      <c r="AM419" s="232"/>
      <c r="AN419" s="232"/>
      <c r="AO419" s="232"/>
      <c r="AP419" s="232"/>
      <c r="AQ419" s="232"/>
      <c r="AR419" s="232"/>
      <c r="AS419" s="232"/>
      <c r="AT419" s="232"/>
      <c r="AU419" s="232"/>
      <c r="AV419" s="232"/>
    </row>
    <row r="420" spans="2:48" s="235" customFormat="1">
      <c r="B420" s="62"/>
      <c r="D420" s="62"/>
      <c r="E420" s="237"/>
      <c r="H420" s="1"/>
      <c r="J420" s="237"/>
      <c r="K420" s="168"/>
      <c r="L420" s="232"/>
      <c r="M420" s="232"/>
      <c r="N420" s="232"/>
      <c r="O420" s="232"/>
      <c r="P420" s="232"/>
      <c r="Q420" s="232"/>
      <c r="R420" s="232"/>
      <c r="S420" s="232"/>
      <c r="T420" s="232"/>
      <c r="U420" s="232"/>
      <c r="V420" s="232"/>
      <c r="W420" s="232"/>
      <c r="X420" s="232"/>
      <c r="Y420" s="232"/>
      <c r="Z420" s="232"/>
      <c r="AA420" s="232"/>
      <c r="AB420" s="232"/>
      <c r="AC420" s="232"/>
      <c r="AD420" s="232"/>
      <c r="AE420" s="232"/>
      <c r="AF420" s="232"/>
      <c r="AG420" s="232"/>
      <c r="AH420" s="232"/>
      <c r="AI420" s="232"/>
      <c r="AJ420" s="232"/>
      <c r="AK420" s="232"/>
      <c r="AL420" s="232"/>
      <c r="AM420" s="232"/>
      <c r="AN420" s="232"/>
      <c r="AO420" s="232"/>
      <c r="AP420" s="232"/>
      <c r="AQ420" s="232"/>
      <c r="AR420" s="232"/>
      <c r="AS420" s="232"/>
      <c r="AT420" s="232"/>
      <c r="AU420" s="232"/>
      <c r="AV420" s="232"/>
    </row>
    <row r="421" spans="2:48" s="235" customFormat="1">
      <c r="B421" s="62"/>
      <c r="D421" s="62"/>
      <c r="E421" s="237"/>
      <c r="H421" s="1"/>
      <c r="J421" s="237"/>
      <c r="K421" s="168"/>
      <c r="L421" s="232"/>
      <c r="M421" s="232"/>
      <c r="N421" s="232"/>
      <c r="O421" s="232"/>
      <c r="P421" s="232"/>
      <c r="Q421" s="232"/>
      <c r="R421" s="232"/>
      <c r="S421" s="232"/>
      <c r="T421" s="232"/>
      <c r="U421" s="232"/>
      <c r="V421" s="232"/>
      <c r="W421" s="232"/>
      <c r="X421" s="232"/>
      <c r="Y421" s="232"/>
      <c r="Z421" s="232"/>
      <c r="AA421" s="232"/>
      <c r="AB421" s="232"/>
      <c r="AC421" s="232"/>
      <c r="AD421" s="232"/>
      <c r="AE421" s="232"/>
      <c r="AF421" s="232"/>
      <c r="AG421" s="232"/>
      <c r="AH421" s="232"/>
      <c r="AI421" s="232"/>
      <c r="AJ421" s="232"/>
      <c r="AK421" s="232"/>
      <c r="AL421" s="232"/>
      <c r="AM421" s="232"/>
      <c r="AN421" s="232"/>
      <c r="AO421" s="232"/>
      <c r="AP421" s="232"/>
      <c r="AQ421" s="232"/>
      <c r="AR421" s="232"/>
      <c r="AS421" s="232"/>
      <c r="AT421" s="232"/>
      <c r="AU421" s="232"/>
      <c r="AV421" s="232"/>
    </row>
    <row r="422" spans="2:48" s="235" customFormat="1">
      <c r="B422" s="62"/>
      <c r="D422" s="62"/>
      <c r="E422" s="237"/>
      <c r="H422" s="1"/>
      <c r="J422" s="237"/>
      <c r="K422" s="168"/>
      <c r="L422" s="232"/>
      <c r="M422" s="232"/>
      <c r="N422" s="232"/>
      <c r="O422" s="232"/>
      <c r="P422" s="232"/>
      <c r="Q422" s="232"/>
      <c r="R422" s="232"/>
      <c r="S422" s="232"/>
      <c r="T422" s="232"/>
      <c r="U422" s="232"/>
      <c r="V422" s="232"/>
      <c r="W422" s="232"/>
      <c r="X422" s="232"/>
      <c r="Y422" s="232"/>
      <c r="Z422" s="232"/>
      <c r="AA422" s="232"/>
      <c r="AB422" s="232"/>
      <c r="AC422" s="232"/>
      <c r="AD422" s="232"/>
      <c r="AE422" s="232"/>
      <c r="AF422" s="232"/>
      <c r="AG422" s="232"/>
      <c r="AH422" s="232"/>
      <c r="AI422" s="232"/>
      <c r="AJ422" s="232"/>
      <c r="AK422" s="232"/>
      <c r="AL422" s="232"/>
      <c r="AM422" s="232"/>
      <c r="AN422" s="232"/>
      <c r="AO422" s="232"/>
      <c r="AP422" s="232"/>
      <c r="AQ422" s="232"/>
      <c r="AR422" s="232"/>
      <c r="AS422" s="232"/>
      <c r="AT422" s="232"/>
      <c r="AU422" s="232"/>
      <c r="AV422" s="232"/>
    </row>
    <row r="423" spans="2:48" s="235" customFormat="1">
      <c r="B423" s="62"/>
      <c r="D423" s="62"/>
      <c r="E423" s="237"/>
      <c r="H423" s="1"/>
      <c r="J423" s="237"/>
      <c r="K423" s="168"/>
      <c r="L423" s="232"/>
      <c r="M423" s="232"/>
      <c r="N423" s="232"/>
      <c r="O423" s="232"/>
      <c r="P423" s="232"/>
      <c r="Q423" s="232"/>
      <c r="R423" s="232"/>
      <c r="S423" s="232"/>
      <c r="T423" s="232"/>
      <c r="U423" s="232"/>
      <c r="V423" s="232"/>
      <c r="W423" s="232"/>
      <c r="X423" s="232"/>
      <c r="Y423" s="232"/>
      <c r="Z423" s="232"/>
      <c r="AA423" s="232"/>
      <c r="AB423" s="232"/>
      <c r="AC423" s="232"/>
      <c r="AD423" s="232"/>
      <c r="AE423" s="232"/>
      <c r="AF423" s="232"/>
      <c r="AG423" s="232"/>
      <c r="AH423" s="232"/>
      <c r="AI423" s="232"/>
      <c r="AJ423" s="232"/>
      <c r="AK423" s="232"/>
      <c r="AL423" s="232"/>
      <c r="AM423" s="232"/>
      <c r="AN423" s="232"/>
      <c r="AO423" s="232"/>
      <c r="AP423" s="232"/>
      <c r="AQ423" s="232"/>
      <c r="AR423" s="232"/>
      <c r="AS423" s="232"/>
      <c r="AT423" s="232"/>
      <c r="AU423" s="232"/>
      <c r="AV423" s="232"/>
    </row>
    <row r="424" spans="2:48" s="235" customFormat="1">
      <c r="B424" s="62"/>
      <c r="D424" s="62"/>
      <c r="E424" s="237"/>
      <c r="H424" s="1"/>
      <c r="J424" s="237"/>
      <c r="K424" s="168"/>
      <c r="L424" s="232"/>
      <c r="M424" s="232"/>
      <c r="N424" s="232"/>
      <c r="O424" s="232"/>
      <c r="P424" s="232"/>
      <c r="Q424" s="232"/>
      <c r="R424" s="232"/>
      <c r="S424" s="232"/>
      <c r="T424" s="232"/>
      <c r="U424" s="232"/>
      <c r="V424" s="232"/>
      <c r="W424" s="232"/>
      <c r="X424" s="232"/>
      <c r="Y424" s="232"/>
      <c r="Z424" s="232"/>
      <c r="AA424" s="232"/>
      <c r="AB424" s="232"/>
      <c r="AC424" s="232"/>
      <c r="AD424" s="232"/>
      <c r="AE424" s="232"/>
      <c r="AF424" s="232"/>
      <c r="AG424" s="232"/>
      <c r="AH424" s="232"/>
      <c r="AI424" s="232"/>
      <c r="AJ424" s="232"/>
      <c r="AK424" s="232"/>
      <c r="AL424" s="232"/>
      <c r="AM424" s="232"/>
      <c r="AN424" s="232"/>
      <c r="AO424" s="232"/>
      <c r="AP424" s="232"/>
      <c r="AQ424" s="232"/>
      <c r="AR424" s="232"/>
      <c r="AS424" s="232"/>
      <c r="AT424" s="232"/>
      <c r="AU424" s="232"/>
      <c r="AV424" s="232"/>
    </row>
    <row r="425" spans="2:48" s="235" customFormat="1">
      <c r="B425" s="62"/>
      <c r="D425" s="62"/>
      <c r="E425" s="237"/>
      <c r="H425" s="1"/>
      <c r="J425" s="237"/>
      <c r="K425" s="168"/>
      <c r="L425" s="232"/>
      <c r="M425" s="232"/>
      <c r="N425" s="232"/>
      <c r="O425" s="232"/>
      <c r="P425" s="232"/>
      <c r="Q425" s="232"/>
      <c r="R425" s="232"/>
      <c r="S425" s="232"/>
      <c r="T425" s="232"/>
      <c r="U425" s="232"/>
      <c r="V425" s="232"/>
      <c r="W425" s="232"/>
      <c r="X425" s="232"/>
      <c r="Y425" s="232"/>
      <c r="Z425" s="232"/>
      <c r="AA425" s="232"/>
      <c r="AB425" s="232"/>
      <c r="AC425" s="232"/>
      <c r="AD425" s="232"/>
      <c r="AE425" s="232"/>
      <c r="AF425" s="232"/>
      <c r="AG425" s="232"/>
      <c r="AH425" s="232"/>
      <c r="AI425" s="232"/>
      <c r="AJ425" s="232"/>
      <c r="AK425" s="232"/>
      <c r="AL425" s="232"/>
      <c r="AM425" s="232"/>
      <c r="AN425" s="232"/>
      <c r="AO425" s="232"/>
      <c r="AP425" s="232"/>
      <c r="AQ425" s="232"/>
      <c r="AR425" s="232"/>
      <c r="AS425" s="232"/>
      <c r="AT425" s="232"/>
      <c r="AU425" s="232"/>
      <c r="AV425" s="232"/>
    </row>
    <row r="426" spans="2:48" s="235" customFormat="1">
      <c r="B426" s="62"/>
      <c r="D426" s="62"/>
      <c r="E426" s="237"/>
      <c r="H426" s="1"/>
      <c r="J426" s="237"/>
      <c r="K426" s="168"/>
      <c r="L426" s="232"/>
      <c r="M426" s="232"/>
      <c r="N426" s="232"/>
      <c r="O426" s="232"/>
      <c r="P426" s="232"/>
      <c r="Q426" s="232"/>
      <c r="R426" s="232"/>
      <c r="S426" s="232"/>
      <c r="T426" s="232"/>
      <c r="U426" s="232"/>
      <c r="V426" s="232"/>
      <c r="W426" s="232"/>
      <c r="X426" s="232"/>
      <c r="Y426" s="232"/>
      <c r="Z426" s="232"/>
      <c r="AA426" s="232"/>
      <c r="AB426" s="232"/>
      <c r="AC426" s="232"/>
      <c r="AD426" s="232"/>
      <c r="AE426" s="232"/>
      <c r="AF426" s="232"/>
      <c r="AG426" s="232"/>
      <c r="AH426" s="232"/>
      <c r="AI426" s="232"/>
      <c r="AJ426" s="232"/>
      <c r="AK426" s="232"/>
      <c r="AL426" s="232"/>
      <c r="AM426" s="232"/>
      <c r="AN426" s="232"/>
      <c r="AO426" s="232"/>
      <c r="AP426" s="232"/>
      <c r="AQ426" s="232"/>
      <c r="AR426" s="232"/>
      <c r="AS426" s="232"/>
      <c r="AT426" s="232"/>
      <c r="AU426" s="232"/>
      <c r="AV426" s="232"/>
    </row>
    <row r="427" spans="2:48" s="235" customFormat="1">
      <c r="B427" s="62"/>
      <c r="D427" s="62"/>
      <c r="E427" s="237"/>
      <c r="H427" s="1"/>
      <c r="J427" s="237"/>
      <c r="K427" s="168"/>
      <c r="L427" s="232"/>
      <c r="M427" s="232"/>
      <c r="N427" s="232"/>
      <c r="O427" s="232"/>
      <c r="P427" s="232"/>
      <c r="Q427" s="232"/>
      <c r="R427" s="232"/>
      <c r="S427" s="232"/>
      <c r="T427" s="232"/>
      <c r="U427" s="232"/>
      <c r="V427" s="232"/>
      <c r="W427" s="232"/>
      <c r="X427" s="232"/>
      <c r="Y427" s="232"/>
      <c r="Z427" s="232"/>
      <c r="AA427" s="232"/>
      <c r="AB427" s="232"/>
      <c r="AC427" s="232"/>
      <c r="AD427" s="232"/>
      <c r="AE427" s="232"/>
      <c r="AF427" s="232"/>
      <c r="AG427" s="232"/>
      <c r="AH427" s="232"/>
      <c r="AI427" s="232"/>
      <c r="AJ427" s="232"/>
      <c r="AK427" s="232"/>
      <c r="AL427" s="232"/>
      <c r="AM427" s="232"/>
      <c r="AN427" s="232"/>
      <c r="AO427" s="232"/>
      <c r="AP427" s="232"/>
      <c r="AQ427" s="232"/>
      <c r="AR427" s="232"/>
      <c r="AS427" s="232"/>
      <c r="AT427" s="232"/>
      <c r="AU427" s="232"/>
      <c r="AV427" s="232"/>
    </row>
    <row r="428" spans="2:48" s="235" customFormat="1">
      <c r="B428" s="62"/>
      <c r="D428" s="62"/>
      <c r="E428" s="237"/>
      <c r="H428" s="1"/>
      <c r="J428" s="237"/>
      <c r="K428" s="168"/>
      <c r="L428" s="232"/>
      <c r="M428" s="232"/>
      <c r="N428" s="232"/>
      <c r="O428" s="232"/>
      <c r="P428" s="232"/>
      <c r="Q428" s="232"/>
      <c r="R428" s="232"/>
      <c r="S428" s="232"/>
      <c r="T428" s="232"/>
      <c r="U428" s="232"/>
      <c r="V428" s="232"/>
      <c r="W428" s="232"/>
      <c r="X428" s="232"/>
      <c r="Y428" s="232"/>
      <c r="Z428" s="232"/>
      <c r="AA428" s="232"/>
      <c r="AB428" s="232"/>
      <c r="AC428" s="232"/>
      <c r="AD428" s="232"/>
      <c r="AE428" s="232"/>
      <c r="AF428" s="232"/>
      <c r="AG428" s="232"/>
      <c r="AH428" s="232"/>
      <c r="AI428" s="232"/>
      <c r="AJ428" s="232"/>
      <c r="AK428" s="232"/>
      <c r="AL428" s="232"/>
      <c r="AM428" s="232"/>
      <c r="AN428" s="232"/>
      <c r="AO428" s="232"/>
      <c r="AP428" s="232"/>
      <c r="AQ428" s="232"/>
      <c r="AR428" s="232"/>
      <c r="AS428" s="232"/>
      <c r="AT428" s="232"/>
      <c r="AU428" s="232"/>
      <c r="AV428" s="232"/>
    </row>
    <row r="429" spans="2:48" s="235" customFormat="1">
      <c r="B429" s="62"/>
      <c r="D429" s="62"/>
      <c r="E429" s="237"/>
      <c r="H429" s="1"/>
      <c r="J429" s="237"/>
      <c r="K429" s="168"/>
      <c r="L429" s="232"/>
      <c r="M429" s="232"/>
      <c r="N429" s="232"/>
      <c r="O429" s="232"/>
      <c r="P429" s="232"/>
      <c r="Q429" s="232"/>
      <c r="R429" s="232"/>
      <c r="S429" s="232"/>
      <c r="T429" s="232"/>
      <c r="U429" s="232"/>
      <c r="V429" s="232"/>
      <c r="W429" s="232"/>
      <c r="X429" s="232"/>
      <c r="Y429" s="232"/>
      <c r="Z429" s="232"/>
      <c r="AA429" s="232"/>
      <c r="AB429" s="232"/>
      <c r="AC429" s="232"/>
      <c r="AD429" s="232"/>
      <c r="AE429" s="232"/>
      <c r="AF429" s="232"/>
      <c r="AG429" s="232"/>
      <c r="AH429" s="232"/>
      <c r="AI429" s="232"/>
      <c r="AJ429" s="232"/>
      <c r="AK429" s="232"/>
      <c r="AL429" s="232"/>
      <c r="AM429" s="232"/>
      <c r="AN429" s="232"/>
      <c r="AO429" s="232"/>
      <c r="AP429" s="232"/>
      <c r="AQ429" s="232"/>
      <c r="AR429" s="232"/>
      <c r="AS429" s="232"/>
      <c r="AT429" s="232"/>
      <c r="AU429" s="232"/>
      <c r="AV429" s="232"/>
    </row>
    <row r="430" spans="2:48" s="235" customFormat="1">
      <c r="B430" s="62"/>
      <c r="D430" s="62"/>
      <c r="E430" s="237"/>
      <c r="H430" s="1"/>
      <c r="J430" s="237"/>
      <c r="K430" s="168"/>
      <c r="L430" s="232"/>
      <c r="M430" s="232"/>
      <c r="N430" s="232"/>
      <c r="O430" s="232"/>
      <c r="P430" s="232"/>
      <c r="Q430" s="232"/>
      <c r="R430" s="232"/>
      <c r="S430" s="232"/>
      <c r="T430" s="232"/>
      <c r="U430" s="232"/>
      <c r="V430" s="232"/>
      <c r="W430" s="232"/>
      <c r="X430" s="232"/>
      <c r="Y430" s="232"/>
      <c r="Z430" s="232"/>
      <c r="AA430" s="232"/>
      <c r="AB430" s="232"/>
      <c r="AC430" s="232"/>
      <c r="AD430" s="232"/>
      <c r="AE430" s="232"/>
      <c r="AF430" s="232"/>
      <c r="AG430" s="232"/>
      <c r="AH430" s="232"/>
      <c r="AI430" s="232"/>
      <c r="AJ430" s="232"/>
      <c r="AK430" s="232"/>
      <c r="AL430" s="232"/>
      <c r="AM430" s="232"/>
      <c r="AN430" s="232"/>
      <c r="AO430" s="232"/>
      <c r="AP430" s="232"/>
      <c r="AQ430" s="232"/>
      <c r="AR430" s="232"/>
      <c r="AS430" s="232"/>
      <c r="AT430" s="232"/>
      <c r="AU430" s="232"/>
      <c r="AV430" s="232"/>
    </row>
  </sheetData>
  <mergeCells count="10">
    <mergeCell ref="AA33:AB33"/>
    <mergeCell ref="N32:O32"/>
    <mergeCell ref="Q32:Q33"/>
    <mergeCell ref="R32:R33"/>
    <mergeCell ref="E138:E144"/>
    <mergeCell ref="E35:E60"/>
    <mergeCell ref="E62:E74"/>
    <mergeCell ref="E76:E99"/>
    <mergeCell ref="E101:E125"/>
    <mergeCell ref="E127:E136"/>
  </mergeCells>
  <conditionalFormatting sqref="B36:B144">
    <cfRule type="cellIs" dxfId="60" priority="65" operator="between">
      <formula>15</formula>
      <formula>65</formula>
    </cfRule>
    <cfRule type="cellIs" dxfId="59" priority="66" operator="lessThan">
      <formula>15</formula>
    </cfRule>
    <cfRule type="cellIs" dxfId="58" priority="67" operator="greaterThan">
      <formula>60</formula>
    </cfRule>
  </conditionalFormatting>
  <conditionalFormatting sqref="B35">
    <cfRule type="cellIs" dxfId="57" priority="62" operator="between">
      <formula>15</formula>
      <formula>65</formula>
    </cfRule>
    <cfRule type="cellIs" dxfId="56" priority="63" operator="lessThan">
      <formula>15</formula>
    </cfRule>
    <cfRule type="cellIs" dxfId="55" priority="64" operator="greaterThan">
      <formula>60</formula>
    </cfRule>
  </conditionalFormatting>
  <conditionalFormatting sqref="U3">
    <cfRule type="endsWith" dxfId="54" priority="47" operator="endsWith" text="INT">
      <formula>RIGHT(U3,LEN("INT"))="INT"</formula>
    </cfRule>
    <cfRule type="endsWith" dxfId="53" priority="48" operator="endsWith" text="RPP">
      <formula>RIGHT(U3,LEN("RPP"))="RPP"</formula>
    </cfRule>
    <cfRule type="endsWith" dxfId="52" priority="49" operator="endsWith" text="R?">
      <formula>RIGHT(U3,LEN("R?"))="R?"</formula>
    </cfRule>
    <cfRule type="containsText" dxfId="51" priority="50" operator="containsText" text="R">
      <formula>NOT(ISERROR(SEARCH("R",U3)))</formula>
    </cfRule>
    <cfRule type="endsWith" dxfId="50" priority="51" operator="endsWith" text="N?">
      <formula>RIGHT(U3,LEN("N?"))="N?"</formula>
    </cfRule>
    <cfRule type="endsWith" dxfId="49" priority="52" operator="endsWith" text="NPP">
      <formula>RIGHT(U3,LEN("NPP"))="NPP"</formula>
    </cfRule>
    <cfRule type="containsText" dxfId="48" priority="53" operator="containsText" text="N">
      <formula>NOT(ISERROR(SEARCH("N",U3)))</formula>
    </cfRule>
  </conditionalFormatting>
  <conditionalFormatting sqref="W3">
    <cfRule type="endsWith" dxfId="47" priority="40" operator="endsWith" text="INT">
      <formula>RIGHT(W3,LEN("INT"))="INT"</formula>
    </cfRule>
    <cfRule type="endsWith" dxfId="46" priority="41" operator="endsWith" text="RPP">
      <formula>RIGHT(W3,LEN("RPP"))="RPP"</formula>
    </cfRule>
    <cfRule type="endsWith" dxfId="45" priority="42" operator="endsWith" text="R?">
      <formula>RIGHT(W3,LEN("R?"))="R?"</formula>
    </cfRule>
    <cfRule type="containsText" dxfId="44" priority="43" operator="containsText" text="R">
      <formula>NOT(ISERROR(SEARCH("R",W3)))</formula>
    </cfRule>
    <cfRule type="endsWith" dxfId="43" priority="44" operator="endsWith" text="N?">
      <formula>RIGHT(W3,LEN("N?"))="N?"</formula>
    </cfRule>
    <cfRule type="endsWith" dxfId="42" priority="45" operator="endsWith" text="NPP">
      <formula>RIGHT(W3,LEN("NPP"))="NPP"</formula>
    </cfRule>
    <cfRule type="containsText" dxfId="41" priority="46" operator="containsText" text="N">
      <formula>NOT(ISERROR(SEARCH("N",W3)))</formula>
    </cfRule>
  </conditionalFormatting>
  <conditionalFormatting sqref="Y3">
    <cfRule type="endsWith" dxfId="40" priority="33" operator="endsWith" text="INT">
      <formula>RIGHT(Y3,LEN("INT"))="INT"</formula>
    </cfRule>
    <cfRule type="endsWith" dxfId="39" priority="34" operator="endsWith" text="RPP">
      <formula>RIGHT(Y3,LEN("RPP"))="RPP"</formula>
    </cfRule>
    <cfRule type="endsWith" dxfId="38" priority="35" operator="endsWith" text="R?">
      <formula>RIGHT(Y3,LEN("R?"))="R?"</formula>
    </cfRule>
    <cfRule type="containsText" dxfId="37" priority="36" operator="containsText" text="R">
      <formula>NOT(ISERROR(SEARCH("R",Y3)))</formula>
    </cfRule>
    <cfRule type="endsWith" dxfId="36" priority="37" operator="endsWith" text="N?">
      <formula>RIGHT(Y3,LEN("N?"))="N?"</formula>
    </cfRule>
    <cfRule type="endsWith" dxfId="35" priority="38" operator="endsWith" text="NPP">
      <formula>RIGHT(Y3,LEN("NPP"))="NPP"</formula>
    </cfRule>
    <cfRule type="containsText" dxfId="34" priority="39" operator="containsText" text="N">
      <formula>NOT(ISERROR(SEARCH("N",Y3)))</formula>
    </cfRule>
  </conditionalFormatting>
  <conditionalFormatting sqref="Z3">
    <cfRule type="endsWith" dxfId="33" priority="26" operator="endsWith" text="INT">
      <formula>RIGHT(Z3,LEN("INT"))="INT"</formula>
    </cfRule>
    <cfRule type="endsWith" dxfId="32" priority="27" operator="endsWith" text="RPP">
      <formula>RIGHT(Z3,LEN("RPP"))="RPP"</formula>
    </cfRule>
    <cfRule type="endsWith" dxfId="31" priority="28" operator="endsWith" text="R?">
      <formula>RIGHT(Z3,LEN("R?"))="R?"</formula>
    </cfRule>
    <cfRule type="containsText" dxfId="30" priority="29" operator="containsText" text="R">
      <formula>NOT(ISERROR(SEARCH("R",Z3)))</formula>
    </cfRule>
    <cfRule type="endsWith" dxfId="29" priority="30" operator="endsWith" text="N?">
      <formula>RIGHT(Z3,LEN("N?"))="N?"</formula>
    </cfRule>
    <cfRule type="endsWith" dxfId="28" priority="31" operator="endsWith" text="NPP">
      <formula>RIGHT(Z3,LEN("NPP"))="NPP"</formula>
    </cfRule>
    <cfRule type="containsText" dxfId="27" priority="32" operator="containsText" text="N">
      <formula>NOT(ISERROR(SEARCH("N",Z3)))</formula>
    </cfRule>
  </conditionalFormatting>
  <conditionalFormatting sqref="X3">
    <cfRule type="endsWith" dxfId="26" priority="19" operator="endsWith" text="INT">
      <formula>RIGHT(X3,LEN("INT"))="INT"</formula>
    </cfRule>
    <cfRule type="endsWith" dxfId="25" priority="20" operator="endsWith" text="RPP">
      <formula>RIGHT(X3,LEN("RPP"))="RPP"</formula>
    </cfRule>
    <cfRule type="endsWith" dxfId="24" priority="21" operator="endsWith" text="R?">
      <formula>RIGHT(X3,LEN("R?"))="R?"</formula>
    </cfRule>
    <cfRule type="containsText" dxfId="23" priority="22" operator="containsText" text="R">
      <formula>NOT(ISERROR(SEARCH("R",X3)))</formula>
    </cfRule>
    <cfRule type="endsWith" dxfId="22" priority="23" operator="endsWith" text="N?">
      <formula>RIGHT(X3,LEN("N?"))="N?"</formula>
    </cfRule>
    <cfRule type="endsWith" dxfId="21" priority="24" operator="endsWith" text="NPP">
      <formula>RIGHT(X3,LEN("NPP"))="NPP"</formula>
    </cfRule>
    <cfRule type="containsText" dxfId="20" priority="25" operator="containsText" text="N">
      <formula>NOT(ISERROR(SEARCH("N",X3)))</formula>
    </cfRule>
  </conditionalFormatting>
  <conditionalFormatting sqref="V3">
    <cfRule type="endsWith" dxfId="19" priority="12" operator="endsWith" text="INT">
      <formula>RIGHT(V3,LEN("INT"))="INT"</formula>
    </cfRule>
    <cfRule type="endsWith" dxfId="18" priority="13" operator="endsWith" text="RPP">
      <formula>RIGHT(V3,LEN("RPP"))="RPP"</formula>
    </cfRule>
    <cfRule type="endsWith" dxfId="17" priority="14" operator="endsWith" text="R?">
      <formula>RIGHT(V3,LEN("R?"))="R?"</formula>
    </cfRule>
    <cfRule type="containsText" dxfId="16" priority="15" operator="containsText" text="R">
      <formula>NOT(ISERROR(SEARCH("R",V3)))</formula>
    </cfRule>
    <cfRule type="endsWith" dxfId="15" priority="16" operator="endsWith" text="N?">
      <formula>RIGHT(V3,LEN("N?"))="N?"</formula>
    </cfRule>
    <cfRule type="endsWith" dxfId="14" priority="17" operator="endsWith" text="NPP">
      <formula>RIGHT(V3,LEN("NPP"))="NPP"</formula>
    </cfRule>
    <cfRule type="containsText" dxfId="13" priority="18" operator="containsText" text="N">
      <formula>NOT(ISERROR(SEARCH("N",V3)))</formula>
    </cfRule>
  </conditionalFormatting>
  <conditionalFormatting sqref="F35:G144">
    <cfRule type="cellIs" dxfId="12" priority="11" operator="lessThan">
      <formula>0</formula>
    </cfRule>
  </conditionalFormatting>
  <conditionalFormatting sqref="D35:D144">
    <cfRule type="endsWith" dxfId="11" priority="4" operator="endsWith" text="INT">
      <formula>RIGHT(D35,LEN("INT"))="INT"</formula>
    </cfRule>
    <cfRule type="endsWith" dxfId="10" priority="5" operator="endsWith" text="RPP">
      <formula>RIGHT(D35,LEN("RPP"))="RPP"</formula>
    </cfRule>
    <cfRule type="endsWith" dxfId="9" priority="6" operator="endsWith" text="R?">
      <formula>RIGHT(D35,LEN("R?"))="R?"</formula>
    </cfRule>
    <cfRule type="containsText" dxfId="8" priority="7" operator="containsText" text="R">
      <formula>NOT(ISERROR(SEARCH("R",D35)))</formula>
    </cfRule>
    <cfRule type="endsWith" dxfId="7" priority="8" operator="endsWith" text="N?">
      <formula>RIGHT(D35,LEN("N?"))="N?"</formula>
    </cfRule>
    <cfRule type="endsWith" dxfId="6" priority="9" operator="endsWith" text="NPP">
      <formula>RIGHT(D35,LEN("NPP"))="NPP"</formula>
    </cfRule>
    <cfRule type="containsText" dxfId="5" priority="10" operator="containsText" text="N">
      <formula>NOT(ISERROR(SEARCH("N",D35)))</formula>
    </cfRule>
  </conditionalFormatting>
  <conditionalFormatting sqref="Z35:Z144">
    <cfRule type="containsText" dxfId="4" priority="2" operator="containsText" text="yes">
      <formula>NOT(ISERROR(SEARCH("yes",Z35)))</formula>
    </cfRule>
  </conditionalFormatting>
  <conditionalFormatting sqref="R42">
    <cfRule type="containsText" dxfId="3" priority="1" operator="containsText" text="yes">
      <formula>NOT(ISERROR(SEARCH("yes",R42)))</formula>
    </cfRule>
  </conditionalFormatting>
  <conditionalFormatting sqref="R35:R41 R43:R144">
    <cfRule type="containsText" dxfId="2" priority="3" operator="containsText" text="yes">
      <formula>NOT(ISERROR(SEARCH("yes",R35)))</formula>
    </cfRule>
  </conditionalFormatting>
  <pageMargins left="0.75" right="0.75" top="1" bottom="1" header="0.5" footer="0.5"/>
  <pageSetup orientation="portrait" horizontalDpi="4294967292" verticalDpi="4294967292"/>
  <drawing r:id="rId1"/>
  <legacyDrawing r:id="rId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F1785"/>
  <sheetViews>
    <sheetView workbookViewId="0">
      <pane ySplit="2445" topLeftCell="A6"/>
      <selection pane="bottomLeft" activeCell="P24" sqref="P24"/>
    </sheetView>
  </sheetViews>
  <sheetFormatPr defaultColWidth="9.44140625" defaultRowHeight="15"/>
  <cols>
    <col min="1" max="1" width="3.88671875" customWidth="1"/>
    <col min="2" max="2" width="6.88671875" customWidth="1"/>
    <col min="3" max="3" width="5.33203125" style="136" customWidth="1"/>
    <col min="4" max="4" width="4.88671875" style="136" customWidth="1"/>
    <col min="5" max="5" width="6" style="63" customWidth="1"/>
    <col min="6" max="6" width="5.6640625" customWidth="1"/>
    <col min="7" max="7" width="9.6640625" bestFit="1" customWidth="1"/>
    <col min="8" max="9" width="6.44140625" customWidth="1"/>
    <col min="10" max="10" width="3" customWidth="1"/>
    <col min="11" max="11" width="6.44140625" style="53" customWidth="1"/>
    <col min="12" max="13" width="6.44140625" customWidth="1"/>
    <col min="14" max="14" width="2.6640625" style="104" customWidth="1"/>
    <col min="15" max="15" width="5.88671875" style="208" customWidth="1"/>
    <col min="16" max="16" width="6.6640625" style="208" customWidth="1"/>
    <col min="17" max="17" width="6.109375" style="99" customWidth="1"/>
    <col min="18" max="18" width="4.5546875" style="99" customWidth="1"/>
    <col min="19" max="19" width="9.44140625" style="88"/>
    <col min="20" max="20" width="1.33203125" style="56" customWidth="1"/>
    <col min="21" max="21" width="9.44140625" style="56"/>
    <col min="22" max="22" width="8.109375" style="56" customWidth="1"/>
    <col min="23" max="24" width="6.44140625" style="147" customWidth="1"/>
    <col min="25" max="25" width="5.5546875" style="56" customWidth="1"/>
    <col min="26" max="26" width="6.109375" style="56" customWidth="1"/>
    <col min="27" max="27" width="5.44140625" style="147" customWidth="1"/>
  </cols>
  <sheetData>
    <row r="1" spans="1:32" ht="18">
      <c r="A1" s="12" t="s">
        <v>599</v>
      </c>
      <c r="K1" s="349" t="s">
        <v>484</v>
      </c>
      <c r="P1" s="183"/>
      <c r="Q1" s="146"/>
      <c r="R1" s="146"/>
      <c r="S1" s="6"/>
      <c r="AD1" s="38"/>
    </row>
    <row r="2" spans="1:32" ht="18">
      <c r="B2" s="9"/>
      <c r="K2" s="322" t="s">
        <v>468</v>
      </c>
      <c r="O2" s="184"/>
      <c r="P2" s="183"/>
      <c r="Q2" s="146"/>
      <c r="R2" s="146"/>
      <c r="S2" s="6"/>
      <c r="AD2" s="38"/>
    </row>
    <row r="3" spans="1:32" ht="18">
      <c r="B3" s="350" t="s">
        <v>494</v>
      </c>
      <c r="D3" s="261"/>
      <c r="K3" s="323" t="s">
        <v>469</v>
      </c>
      <c r="O3" s="184"/>
      <c r="P3" s="183"/>
      <c r="Q3" s="146"/>
      <c r="R3" s="146"/>
      <c r="S3" s="6"/>
      <c r="AD3" s="38"/>
    </row>
    <row r="4" spans="1:32" ht="18">
      <c r="B4" s="12"/>
      <c r="K4" s="325" t="s">
        <v>485</v>
      </c>
      <c r="O4" s="185"/>
      <c r="P4" s="183"/>
      <c r="Q4" s="102"/>
      <c r="R4" s="64"/>
      <c r="S4" s="65"/>
      <c r="U4" s="153"/>
      <c r="V4" s="88"/>
      <c r="W4" s="99"/>
      <c r="X4" s="99"/>
      <c r="Y4" s="88"/>
      <c r="Z4" s="88"/>
      <c r="AA4" s="99"/>
      <c r="AC4" s="63"/>
      <c r="AD4" s="38"/>
    </row>
    <row r="5" spans="1:32" ht="41.1" customHeight="1" thickBot="1">
      <c r="A5" s="251" t="s">
        <v>321</v>
      </c>
      <c r="B5" s="140" t="s">
        <v>112</v>
      </c>
      <c r="C5" s="446" t="s">
        <v>111</v>
      </c>
      <c r="D5" s="446"/>
      <c r="E5" s="66" t="s">
        <v>109</v>
      </c>
      <c r="F5" s="66" t="s">
        <v>110</v>
      </c>
      <c r="G5" s="140" t="s">
        <v>113</v>
      </c>
      <c r="H5" s="140" t="s">
        <v>126</v>
      </c>
      <c r="I5" s="140" t="s">
        <v>146</v>
      </c>
      <c r="J5" s="103"/>
      <c r="K5" s="227" t="s">
        <v>269</v>
      </c>
      <c r="L5" s="103"/>
      <c r="M5" s="103"/>
      <c r="O5" s="185"/>
      <c r="P5" s="186"/>
      <c r="Q5" s="64"/>
      <c r="R5" s="64"/>
      <c r="S5" s="67"/>
      <c r="U5" s="88"/>
      <c r="V5" s="88"/>
      <c r="W5" s="99"/>
      <c r="X5" s="99"/>
      <c r="Y5" s="88"/>
      <c r="Z5" s="100"/>
      <c r="AA5" s="99"/>
      <c r="AB5" s="101"/>
      <c r="AC5" s="63"/>
    </row>
    <row r="6" spans="1:32" ht="15.75">
      <c r="A6" s="253" t="s">
        <v>322</v>
      </c>
      <c r="B6" s="68">
        <v>130.1</v>
      </c>
      <c r="C6" s="71" t="s">
        <v>161</v>
      </c>
      <c r="D6" s="68">
        <v>0</v>
      </c>
      <c r="E6" s="4">
        <v>306.89999999999998</v>
      </c>
      <c r="F6" s="4">
        <v>74.3</v>
      </c>
      <c r="G6" s="70">
        <v>3.4299999999999999E-7</v>
      </c>
      <c r="H6" s="5">
        <v>1.5</v>
      </c>
      <c r="I6" s="5"/>
      <c r="J6" s="5"/>
      <c r="K6" s="128" t="s">
        <v>106</v>
      </c>
      <c r="L6" s="5"/>
      <c r="M6" s="5"/>
      <c r="N6" s="105"/>
      <c r="O6" s="185"/>
      <c r="P6" s="183"/>
      <c r="Q6" s="64"/>
      <c r="R6" s="64"/>
      <c r="S6" s="67"/>
      <c r="U6" s="88"/>
      <c r="V6" s="154"/>
      <c r="W6" s="99"/>
      <c r="X6" s="99"/>
      <c r="Y6" s="88"/>
      <c r="Z6" s="88"/>
      <c r="AA6" s="99"/>
      <c r="AB6" s="63"/>
      <c r="AC6" s="63"/>
      <c r="AF6" s="54"/>
    </row>
    <row r="7" spans="1:32" ht="15.95" customHeight="1">
      <c r="A7" s="351" t="s">
        <v>323</v>
      </c>
      <c r="B7" s="68">
        <v>130.1</v>
      </c>
      <c r="C7" s="71" t="s">
        <v>162</v>
      </c>
      <c r="D7" s="68">
        <v>150</v>
      </c>
      <c r="E7" s="4">
        <v>327.10000000000002</v>
      </c>
      <c r="F7" s="4">
        <v>80.900000000000006</v>
      </c>
      <c r="G7" s="70">
        <v>3.15E-7</v>
      </c>
      <c r="H7" s="5">
        <v>1.5</v>
      </c>
      <c r="I7" s="5"/>
      <c r="J7" s="5"/>
      <c r="K7" s="439" t="s">
        <v>242</v>
      </c>
      <c r="L7" s="440"/>
      <c r="M7" s="440"/>
      <c r="O7" s="185"/>
      <c r="P7" s="183"/>
      <c r="S7" s="67"/>
      <c r="U7" s="88"/>
      <c r="V7" s="154"/>
      <c r="W7" s="99"/>
      <c r="X7" s="99"/>
      <c r="Y7" s="88"/>
      <c r="Z7" s="88"/>
      <c r="AA7" s="99"/>
      <c r="AB7" s="63"/>
      <c r="AC7" s="63"/>
    </row>
    <row r="8" spans="1:32" ht="15.75">
      <c r="A8" s="351" t="s">
        <v>324</v>
      </c>
      <c r="B8" s="68">
        <v>130.1</v>
      </c>
      <c r="C8" s="71" t="s">
        <v>163</v>
      </c>
      <c r="D8" s="68">
        <v>3.6</v>
      </c>
      <c r="E8" s="4">
        <v>322</v>
      </c>
      <c r="F8" s="4">
        <v>81.5</v>
      </c>
      <c r="G8" s="70">
        <v>3.1399999999999998E-7</v>
      </c>
      <c r="H8" s="5">
        <v>1.5</v>
      </c>
      <c r="I8" s="5"/>
      <c r="J8" s="5"/>
      <c r="K8" s="439"/>
      <c r="L8" s="440"/>
      <c r="M8" s="440"/>
      <c r="O8" s="185"/>
      <c r="P8" s="183"/>
      <c r="Q8" s="64"/>
      <c r="R8" s="64"/>
      <c r="S8" s="67"/>
      <c r="U8" s="88"/>
      <c r="V8" s="154"/>
      <c r="W8" s="99"/>
      <c r="X8" s="99"/>
      <c r="Y8" s="88"/>
      <c r="Z8" s="88"/>
      <c r="AA8" s="99"/>
      <c r="AB8" s="63"/>
      <c r="AC8" s="63"/>
    </row>
    <row r="9" spans="1:32" ht="15.75">
      <c r="A9" s="351" t="s">
        <v>325</v>
      </c>
      <c r="B9" s="68">
        <v>130.1</v>
      </c>
      <c r="C9" s="71" t="s">
        <v>163</v>
      </c>
      <c r="D9" s="68">
        <v>8.1</v>
      </c>
      <c r="E9" s="4">
        <v>329.1</v>
      </c>
      <c r="F9" s="4">
        <v>83.6</v>
      </c>
      <c r="G9" s="70">
        <v>2.9499999999999998E-7</v>
      </c>
      <c r="H9" s="5">
        <v>1.6</v>
      </c>
      <c r="I9" s="5"/>
      <c r="J9" s="5"/>
      <c r="K9" s="439"/>
      <c r="L9" s="440"/>
      <c r="M9" s="440"/>
      <c r="O9" s="185"/>
      <c r="P9" s="183"/>
      <c r="Q9" s="64"/>
      <c r="R9" s="64"/>
      <c r="S9" s="67"/>
      <c r="U9" s="88"/>
      <c r="V9" s="154"/>
      <c r="W9" s="99"/>
      <c r="X9" s="99"/>
      <c r="Y9" s="88"/>
      <c r="Z9" s="88"/>
      <c r="AA9" s="99"/>
      <c r="AB9" s="63"/>
      <c r="AC9" s="63"/>
    </row>
    <row r="10" spans="1:32" ht="15.75">
      <c r="A10" s="351" t="s">
        <v>326</v>
      </c>
      <c r="B10" s="68">
        <v>130.1</v>
      </c>
      <c r="C10" s="71" t="s">
        <v>163</v>
      </c>
      <c r="D10" s="68">
        <v>12.2</v>
      </c>
      <c r="E10" s="4">
        <v>310</v>
      </c>
      <c r="F10" s="4">
        <v>88.3</v>
      </c>
      <c r="G10" s="70">
        <v>2.8700000000000002E-7</v>
      </c>
      <c r="H10" s="5">
        <v>1.6</v>
      </c>
      <c r="I10" s="5"/>
      <c r="J10" s="5"/>
      <c r="K10" s="439"/>
      <c r="L10" s="440"/>
      <c r="M10" s="440"/>
      <c r="O10" s="185"/>
      <c r="P10" s="183"/>
      <c r="Q10" s="64"/>
      <c r="R10" s="64"/>
      <c r="S10" s="67"/>
      <c r="U10" s="88"/>
      <c r="V10" s="154"/>
      <c r="W10" s="99"/>
      <c r="X10" s="99"/>
      <c r="Y10" s="88"/>
      <c r="Z10" s="88"/>
      <c r="AA10" s="99"/>
      <c r="AB10" s="63"/>
      <c r="AC10" s="63"/>
    </row>
    <row r="11" spans="1:32">
      <c r="A11" s="351" t="s">
        <v>327</v>
      </c>
      <c r="B11" s="68">
        <v>130.1</v>
      </c>
      <c r="C11" s="71" t="s">
        <v>163</v>
      </c>
      <c r="D11" s="68">
        <v>3.6</v>
      </c>
      <c r="E11" s="4">
        <v>177.9</v>
      </c>
      <c r="F11" s="4">
        <v>84.6</v>
      </c>
      <c r="G11" s="70">
        <v>2.9200000000000002E-7</v>
      </c>
      <c r="H11" s="5">
        <v>1.7</v>
      </c>
      <c r="I11" s="5"/>
      <c r="J11" s="5"/>
      <c r="K11" s="439"/>
      <c r="L11" s="440"/>
      <c r="M11" s="440"/>
      <c r="O11" s="185"/>
      <c r="P11" s="183"/>
      <c r="U11" s="88"/>
      <c r="V11" s="154"/>
      <c r="W11" s="99"/>
      <c r="X11" s="99"/>
      <c r="Y11" s="88"/>
      <c r="Z11" s="88"/>
      <c r="AA11" s="99"/>
      <c r="AB11" s="63"/>
      <c r="AC11" s="63"/>
    </row>
    <row r="12" spans="1:32">
      <c r="A12" s="351" t="s">
        <v>328</v>
      </c>
      <c r="B12" s="68">
        <v>130.1</v>
      </c>
      <c r="C12" s="71" t="s">
        <v>163</v>
      </c>
      <c r="D12" s="68">
        <v>8.1</v>
      </c>
      <c r="E12" s="4">
        <v>221.3</v>
      </c>
      <c r="F12" s="4">
        <v>84.2</v>
      </c>
      <c r="G12" s="70">
        <v>2.84E-7</v>
      </c>
      <c r="H12" s="5">
        <v>1.7</v>
      </c>
      <c r="I12" s="5"/>
      <c r="J12" s="5"/>
      <c r="K12" s="439"/>
      <c r="L12" s="440"/>
      <c r="M12" s="440"/>
      <c r="O12" s="185"/>
      <c r="P12" s="183"/>
      <c r="U12" s="88"/>
      <c r="V12" s="154"/>
      <c r="W12" s="99"/>
      <c r="X12" s="99"/>
      <c r="Y12" s="88"/>
      <c r="Z12" s="88"/>
      <c r="AA12" s="99"/>
      <c r="AB12" s="63"/>
      <c r="AC12" s="63"/>
    </row>
    <row r="13" spans="1:32">
      <c r="A13" s="328" t="s">
        <v>329</v>
      </c>
      <c r="B13" s="68">
        <v>130.1</v>
      </c>
      <c r="C13" s="71" t="s">
        <v>163</v>
      </c>
      <c r="D13" s="68">
        <v>12.2</v>
      </c>
      <c r="E13" s="8">
        <v>154</v>
      </c>
      <c r="F13" s="8">
        <v>84.1</v>
      </c>
      <c r="G13" s="178">
        <v>2.8500000000000002E-7</v>
      </c>
      <c r="H13" s="179">
        <v>1.7</v>
      </c>
      <c r="I13" s="5"/>
      <c r="J13" s="5"/>
      <c r="K13" s="439"/>
      <c r="L13" s="440"/>
      <c r="M13" s="440"/>
      <c r="O13" s="185"/>
      <c r="P13" s="183"/>
      <c r="U13" s="88"/>
      <c r="V13" s="154"/>
      <c r="W13" s="99"/>
      <c r="X13" s="99"/>
      <c r="Y13" s="88"/>
      <c r="Z13" s="88"/>
      <c r="AA13" s="99"/>
      <c r="AB13" s="63"/>
      <c r="AC13" s="63"/>
    </row>
    <row r="14" spans="1:32">
      <c r="A14" s="328" t="s">
        <v>330</v>
      </c>
      <c r="B14" s="68">
        <v>130.1</v>
      </c>
      <c r="C14" s="71" t="s">
        <v>163</v>
      </c>
      <c r="D14" s="68">
        <v>14</v>
      </c>
      <c r="E14" s="8">
        <v>147.6</v>
      </c>
      <c r="F14" s="8">
        <v>83</v>
      </c>
      <c r="G14" s="178">
        <v>2.7099999999999998E-7</v>
      </c>
      <c r="H14" s="179">
        <v>1.7</v>
      </c>
      <c r="I14" s="5"/>
      <c r="J14" s="5"/>
      <c r="K14" s="439"/>
      <c r="L14" s="440"/>
      <c r="M14" s="440"/>
      <c r="O14" s="185"/>
      <c r="P14" s="183"/>
      <c r="U14" s="88"/>
      <c r="V14" s="154"/>
      <c r="W14" s="99"/>
      <c r="X14" s="99"/>
      <c r="Y14" s="88"/>
      <c r="Z14" s="88"/>
      <c r="AA14" s="99"/>
      <c r="AB14" s="63"/>
      <c r="AC14" s="63"/>
    </row>
    <row r="15" spans="1:32">
      <c r="A15" s="328" t="s">
        <v>331</v>
      </c>
      <c r="B15" s="68">
        <v>130.1</v>
      </c>
      <c r="C15" s="71" t="s">
        <v>163</v>
      </c>
      <c r="D15" s="68">
        <v>16.100000000000001</v>
      </c>
      <c r="E15" s="8">
        <v>124.3</v>
      </c>
      <c r="F15" s="8">
        <v>85.6</v>
      </c>
      <c r="G15" s="178">
        <v>2.7599999999999998E-7</v>
      </c>
      <c r="H15" s="179">
        <v>1.7</v>
      </c>
      <c r="I15" s="5"/>
      <c r="J15" s="5"/>
      <c r="K15" s="439"/>
      <c r="L15" s="440"/>
      <c r="M15" s="440"/>
      <c r="O15" s="185"/>
      <c r="P15" s="183"/>
      <c r="U15" s="88"/>
      <c r="V15" s="154"/>
      <c r="W15" s="99"/>
      <c r="X15" s="99"/>
      <c r="Y15" s="88"/>
      <c r="Z15" s="88"/>
      <c r="AA15" s="99"/>
      <c r="AB15" s="63"/>
      <c r="AC15" s="63"/>
    </row>
    <row r="16" spans="1:32">
      <c r="A16" s="328" t="s">
        <v>332</v>
      </c>
      <c r="B16" s="68">
        <v>130.1</v>
      </c>
      <c r="C16" s="71" t="s">
        <v>163</v>
      </c>
      <c r="D16" s="68">
        <v>20.9</v>
      </c>
      <c r="E16" s="8">
        <v>117.8</v>
      </c>
      <c r="F16" s="8">
        <v>86.6</v>
      </c>
      <c r="G16" s="178">
        <v>2.4600000000000001E-7</v>
      </c>
      <c r="H16" s="179">
        <v>1.9</v>
      </c>
      <c r="I16" s="5"/>
      <c r="J16" s="5"/>
      <c r="K16" s="439"/>
      <c r="L16" s="440"/>
      <c r="M16" s="440"/>
      <c r="O16" s="185"/>
      <c r="P16" s="183"/>
      <c r="U16" s="88"/>
      <c r="V16" s="154"/>
      <c r="W16" s="99"/>
      <c r="X16" s="99"/>
      <c r="Y16" s="88"/>
      <c r="Z16" s="88"/>
      <c r="AA16" s="99"/>
      <c r="AB16" s="63"/>
      <c r="AC16" s="63"/>
    </row>
    <row r="17" spans="1:31">
      <c r="A17" s="257" t="s">
        <v>333</v>
      </c>
      <c r="B17" s="68">
        <v>130.1</v>
      </c>
      <c r="C17" s="71" t="s">
        <v>163</v>
      </c>
      <c r="D17" s="68">
        <v>28</v>
      </c>
      <c r="E17" s="8">
        <v>82.3</v>
      </c>
      <c r="F17" s="8">
        <v>77.900000000000006</v>
      </c>
      <c r="G17" s="178">
        <v>1.8E-7</v>
      </c>
      <c r="H17" s="179">
        <v>2.1</v>
      </c>
      <c r="I17" s="5"/>
      <c r="J17" s="5"/>
      <c r="K17" s="439"/>
      <c r="L17" s="440"/>
      <c r="M17" s="440"/>
      <c r="O17" s="185"/>
      <c r="P17" s="183"/>
      <c r="U17" s="88"/>
      <c r="V17" s="154"/>
      <c r="W17" s="99"/>
      <c r="X17" s="99"/>
      <c r="Y17" s="88"/>
      <c r="Z17" s="88"/>
      <c r="AA17" s="99"/>
      <c r="AB17" s="63"/>
      <c r="AC17" s="63"/>
    </row>
    <row r="18" spans="1:31">
      <c r="A18" s="257" t="s">
        <v>334</v>
      </c>
      <c r="B18" s="68">
        <v>130.1</v>
      </c>
      <c r="C18" s="71" t="s">
        <v>163</v>
      </c>
      <c r="D18" s="68">
        <v>30</v>
      </c>
      <c r="E18" s="8">
        <v>122.3</v>
      </c>
      <c r="F18" s="8">
        <v>72.5</v>
      </c>
      <c r="G18" s="178">
        <v>1.5200000000000001E-7</v>
      </c>
      <c r="H18" s="179">
        <v>2.5</v>
      </c>
      <c r="I18" s="5"/>
      <c r="J18" s="5"/>
      <c r="K18" s="439"/>
      <c r="L18" s="440"/>
      <c r="M18" s="440"/>
      <c r="O18" s="185"/>
      <c r="P18" s="183"/>
      <c r="U18" s="88"/>
      <c r="V18" s="154"/>
      <c r="W18" s="99"/>
      <c r="X18" s="99"/>
      <c r="Y18" s="88"/>
      <c r="Z18" s="88"/>
      <c r="AA18" s="99"/>
      <c r="AB18" s="63"/>
      <c r="AC18" s="63"/>
    </row>
    <row r="19" spans="1:31">
      <c r="A19" s="257" t="s">
        <v>98</v>
      </c>
      <c r="B19" s="68">
        <v>130.1</v>
      </c>
      <c r="C19" s="71" t="s">
        <v>163</v>
      </c>
      <c r="D19" s="68">
        <v>35</v>
      </c>
      <c r="E19" s="8">
        <v>131.6</v>
      </c>
      <c r="F19" s="8">
        <v>69.400000000000006</v>
      </c>
      <c r="G19" s="178">
        <v>1.2100000000000001E-7</v>
      </c>
      <c r="H19" s="179">
        <v>2.9</v>
      </c>
      <c r="I19" s="5"/>
      <c r="J19" s="5"/>
      <c r="K19" s="439"/>
      <c r="L19" s="440"/>
      <c r="M19" s="440"/>
      <c r="O19" s="185"/>
      <c r="P19" s="183"/>
      <c r="U19" s="88"/>
      <c r="V19" s="154"/>
      <c r="W19" s="99"/>
      <c r="X19" s="99"/>
      <c r="Y19" s="88"/>
      <c r="Z19" s="88"/>
      <c r="AA19" s="99"/>
      <c r="AB19" s="63"/>
      <c r="AC19" s="63"/>
    </row>
    <row r="20" spans="1:31">
      <c r="A20" s="253" t="s">
        <v>335</v>
      </c>
      <c r="B20" s="68">
        <v>130.1</v>
      </c>
      <c r="C20" s="71" t="s">
        <v>163</v>
      </c>
      <c r="D20" s="68">
        <v>40</v>
      </c>
      <c r="E20" s="8">
        <v>103.4</v>
      </c>
      <c r="F20" s="8">
        <v>62.9</v>
      </c>
      <c r="G20" s="70">
        <v>1.3300000000000001E-7</v>
      </c>
      <c r="H20" s="5">
        <v>2.7</v>
      </c>
      <c r="I20" s="5"/>
      <c r="J20" s="5"/>
      <c r="K20" s="439"/>
      <c r="L20" s="440"/>
      <c r="M20" s="440"/>
      <c r="O20" s="185"/>
      <c r="P20" s="183"/>
      <c r="U20" s="88"/>
      <c r="V20" s="154"/>
      <c r="W20" s="99"/>
      <c r="X20" s="99"/>
      <c r="Y20" s="88"/>
      <c r="Z20" s="88"/>
      <c r="AA20" s="99"/>
      <c r="AB20" s="63"/>
      <c r="AC20" s="63"/>
    </row>
    <row r="21" spans="1:31">
      <c r="A21" s="253" t="s">
        <v>336</v>
      </c>
      <c r="B21" s="68">
        <v>130.1</v>
      </c>
      <c r="C21" s="71" t="s">
        <v>163</v>
      </c>
      <c r="D21" s="68">
        <v>45</v>
      </c>
      <c r="E21" s="8">
        <v>68.900000000000006</v>
      </c>
      <c r="F21" s="8">
        <v>77.5</v>
      </c>
      <c r="G21" s="70">
        <v>8.7400000000000002E-8</v>
      </c>
      <c r="H21" s="5">
        <v>3.8</v>
      </c>
      <c r="I21" s="5"/>
      <c r="J21" s="5"/>
      <c r="K21" s="439"/>
      <c r="L21" s="440"/>
      <c r="M21" s="440"/>
      <c r="O21" s="185"/>
      <c r="P21" s="183"/>
      <c r="U21" s="88"/>
      <c r="V21" s="154"/>
      <c r="W21" s="99"/>
      <c r="X21" s="99"/>
      <c r="Y21" s="88"/>
      <c r="Z21" s="88"/>
      <c r="AA21" s="99"/>
      <c r="AB21" s="63"/>
      <c r="AC21" s="63"/>
    </row>
    <row r="22" spans="1:31" s="72" customFormat="1">
      <c r="A22" s="254" t="s">
        <v>337</v>
      </c>
      <c r="B22" s="72">
        <v>130.1</v>
      </c>
      <c r="C22" s="72" t="s">
        <v>163</v>
      </c>
      <c r="D22" s="72">
        <v>50</v>
      </c>
      <c r="E22" s="72">
        <v>346.6</v>
      </c>
      <c r="F22" s="72">
        <v>72.3</v>
      </c>
      <c r="G22" s="72">
        <v>6.7900000000000006E-8</v>
      </c>
      <c r="H22" s="72">
        <v>4.2</v>
      </c>
      <c r="K22" s="259" t="s">
        <v>351</v>
      </c>
      <c r="N22" s="106"/>
      <c r="O22" s="106"/>
      <c r="P22" s="106"/>
      <c r="Q22" s="106"/>
      <c r="R22" s="106"/>
      <c r="S22" s="106"/>
      <c r="T22" s="106"/>
      <c r="U22" s="106"/>
      <c r="V22" s="106"/>
      <c r="W22" s="106"/>
      <c r="X22" s="106"/>
      <c r="Y22" s="106"/>
      <c r="Z22" s="106"/>
      <c r="AA22" s="106"/>
    </row>
    <row r="23" spans="1:31">
      <c r="A23" s="255"/>
      <c r="B23" s="72"/>
      <c r="C23" s="73"/>
      <c r="D23" s="72"/>
      <c r="E23" s="79"/>
      <c r="F23" s="79"/>
      <c r="G23" s="74"/>
      <c r="H23" s="75"/>
      <c r="I23" s="75"/>
      <c r="J23" s="75"/>
      <c r="K23" s="122"/>
      <c r="L23" s="75"/>
      <c r="M23" s="75"/>
      <c r="O23" s="185"/>
      <c r="P23" s="183"/>
      <c r="U23" s="88"/>
      <c r="V23" s="154"/>
      <c r="W23" s="99"/>
      <c r="X23" s="99"/>
      <c r="Y23" s="88"/>
      <c r="Z23" s="88"/>
      <c r="AA23" s="99"/>
      <c r="AB23" s="63"/>
      <c r="AC23" s="63"/>
    </row>
    <row r="24" spans="1:31" ht="15.75">
      <c r="A24" s="324" t="s">
        <v>322</v>
      </c>
      <c r="B24" s="68">
        <v>131.44999999999999</v>
      </c>
      <c r="C24" s="71" t="s">
        <v>161</v>
      </c>
      <c r="D24" s="68">
        <v>0</v>
      </c>
      <c r="E24" s="8">
        <v>318.89999999999998</v>
      </c>
      <c r="F24" s="8">
        <v>41.3</v>
      </c>
      <c r="G24" s="70">
        <v>1.97E-7</v>
      </c>
      <c r="H24" s="5">
        <v>1.3</v>
      </c>
      <c r="I24" s="5">
        <v>25.6</v>
      </c>
      <c r="J24" s="5"/>
      <c r="K24" s="128" t="s">
        <v>100</v>
      </c>
      <c r="L24" s="5"/>
      <c r="M24" s="5"/>
      <c r="N24" s="105"/>
      <c r="O24" s="185"/>
      <c r="P24" s="183"/>
      <c r="U24" s="88"/>
      <c r="V24" s="154"/>
      <c r="W24" s="99"/>
      <c r="X24" s="99"/>
      <c r="Y24" s="88"/>
      <c r="Z24" s="88"/>
      <c r="AA24" s="99"/>
      <c r="AB24" s="63"/>
      <c r="AC24" s="63"/>
    </row>
    <row r="25" spans="1:31">
      <c r="A25" s="324" t="s">
        <v>323</v>
      </c>
      <c r="B25" s="68">
        <v>131.44999999999999</v>
      </c>
      <c r="C25" s="71" t="s">
        <v>162</v>
      </c>
      <c r="D25" s="68">
        <v>100</v>
      </c>
      <c r="E25" s="8">
        <v>317.5</v>
      </c>
      <c r="F25" s="8">
        <v>43.1</v>
      </c>
      <c r="G25" s="178">
        <v>1.61E-7</v>
      </c>
      <c r="H25" s="179">
        <v>1.3</v>
      </c>
      <c r="I25" s="5"/>
      <c r="J25" s="5"/>
      <c r="K25" s="439" t="s">
        <v>241</v>
      </c>
      <c r="L25" s="440"/>
      <c r="M25" s="440"/>
      <c r="O25" s="185"/>
      <c r="P25" s="183"/>
      <c r="U25" s="88"/>
      <c r="V25" s="154"/>
      <c r="W25" s="99"/>
      <c r="X25" s="99"/>
      <c r="Y25" s="88"/>
      <c r="Z25" s="88"/>
      <c r="AA25" s="99"/>
      <c r="AB25" s="63"/>
      <c r="AC25" s="63"/>
    </row>
    <row r="26" spans="1:31">
      <c r="A26" s="324" t="s">
        <v>324</v>
      </c>
      <c r="B26" s="68">
        <v>131.44999999999999</v>
      </c>
      <c r="C26" s="71" t="s">
        <v>162</v>
      </c>
      <c r="D26" s="68">
        <v>150</v>
      </c>
      <c r="E26" s="8">
        <v>314.2</v>
      </c>
      <c r="F26" s="8">
        <v>43.6</v>
      </c>
      <c r="G26" s="178">
        <v>1.37E-7</v>
      </c>
      <c r="H26" s="179">
        <v>1.4</v>
      </c>
      <c r="I26" s="5"/>
      <c r="J26" s="5"/>
      <c r="K26" s="439"/>
      <c r="L26" s="440"/>
      <c r="M26" s="440"/>
      <c r="O26" s="185"/>
      <c r="P26" s="183"/>
      <c r="U26" s="88"/>
      <c r="V26" s="154"/>
      <c r="W26" s="99"/>
      <c r="X26" s="99"/>
      <c r="Y26" s="88"/>
      <c r="Z26" s="88"/>
      <c r="AA26" s="99"/>
      <c r="AB26" s="63"/>
      <c r="AC26" s="63"/>
    </row>
    <row r="27" spans="1:31">
      <c r="A27" s="324" t="s">
        <v>325</v>
      </c>
      <c r="B27" s="68">
        <v>131.44999999999999</v>
      </c>
      <c r="C27" s="71" t="s">
        <v>162</v>
      </c>
      <c r="D27" s="68">
        <v>175</v>
      </c>
      <c r="E27" s="8">
        <v>314.5</v>
      </c>
      <c r="F27" s="8">
        <v>37.799999999999997</v>
      </c>
      <c r="G27" s="178">
        <v>1.31E-7</v>
      </c>
      <c r="H27" s="179">
        <v>1.4</v>
      </c>
      <c r="I27" s="5"/>
      <c r="J27" s="5"/>
      <c r="K27" s="439"/>
      <c r="L27" s="440"/>
      <c r="M27" s="440"/>
      <c r="O27" s="185"/>
      <c r="P27" s="183"/>
      <c r="U27" s="88"/>
      <c r="V27" s="154"/>
      <c r="W27" s="99"/>
      <c r="X27" s="99"/>
      <c r="Y27" s="88"/>
      <c r="Z27" s="88"/>
      <c r="AA27" s="99"/>
      <c r="AB27" s="63"/>
      <c r="AC27" s="63"/>
    </row>
    <row r="28" spans="1:31">
      <c r="A28" s="253" t="s">
        <v>326</v>
      </c>
      <c r="B28" s="68">
        <v>131.44999999999999</v>
      </c>
      <c r="C28" s="71" t="s">
        <v>163</v>
      </c>
      <c r="D28" s="68">
        <v>3.6</v>
      </c>
      <c r="E28" s="8">
        <v>308.8</v>
      </c>
      <c r="F28" s="8">
        <v>29.5</v>
      </c>
      <c r="G28" s="70">
        <v>1.36E-7</v>
      </c>
      <c r="H28" s="5">
        <v>1.4</v>
      </c>
      <c r="I28" s="5"/>
      <c r="J28" s="5"/>
      <c r="K28" s="439"/>
      <c r="L28" s="440"/>
      <c r="M28" s="440"/>
      <c r="O28" s="185"/>
      <c r="P28" s="183"/>
      <c r="U28" s="88"/>
      <c r="V28" s="154"/>
      <c r="W28" s="99"/>
      <c r="X28" s="99"/>
      <c r="Y28" s="88"/>
      <c r="Z28" s="88"/>
      <c r="AA28" s="99"/>
      <c r="AB28" s="63"/>
      <c r="AC28" s="63"/>
    </row>
    <row r="29" spans="1:31" ht="15.75">
      <c r="A29" s="253" t="s">
        <v>327</v>
      </c>
      <c r="B29" s="68">
        <v>131.44999999999999</v>
      </c>
      <c r="C29" s="71" t="s">
        <v>163</v>
      </c>
      <c r="D29" s="68">
        <v>8.1</v>
      </c>
      <c r="E29" s="8">
        <v>331.8</v>
      </c>
      <c r="F29" s="8">
        <v>36.9</v>
      </c>
      <c r="G29" s="70">
        <v>9.1699999999999994E-8</v>
      </c>
      <c r="H29" s="5">
        <v>2</v>
      </c>
      <c r="I29" s="5"/>
      <c r="J29" s="5"/>
      <c r="K29" s="439"/>
      <c r="L29" s="440"/>
      <c r="M29" s="440"/>
      <c r="O29" s="185"/>
      <c r="P29" s="183"/>
      <c r="U29" s="88"/>
      <c r="V29" s="154"/>
      <c r="W29" s="99"/>
      <c r="X29" s="99"/>
      <c r="Y29" s="88"/>
      <c r="Z29" s="88"/>
      <c r="AA29" s="99"/>
      <c r="AB29" s="63"/>
      <c r="AC29" s="63"/>
      <c r="AE29" s="76"/>
    </row>
    <row r="30" spans="1:31">
      <c r="A30" s="253" t="s">
        <v>328</v>
      </c>
      <c r="B30" s="68">
        <v>131.44999999999999</v>
      </c>
      <c r="C30" s="71" t="s">
        <v>163</v>
      </c>
      <c r="D30" s="68">
        <v>12.2</v>
      </c>
      <c r="E30" s="8">
        <v>329.8</v>
      </c>
      <c r="F30" s="8">
        <v>50.6</v>
      </c>
      <c r="G30" s="70">
        <v>1.03E-7</v>
      </c>
      <c r="H30" s="5">
        <v>1.8</v>
      </c>
      <c r="I30" s="5"/>
      <c r="J30" s="5"/>
      <c r="K30" s="439"/>
      <c r="L30" s="440"/>
      <c r="M30" s="440"/>
      <c r="O30" s="185"/>
      <c r="P30" s="183"/>
      <c r="U30" s="88"/>
      <c r="V30" s="154"/>
      <c r="W30" s="99"/>
      <c r="X30" s="99"/>
      <c r="Y30" s="88"/>
      <c r="Z30" s="88"/>
      <c r="AA30" s="99"/>
      <c r="AB30" s="63"/>
      <c r="AC30" s="63"/>
    </row>
    <row r="31" spans="1:31">
      <c r="A31" s="253" t="s">
        <v>329</v>
      </c>
      <c r="B31" s="68">
        <v>131.44999999999999</v>
      </c>
      <c r="C31" s="71" t="s">
        <v>163</v>
      </c>
      <c r="D31" s="68">
        <v>14</v>
      </c>
      <c r="E31" s="8">
        <v>321.3</v>
      </c>
      <c r="F31" s="8">
        <v>42.2</v>
      </c>
      <c r="G31" s="70">
        <v>9.2099999999999998E-8</v>
      </c>
      <c r="H31" s="5">
        <v>1.7</v>
      </c>
      <c r="I31" s="5"/>
      <c r="J31" s="5"/>
      <c r="K31" s="439"/>
      <c r="L31" s="440"/>
      <c r="M31" s="440"/>
      <c r="O31" s="185"/>
      <c r="P31" s="183"/>
      <c r="U31" s="88"/>
      <c r="V31" s="154"/>
      <c r="W31" s="99"/>
      <c r="X31" s="99"/>
      <c r="Y31" s="88"/>
      <c r="Z31" s="88"/>
      <c r="AA31" s="99"/>
      <c r="AB31" s="63"/>
      <c r="AC31" s="63"/>
    </row>
    <row r="32" spans="1:31">
      <c r="A32" s="253" t="s">
        <v>330</v>
      </c>
      <c r="B32" s="68">
        <v>131.44999999999999</v>
      </c>
      <c r="C32" s="71" t="s">
        <v>163</v>
      </c>
      <c r="D32" s="68">
        <v>16.100000000000001</v>
      </c>
      <c r="E32" s="8">
        <v>319.7</v>
      </c>
      <c r="F32" s="8">
        <v>31</v>
      </c>
      <c r="G32" s="70">
        <v>9.6499999999999997E-8</v>
      </c>
      <c r="H32" s="5">
        <v>1.8</v>
      </c>
      <c r="I32" s="5"/>
      <c r="J32" s="5"/>
      <c r="K32" s="439"/>
      <c r="L32" s="440"/>
      <c r="M32" s="440"/>
      <c r="O32" s="185"/>
      <c r="P32" s="183"/>
      <c r="U32" s="88"/>
      <c r="V32" s="154"/>
      <c r="W32" s="99"/>
      <c r="X32" s="99"/>
      <c r="Y32" s="88"/>
      <c r="Z32" s="88"/>
      <c r="AA32" s="99"/>
      <c r="AB32" s="63"/>
      <c r="AC32" s="63"/>
    </row>
    <row r="33" spans="1:29">
      <c r="A33" s="257" t="s">
        <v>331</v>
      </c>
      <c r="B33" s="68">
        <v>131.44999999999999</v>
      </c>
      <c r="C33" s="71" t="s">
        <v>163</v>
      </c>
      <c r="D33" s="68">
        <v>25</v>
      </c>
      <c r="E33" s="8">
        <v>357.1</v>
      </c>
      <c r="F33" s="8">
        <v>51.2</v>
      </c>
      <c r="G33" s="70">
        <v>1.3400000000000001E-7</v>
      </c>
      <c r="H33" s="5">
        <v>1.8</v>
      </c>
      <c r="I33" s="5"/>
      <c r="J33" s="5"/>
      <c r="K33" s="439"/>
      <c r="L33" s="440"/>
      <c r="M33" s="440"/>
      <c r="O33" s="185"/>
      <c r="P33" s="183"/>
      <c r="U33" s="88"/>
      <c r="V33" s="154"/>
      <c r="W33" s="99"/>
      <c r="X33" s="99"/>
      <c r="Y33" s="88"/>
      <c r="Z33" s="88"/>
      <c r="AA33" s="99"/>
      <c r="AB33" s="63"/>
      <c r="AC33" s="63"/>
    </row>
    <row r="34" spans="1:29">
      <c r="A34" s="257" t="s">
        <v>332</v>
      </c>
      <c r="B34" s="68">
        <v>131.44999999999999</v>
      </c>
      <c r="C34" s="71" t="s">
        <v>163</v>
      </c>
      <c r="D34" s="68">
        <v>30</v>
      </c>
      <c r="E34" s="8">
        <v>351.2</v>
      </c>
      <c r="F34" s="8">
        <v>57.7</v>
      </c>
      <c r="G34" s="70">
        <v>1.2100000000000001E-7</v>
      </c>
      <c r="H34" s="5">
        <v>1.8</v>
      </c>
      <c r="I34" s="5"/>
      <c r="J34" s="5"/>
      <c r="K34" s="439"/>
      <c r="L34" s="440"/>
      <c r="M34" s="440"/>
      <c r="O34" s="185"/>
      <c r="P34" s="183"/>
      <c r="U34" s="88"/>
      <c r="V34" s="154"/>
      <c r="W34" s="99"/>
      <c r="X34" s="99"/>
      <c r="Y34" s="88"/>
      <c r="Z34" s="88"/>
      <c r="AA34" s="99"/>
      <c r="AB34" s="63"/>
      <c r="AC34" s="63"/>
    </row>
    <row r="35" spans="1:29">
      <c r="A35" s="253" t="s">
        <v>333</v>
      </c>
      <c r="B35" s="68">
        <v>131.44999999999999</v>
      </c>
      <c r="C35" s="71" t="s">
        <v>163</v>
      </c>
      <c r="D35" s="68">
        <v>35</v>
      </c>
      <c r="E35" s="8">
        <v>342.1</v>
      </c>
      <c r="F35" s="8">
        <v>19.5</v>
      </c>
      <c r="G35" s="70">
        <v>6.87E-8</v>
      </c>
      <c r="H35" s="5">
        <v>2.5</v>
      </c>
      <c r="I35" s="5"/>
      <c r="J35" s="5"/>
      <c r="K35" s="439"/>
      <c r="L35" s="440"/>
      <c r="M35" s="440"/>
      <c r="O35" s="185"/>
      <c r="P35" s="183"/>
      <c r="U35" s="88"/>
      <c r="V35" s="154"/>
      <c r="W35" s="99"/>
      <c r="X35" s="99"/>
      <c r="Y35" s="88"/>
      <c r="Z35" s="88"/>
      <c r="AA35" s="99"/>
      <c r="AB35" s="63"/>
      <c r="AC35" s="63"/>
    </row>
    <row r="36" spans="1:29">
      <c r="A36" s="257" t="s">
        <v>334</v>
      </c>
      <c r="B36" s="10">
        <v>131.44999999999999</v>
      </c>
      <c r="C36" s="137" t="s">
        <v>163</v>
      </c>
      <c r="D36" s="10">
        <v>40</v>
      </c>
      <c r="E36" s="10">
        <v>29</v>
      </c>
      <c r="F36" s="10">
        <v>45.2</v>
      </c>
      <c r="G36" s="142">
        <v>5.3099999999999999E-8</v>
      </c>
      <c r="H36" s="143">
        <v>2.8</v>
      </c>
      <c r="I36" s="75"/>
      <c r="J36" s="75"/>
      <c r="K36" s="439"/>
      <c r="L36" s="440"/>
      <c r="M36" s="440"/>
      <c r="O36" s="185"/>
      <c r="P36" s="183"/>
      <c r="U36" s="88"/>
      <c r="V36" s="154"/>
      <c r="W36" s="99"/>
      <c r="X36" s="99"/>
      <c r="Y36" s="88"/>
      <c r="Z36" s="88"/>
      <c r="AA36" s="99"/>
      <c r="AB36" s="63"/>
      <c r="AC36" s="63"/>
    </row>
    <row r="37" spans="1:29">
      <c r="A37" s="257" t="s">
        <v>98</v>
      </c>
      <c r="B37" s="10">
        <v>131.44999999999999</v>
      </c>
      <c r="C37" s="137" t="s">
        <v>163</v>
      </c>
      <c r="D37" s="10">
        <v>45</v>
      </c>
      <c r="E37" s="10">
        <v>336</v>
      </c>
      <c r="F37" s="10">
        <v>58.5</v>
      </c>
      <c r="G37" s="142">
        <v>5.2100000000000003E-8</v>
      </c>
      <c r="H37" s="143">
        <v>2.8</v>
      </c>
      <c r="I37" s="75"/>
      <c r="J37" s="75"/>
      <c r="K37" s="439"/>
      <c r="L37" s="440"/>
      <c r="M37" s="440"/>
      <c r="O37" s="185"/>
      <c r="P37" s="183"/>
      <c r="U37" s="88"/>
      <c r="V37" s="154"/>
      <c r="W37" s="99"/>
      <c r="X37" s="99"/>
      <c r="Y37" s="88"/>
      <c r="Z37" s="88"/>
      <c r="AA37" s="99"/>
      <c r="AB37" s="63"/>
      <c r="AC37" s="63"/>
    </row>
    <row r="38" spans="1:29">
      <c r="A38" s="257" t="s">
        <v>335</v>
      </c>
      <c r="B38" s="68">
        <v>131.44999999999999</v>
      </c>
      <c r="C38" s="71" t="s">
        <v>163</v>
      </c>
      <c r="D38" s="68">
        <v>50</v>
      </c>
      <c r="E38" s="8">
        <v>293.10000000000002</v>
      </c>
      <c r="F38" s="8">
        <v>14.8</v>
      </c>
      <c r="G38" s="70">
        <v>4.66E-8</v>
      </c>
      <c r="H38" s="5">
        <v>2.6</v>
      </c>
      <c r="I38" s="75"/>
      <c r="J38" s="75"/>
      <c r="K38" s="122"/>
      <c r="L38" s="75"/>
      <c r="M38" s="75"/>
      <c r="O38" s="185"/>
      <c r="P38" s="183"/>
      <c r="U38" s="88"/>
      <c r="V38" s="154"/>
      <c r="W38" s="99"/>
      <c r="X38" s="99"/>
      <c r="Y38" s="88"/>
      <c r="Z38" s="88"/>
      <c r="AA38" s="99"/>
      <c r="AB38" s="63"/>
      <c r="AC38" s="63"/>
    </row>
    <row r="39" spans="1:29">
      <c r="A39" s="255"/>
      <c r="B39" s="72"/>
      <c r="C39" s="73"/>
      <c r="D39" s="72"/>
      <c r="E39" s="79"/>
      <c r="F39" s="79"/>
      <c r="G39" s="74"/>
      <c r="H39" s="75"/>
      <c r="I39" s="75"/>
      <c r="J39" s="75"/>
      <c r="K39" s="122"/>
      <c r="L39" s="75"/>
      <c r="M39" s="75"/>
      <c r="O39" s="185"/>
      <c r="P39" s="183"/>
      <c r="U39" s="88"/>
      <c r="V39" s="154"/>
      <c r="W39" s="99"/>
      <c r="X39" s="99"/>
      <c r="Y39" s="88"/>
      <c r="Z39" s="88"/>
      <c r="AA39" s="99"/>
      <c r="AB39" s="63"/>
      <c r="AC39" s="63"/>
    </row>
    <row r="40" spans="1:29" ht="15.75">
      <c r="A40" s="253" t="s">
        <v>322</v>
      </c>
      <c r="B40" s="68">
        <v>132.35</v>
      </c>
      <c r="C40" s="71" t="s">
        <v>161</v>
      </c>
      <c r="D40" s="68">
        <v>0</v>
      </c>
      <c r="E40" s="8">
        <v>286.10000000000002</v>
      </c>
      <c r="F40" s="8">
        <v>49.4</v>
      </c>
      <c r="G40" s="70">
        <v>7.8999999999999995E-7</v>
      </c>
      <c r="H40" s="5">
        <v>1</v>
      </c>
      <c r="I40" s="5">
        <v>27.6</v>
      </c>
      <c r="J40" s="5"/>
      <c r="K40" s="128" t="s">
        <v>106</v>
      </c>
      <c r="L40" s="5"/>
      <c r="M40" s="5"/>
      <c r="N40" s="105"/>
      <c r="O40" s="185"/>
      <c r="P40" s="183"/>
      <c r="U40" s="88"/>
      <c r="V40" s="154"/>
      <c r="W40" s="99"/>
      <c r="X40" s="99"/>
      <c r="Y40" s="88"/>
      <c r="Z40" s="88"/>
      <c r="AA40" s="99"/>
      <c r="AB40" s="63"/>
      <c r="AC40" s="63"/>
    </row>
    <row r="41" spans="1:29">
      <c r="A41" s="253" t="s">
        <v>323</v>
      </c>
      <c r="B41" s="68">
        <v>132.35</v>
      </c>
      <c r="C41" s="71" t="s">
        <v>162</v>
      </c>
      <c r="D41" s="68">
        <v>100</v>
      </c>
      <c r="E41" s="8">
        <v>282.5</v>
      </c>
      <c r="F41" s="8">
        <v>55</v>
      </c>
      <c r="G41" s="70">
        <v>6.1399999999999997E-7</v>
      </c>
      <c r="H41" s="5">
        <v>1.1000000000000001</v>
      </c>
      <c r="I41" s="5"/>
      <c r="J41" s="5"/>
      <c r="K41" s="439" t="s">
        <v>240</v>
      </c>
      <c r="L41" s="440"/>
      <c r="M41" s="440"/>
      <c r="O41" s="185"/>
      <c r="P41" s="183"/>
      <c r="U41" s="88"/>
      <c r="V41" s="154"/>
      <c r="W41" s="99"/>
      <c r="X41" s="99"/>
      <c r="Y41" s="88"/>
      <c r="Z41" s="88"/>
      <c r="AA41" s="99"/>
      <c r="AB41" s="63"/>
      <c r="AC41" s="63"/>
    </row>
    <row r="42" spans="1:29">
      <c r="A42" s="253" t="s">
        <v>324</v>
      </c>
      <c r="B42" s="68">
        <v>132.35</v>
      </c>
      <c r="C42" s="71" t="s">
        <v>162</v>
      </c>
      <c r="D42" s="68">
        <v>150</v>
      </c>
      <c r="E42" s="8">
        <v>283.5</v>
      </c>
      <c r="F42" s="8">
        <v>55.1</v>
      </c>
      <c r="G42" s="70">
        <v>5.06E-7</v>
      </c>
      <c r="H42" s="5">
        <v>1.2</v>
      </c>
      <c r="I42" s="5">
        <v>27</v>
      </c>
      <c r="J42" s="5"/>
      <c r="K42" s="439"/>
      <c r="L42" s="440"/>
      <c r="M42" s="440"/>
      <c r="O42" s="185"/>
      <c r="P42" s="183"/>
      <c r="U42" s="88"/>
      <c r="V42" s="154"/>
      <c r="W42" s="99"/>
      <c r="X42" s="99"/>
      <c r="Y42" s="88"/>
      <c r="Z42" s="88"/>
      <c r="AA42" s="99"/>
      <c r="AB42" s="63"/>
      <c r="AC42" s="63"/>
    </row>
    <row r="43" spans="1:29">
      <c r="A43" s="253" t="s">
        <v>325</v>
      </c>
      <c r="B43" s="68">
        <v>132.35</v>
      </c>
      <c r="C43" s="71" t="s">
        <v>162</v>
      </c>
      <c r="D43" s="68">
        <v>175</v>
      </c>
      <c r="E43" s="8">
        <v>282</v>
      </c>
      <c r="F43" s="8">
        <v>55.5</v>
      </c>
      <c r="G43" s="70">
        <v>4.7599999999999997E-7</v>
      </c>
      <c r="H43" s="5">
        <v>1.2</v>
      </c>
      <c r="K43" s="439"/>
      <c r="L43" s="440"/>
      <c r="M43" s="440"/>
      <c r="O43" s="185"/>
      <c r="P43" s="183"/>
      <c r="U43" s="88"/>
      <c r="V43" s="154"/>
      <c r="W43" s="99"/>
      <c r="X43" s="99"/>
      <c r="Y43" s="88"/>
      <c r="Z43" s="88"/>
      <c r="AA43" s="99"/>
      <c r="AB43" s="63"/>
      <c r="AC43" s="63"/>
    </row>
    <row r="44" spans="1:29">
      <c r="A44" s="257" t="s">
        <v>326</v>
      </c>
      <c r="B44" s="68">
        <v>132.35</v>
      </c>
      <c r="C44" s="71" t="s">
        <v>162</v>
      </c>
      <c r="D44" s="68">
        <v>200</v>
      </c>
      <c r="E44" s="8">
        <v>282.60000000000002</v>
      </c>
      <c r="F44" s="8">
        <v>55.8</v>
      </c>
      <c r="G44" s="70">
        <v>4.3599999999999999E-7</v>
      </c>
      <c r="H44" s="5">
        <v>1.2</v>
      </c>
      <c r="I44" s="5">
        <v>27.5</v>
      </c>
      <c r="J44" s="5"/>
      <c r="K44" s="439"/>
      <c r="L44" s="440"/>
      <c r="M44" s="440"/>
      <c r="O44" s="185"/>
      <c r="P44" s="183"/>
      <c r="U44" s="88"/>
      <c r="V44" s="154"/>
      <c r="W44" s="99"/>
      <c r="X44" s="99"/>
      <c r="Y44" s="88"/>
      <c r="Z44" s="88"/>
      <c r="AA44" s="99"/>
      <c r="AB44" s="63"/>
      <c r="AC44" s="63"/>
    </row>
    <row r="45" spans="1:29">
      <c r="A45" s="257" t="s">
        <v>327</v>
      </c>
      <c r="B45" s="68">
        <v>132.35</v>
      </c>
      <c r="C45" s="71" t="s">
        <v>162</v>
      </c>
      <c r="D45" s="68">
        <v>225</v>
      </c>
      <c r="E45" s="8">
        <v>283.5</v>
      </c>
      <c r="F45" s="8">
        <v>55.8</v>
      </c>
      <c r="G45" s="70">
        <v>3.9999999999999998E-7</v>
      </c>
      <c r="H45" s="5">
        <v>0.9</v>
      </c>
      <c r="I45" s="5">
        <v>28.4</v>
      </c>
      <c r="J45" s="5"/>
      <c r="K45" s="439"/>
      <c r="L45" s="440"/>
      <c r="M45" s="440"/>
      <c r="O45" s="185"/>
      <c r="P45" s="183"/>
      <c r="U45" s="88"/>
      <c r="V45" s="154"/>
      <c r="W45" s="99"/>
      <c r="X45" s="99"/>
      <c r="Y45" s="88"/>
      <c r="Z45" s="88"/>
      <c r="AA45" s="99"/>
      <c r="AB45" s="63"/>
      <c r="AC45" s="63"/>
    </row>
    <row r="46" spans="1:29">
      <c r="A46" s="257" t="s">
        <v>328</v>
      </c>
      <c r="B46" s="68">
        <v>132.35</v>
      </c>
      <c r="C46" s="71" t="s">
        <v>162</v>
      </c>
      <c r="D46" s="68">
        <v>250</v>
      </c>
      <c r="E46" s="8">
        <v>285.2</v>
      </c>
      <c r="F46" s="8">
        <v>55</v>
      </c>
      <c r="G46" s="70">
        <v>3.9099999999999999E-7</v>
      </c>
      <c r="H46" s="5">
        <v>1.1000000000000001</v>
      </c>
      <c r="I46" s="5">
        <v>30</v>
      </c>
      <c r="J46" s="5"/>
      <c r="K46" s="439"/>
      <c r="L46" s="440"/>
      <c r="M46" s="440"/>
      <c r="O46" s="185"/>
      <c r="P46" s="183"/>
      <c r="U46" s="88"/>
      <c r="V46" s="154"/>
      <c r="W46" s="99"/>
      <c r="X46" s="99"/>
      <c r="Y46" s="88"/>
      <c r="Z46" s="88"/>
      <c r="AA46" s="99"/>
      <c r="AB46" s="63"/>
      <c r="AC46" s="63"/>
    </row>
    <row r="47" spans="1:29">
      <c r="A47" s="257" t="s">
        <v>329</v>
      </c>
      <c r="B47" s="68">
        <v>132.35</v>
      </c>
      <c r="C47" s="71" t="s">
        <v>162</v>
      </c>
      <c r="D47" s="68">
        <v>275</v>
      </c>
      <c r="E47" s="8">
        <v>283.10000000000002</v>
      </c>
      <c r="F47" s="8">
        <v>55.6</v>
      </c>
      <c r="G47" s="178">
        <v>3.6300000000000001E-7</v>
      </c>
      <c r="H47" s="179">
        <v>1.1000000000000001</v>
      </c>
      <c r="I47" s="179"/>
      <c r="J47" s="179"/>
      <c r="K47" s="439"/>
      <c r="L47" s="440"/>
      <c r="M47" s="440"/>
      <c r="O47" s="185"/>
      <c r="P47" s="183"/>
      <c r="U47" s="88"/>
      <c r="V47" s="154"/>
      <c r="W47" s="99"/>
      <c r="X47" s="99"/>
      <c r="Y47" s="88"/>
      <c r="Z47" s="88"/>
      <c r="AA47" s="99"/>
      <c r="AB47" s="63"/>
      <c r="AC47" s="63"/>
    </row>
    <row r="48" spans="1:29">
      <c r="A48" s="253" t="s">
        <v>330</v>
      </c>
      <c r="B48" s="68">
        <v>132.35</v>
      </c>
      <c r="C48" s="71" t="s">
        <v>162</v>
      </c>
      <c r="D48" s="68">
        <v>300</v>
      </c>
      <c r="E48" s="8">
        <v>287.5</v>
      </c>
      <c r="F48" s="8">
        <v>44.5</v>
      </c>
      <c r="G48" s="178">
        <v>2.8700000000000002E-7</v>
      </c>
      <c r="H48" s="179">
        <v>0.9</v>
      </c>
      <c r="I48" s="179">
        <v>39</v>
      </c>
      <c r="J48" s="179"/>
      <c r="K48" s="439"/>
      <c r="L48" s="440"/>
      <c r="M48" s="440"/>
      <c r="O48" s="185"/>
      <c r="P48" s="183"/>
      <c r="U48" s="88"/>
      <c r="V48" s="154"/>
      <c r="W48" s="99"/>
      <c r="X48" s="99"/>
      <c r="Y48" s="88"/>
      <c r="Z48" s="88"/>
      <c r="AA48" s="99"/>
      <c r="AB48" s="63"/>
      <c r="AC48" s="63"/>
    </row>
    <row r="49" spans="1:29">
      <c r="A49" s="253" t="s">
        <v>331</v>
      </c>
      <c r="B49" s="68">
        <v>132.35</v>
      </c>
      <c r="C49" s="71" t="s">
        <v>162</v>
      </c>
      <c r="D49" s="68">
        <v>320</v>
      </c>
      <c r="E49" s="8">
        <v>295</v>
      </c>
      <c r="F49" s="8">
        <v>40.1</v>
      </c>
      <c r="G49" s="178">
        <v>2.9700000000000003E-7</v>
      </c>
      <c r="H49" s="179">
        <v>0.9</v>
      </c>
      <c r="I49" s="179"/>
      <c r="J49" s="179"/>
      <c r="K49" s="439"/>
      <c r="L49" s="440"/>
      <c r="M49" s="440"/>
      <c r="O49" s="185"/>
      <c r="P49" s="183"/>
      <c r="U49" s="88"/>
      <c r="V49" s="154"/>
      <c r="W49" s="99"/>
      <c r="X49" s="99"/>
      <c r="Y49" s="88"/>
      <c r="Z49" s="88"/>
      <c r="AA49" s="99"/>
      <c r="AB49" s="63"/>
      <c r="AC49" s="63"/>
    </row>
    <row r="50" spans="1:29">
      <c r="A50" s="253" t="s">
        <v>332</v>
      </c>
      <c r="B50" s="68">
        <v>132.35</v>
      </c>
      <c r="C50" s="71" t="s">
        <v>162</v>
      </c>
      <c r="D50" s="68">
        <v>340</v>
      </c>
      <c r="E50" s="8">
        <v>296.2</v>
      </c>
      <c r="F50" s="8">
        <v>40.299999999999997</v>
      </c>
      <c r="G50" s="178">
        <v>2.5100000000000001E-7</v>
      </c>
      <c r="H50" s="179">
        <v>1.1000000000000001</v>
      </c>
      <c r="I50" s="180">
        <v>48.2</v>
      </c>
      <c r="J50" s="180"/>
      <c r="K50" s="439"/>
      <c r="L50" s="440"/>
      <c r="M50" s="440"/>
      <c r="O50" s="185"/>
      <c r="P50" s="183"/>
      <c r="U50" s="88"/>
      <c r="V50" s="154"/>
      <c r="W50" s="99"/>
      <c r="X50" s="99"/>
      <c r="Y50" s="88"/>
      <c r="Z50" s="88"/>
      <c r="AA50" s="99"/>
      <c r="AB50" s="63"/>
      <c r="AC50" s="63"/>
    </row>
    <row r="51" spans="1:29">
      <c r="A51" s="253" t="s">
        <v>333</v>
      </c>
      <c r="B51" s="72">
        <v>132.35</v>
      </c>
      <c r="C51" s="73" t="s">
        <v>162</v>
      </c>
      <c r="D51" s="72">
        <v>360</v>
      </c>
      <c r="E51" s="79">
        <v>280.39999999999998</v>
      </c>
      <c r="F51" s="79">
        <v>46</v>
      </c>
      <c r="G51" s="181">
        <v>2.53E-7</v>
      </c>
      <c r="H51" s="80">
        <v>0.9</v>
      </c>
      <c r="I51" s="94">
        <v>52.3</v>
      </c>
      <c r="J51" s="94"/>
      <c r="K51" s="133"/>
      <c r="L51" s="94"/>
      <c r="M51" s="94"/>
      <c r="O51" s="185"/>
      <c r="P51" s="183"/>
      <c r="U51" s="88"/>
      <c r="V51" s="154"/>
      <c r="W51" s="99"/>
      <c r="X51" s="99"/>
      <c r="Y51" s="88"/>
      <c r="Z51" s="88"/>
      <c r="AA51" s="99"/>
      <c r="AB51" s="63"/>
      <c r="AC51" s="63"/>
    </row>
    <row r="52" spans="1:29">
      <c r="A52" s="253"/>
      <c r="B52" s="72"/>
      <c r="C52" s="73"/>
      <c r="D52" s="72"/>
      <c r="E52" s="79"/>
      <c r="F52" s="79"/>
      <c r="G52" s="181"/>
      <c r="H52" s="80"/>
      <c r="I52" s="80"/>
      <c r="J52" s="80"/>
      <c r="K52" s="182"/>
      <c r="L52" s="80"/>
      <c r="M52" s="80"/>
      <c r="O52" s="185"/>
      <c r="P52" s="183"/>
      <c r="U52" s="88"/>
      <c r="V52" s="154"/>
      <c r="W52" s="99"/>
      <c r="X52" s="99"/>
      <c r="Y52" s="88"/>
      <c r="Z52" s="88"/>
      <c r="AA52" s="99"/>
      <c r="AB52" s="63"/>
      <c r="AC52" s="63"/>
    </row>
    <row r="53" spans="1:29" ht="15.75">
      <c r="A53" s="253" t="s">
        <v>322</v>
      </c>
      <c r="B53" s="68">
        <v>133.44999999999999</v>
      </c>
      <c r="C53" s="71" t="s">
        <v>161</v>
      </c>
      <c r="D53" s="68">
        <v>0</v>
      </c>
      <c r="E53" s="8">
        <v>254.9</v>
      </c>
      <c r="F53" s="8">
        <v>69.2</v>
      </c>
      <c r="G53" s="178">
        <v>5.4000000000000002E-7</v>
      </c>
      <c r="H53" s="179">
        <v>1.3</v>
      </c>
      <c r="I53" s="179">
        <v>62.4</v>
      </c>
      <c r="J53" s="179"/>
      <c r="K53" s="128" t="s">
        <v>106</v>
      </c>
      <c r="L53" s="179"/>
      <c r="M53" s="179"/>
      <c r="N53" s="105"/>
      <c r="O53" s="185"/>
      <c r="P53" s="183"/>
      <c r="U53" s="88"/>
      <c r="V53" s="154"/>
      <c r="W53" s="99"/>
      <c r="X53" s="99"/>
      <c r="Y53" s="88"/>
      <c r="Z53" s="88"/>
      <c r="AA53" s="99"/>
      <c r="AB53" s="63"/>
      <c r="AC53" s="63"/>
    </row>
    <row r="54" spans="1:29">
      <c r="A54" s="253" t="s">
        <v>323</v>
      </c>
      <c r="B54" s="68">
        <v>133.44999999999999</v>
      </c>
      <c r="C54" s="71" t="s">
        <v>162</v>
      </c>
      <c r="D54" s="68">
        <v>100</v>
      </c>
      <c r="E54" s="8">
        <v>274.10000000000002</v>
      </c>
      <c r="F54" s="8">
        <v>75.400000000000006</v>
      </c>
      <c r="G54" s="178">
        <v>4.3300000000000003E-7</v>
      </c>
      <c r="H54" s="179">
        <v>1.4</v>
      </c>
      <c r="I54" s="179"/>
      <c r="J54" s="179"/>
      <c r="K54" s="452" t="s">
        <v>239</v>
      </c>
      <c r="L54" s="453"/>
      <c r="M54" s="453"/>
      <c r="O54" s="185"/>
      <c r="P54" s="183"/>
      <c r="U54" s="88"/>
      <c r="V54" s="154"/>
      <c r="W54" s="99"/>
      <c r="X54" s="99"/>
      <c r="Y54" s="88"/>
      <c r="Z54" s="88"/>
      <c r="AA54" s="99"/>
      <c r="AB54" s="63"/>
      <c r="AC54" s="63"/>
    </row>
    <row r="55" spans="1:29">
      <c r="A55" s="253" t="s">
        <v>324</v>
      </c>
      <c r="B55" s="68">
        <v>133.44999999999999</v>
      </c>
      <c r="C55" s="71" t="s">
        <v>162</v>
      </c>
      <c r="D55" s="68">
        <v>150</v>
      </c>
      <c r="E55" s="8">
        <v>276.7</v>
      </c>
      <c r="F55" s="8">
        <v>78.599999999999994</v>
      </c>
      <c r="G55" s="178">
        <v>3.6100000000000002E-7</v>
      </c>
      <c r="H55" s="179">
        <v>1.6</v>
      </c>
      <c r="I55" s="179"/>
      <c r="J55" s="179"/>
      <c r="K55" s="452"/>
      <c r="L55" s="453"/>
      <c r="M55" s="453"/>
      <c r="O55" s="185"/>
      <c r="P55" s="183"/>
      <c r="U55" s="88"/>
      <c r="V55" s="154"/>
      <c r="W55" s="99"/>
      <c r="X55" s="99"/>
      <c r="Y55" s="88"/>
      <c r="Z55" s="88"/>
      <c r="AA55" s="99"/>
      <c r="AB55" s="63"/>
      <c r="AC55" s="63"/>
    </row>
    <row r="56" spans="1:29">
      <c r="A56" s="253" t="s">
        <v>325</v>
      </c>
      <c r="B56" s="68">
        <v>133.44999999999999</v>
      </c>
      <c r="C56" s="71" t="s">
        <v>162</v>
      </c>
      <c r="D56" s="68">
        <v>150</v>
      </c>
      <c r="E56" s="8">
        <v>278</v>
      </c>
      <c r="F56" s="8">
        <v>78.3</v>
      </c>
      <c r="G56" s="178">
        <v>3.6100000000000002E-7</v>
      </c>
      <c r="H56" s="179">
        <v>1.6</v>
      </c>
      <c r="I56" s="179">
        <v>61</v>
      </c>
      <c r="J56" s="179"/>
      <c r="K56" s="452"/>
      <c r="L56" s="453"/>
      <c r="M56" s="453"/>
      <c r="O56" s="185"/>
      <c r="P56" s="183"/>
      <c r="U56" s="88"/>
      <c r="V56" s="154"/>
      <c r="W56" s="99"/>
      <c r="X56" s="99"/>
      <c r="Y56" s="88"/>
      <c r="Z56" s="88"/>
      <c r="AA56" s="99"/>
      <c r="AB56" s="63"/>
      <c r="AC56" s="63"/>
    </row>
    <row r="57" spans="1:29">
      <c r="A57" s="253" t="s">
        <v>326</v>
      </c>
      <c r="B57" s="68">
        <v>133.44999999999999</v>
      </c>
      <c r="C57" s="71" t="s">
        <v>163</v>
      </c>
      <c r="D57" s="68">
        <v>3.6</v>
      </c>
      <c r="E57" s="8">
        <v>290.2</v>
      </c>
      <c r="F57" s="8">
        <v>80.900000000000006</v>
      </c>
      <c r="G57" s="178">
        <v>3.3700000000000001E-7</v>
      </c>
      <c r="H57" s="179">
        <v>1.7</v>
      </c>
      <c r="I57" s="179"/>
      <c r="J57" s="179"/>
      <c r="K57" s="452"/>
      <c r="L57" s="453"/>
      <c r="M57" s="453"/>
      <c r="O57" s="185"/>
      <c r="P57" s="183"/>
      <c r="U57" s="88"/>
      <c r="V57" s="154"/>
      <c r="W57" s="99"/>
      <c r="X57" s="99"/>
      <c r="Y57" s="88"/>
      <c r="Z57" s="88"/>
      <c r="AA57" s="99"/>
      <c r="AB57" s="63"/>
      <c r="AC57" s="63"/>
    </row>
    <row r="58" spans="1:29">
      <c r="A58" s="253" t="s">
        <v>327</v>
      </c>
      <c r="B58" s="68">
        <v>133.44999999999999</v>
      </c>
      <c r="C58" s="71" t="s">
        <v>163</v>
      </c>
      <c r="D58" s="68">
        <v>5.8</v>
      </c>
      <c r="E58" s="8">
        <v>306</v>
      </c>
      <c r="F58" s="8">
        <v>81.3</v>
      </c>
      <c r="G58" s="178">
        <v>3.22E-7</v>
      </c>
      <c r="H58" s="179">
        <v>1.7</v>
      </c>
      <c r="I58" s="179"/>
      <c r="J58" s="179"/>
      <c r="K58" s="452"/>
      <c r="L58" s="453"/>
      <c r="M58" s="453"/>
      <c r="O58" s="185"/>
      <c r="P58" s="183"/>
      <c r="U58" s="88"/>
      <c r="V58" s="154"/>
      <c r="W58" s="99"/>
      <c r="X58" s="99"/>
      <c r="Y58" s="88"/>
      <c r="Z58" s="88"/>
      <c r="AA58" s="99"/>
      <c r="AB58" s="63"/>
      <c r="AC58" s="63"/>
    </row>
    <row r="59" spans="1:29">
      <c r="A59" s="253" t="s">
        <v>328</v>
      </c>
      <c r="B59" s="68">
        <v>133.44999999999999</v>
      </c>
      <c r="C59" s="71" t="s">
        <v>163</v>
      </c>
      <c r="D59" s="68">
        <v>8.1</v>
      </c>
      <c r="E59" s="8">
        <v>308.2</v>
      </c>
      <c r="F59" s="8">
        <v>83.6</v>
      </c>
      <c r="G59" s="178">
        <v>3.0699999999999998E-7</v>
      </c>
      <c r="H59" s="179">
        <v>1.8</v>
      </c>
      <c r="I59" s="179"/>
      <c r="J59" s="179"/>
      <c r="K59" s="452"/>
      <c r="L59" s="453"/>
      <c r="M59" s="453"/>
      <c r="O59" s="185"/>
      <c r="P59" s="183"/>
      <c r="U59" s="88"/>
      <c r="V59" s="154"/>
      <c r="W59" s="99"/>
      <c r="X59" s="99"/>
      <c r="Y59" s="88"/>
      <c r="Z59" s="88"/>
      <c r="AA59" s="99"/>
      <c r="AB59" s="63"/>
      <c r="AC59" s="63"/>
    </row>
    <row r="60" spans="1:29">
      <c r="A60" s="257" t="s">
        <v>329</v>
      </c>
      <c r="B60" s="68">
        <v>133.44999999999999</v>
      </c>
      <c r="C60" s="71" t="s">
        <v>163</v>
      </c>
      <c r="D60" s="68">
        <v>12.2</v>
      </c>
      <c r="E60" s="8">
        <v>338.5</v>
      </c>
      <c r="F60" s="8">
        <v>80.900000000000006</v>
      </c>
      <c r="G60" s="70">
        <v>2.8500000000000002E-7</v>
      </c>
      <c r="H60" s="5">
        <v>1.9</v>
      </c>
      <c r="I60" s="5"/>
      <c r="J60" s="5"/>
      <c r="K60" s="452"/>
      <c r="L60" s="453"/>
      <c r="M60" s="453"/>
      <c r="O60" s="185"/>
      <c r="P60" s="183"/>
      <c r="U60" s="88"/>
      <c r="V60" s="154"/>
      <c r="W60" s="99"/>
      <c r="X60" s="99"/>
      <c r="Y60" s="88"/>
      <c r="Z60" s="88"/>
      <c r="AA60" s="99"/>
      <c r="AB60" s="63"/>
      <c r="AC60" s="63"/>
    </row>
    <row r="61" spans="1:29">
      <c r="A61" s="257" t="s">
        <v>330</v>
      </c>
      <c r="B61" s="68">
        <v>133.44999999999999</v>
      </c>
      <c r="C61" s="71" t="s">
        <v>163</v>
      </c>
      <c r="D61" s="68">
        <v>14</v>
      </c>
      <c r="E61" s="8">
        <v>334.9</v>
      </c>
      <c r="F61" s="8">
        <v>78.900000000000006</v>
      </c>
      <c r="G61" s="70">
        <v>2.8599999999999999E-7</v>
      </c>
      <c r="H61" s="5">
        <v>1.9</v>
      </c>
      <c r="I61" s="5"/>
      <c r="J61" s="5"/>
      <c r="K61" s="452"/>
      <c r="L61" s="453"/>
      <c r="M61" s="453"/>
      <c r="O61" s="185"/>
      <c r="P61" s="183"/>
      <c r="U61" s="88"/>
      <c r="V61" s="154"/>
      <c r="W61" s="99"/>
      <c r="X61" s="99"/>
      <c r="Y61" s="88"/>
      <c r="Z61" s="88"/>
      <c r="AA61" s="99"/>
      <c r="AB61" s="63"/>
      <c r="AC61" s="63"/>
    </row>
    <row r="62" spans="1:29">
      <c r="A62" s="257" t="s">
        <v>331</v>
      </c>
      <c r="B62" s="68">
        <v>133.44999999999999</v>
      </c>
      <c r="C62" s="71" t="s">
        <v>163</v>
      </c>
      <c r="D62" s="68">
        <v>16.100000000000001</v>
      </c>
      <c r="E62" s="8">
        <v>344.7</v>
      </c>
      <c r="F62" s="8">
        <v>80.099999999999994</v>
      </c>
      <c r="G62" s="70">
        <v>2.9700000000000003E-7</v>
      </c>
      <c r="H62" s="5">
        <v>1.9</v>
      </c>
      <c r="I62" s="5"/>
      <c r="J62" s="5"/>
      <c r="K62" s="452"/>
      <c r="L62" s="453"/>
      <c r="M62" s="453"/>
      <c r="O62" s="185"/>
      <c r="P62" s="183"/>
      <c r="U62" s="88"/>
      <c r="V62" s="154"/>
      <c r="W62" s="99"/>
      <c r="X62" s="99"/>
      <c r="Y62" s="88"/>
      <c r="Z62" s="88"/>
      <c r="AA62" s="99"/>
      <c r="AB62" s="63"/>
      <c r="AC62" s="63"/>
    </row>
    <row r="63" spans="1:29">
      <c r="A63" s="253" t="s">
        <v>332</v>
      </c>
      <c r="B63" s="68">
        <v>133.44999999999999</v>
      </c>
      <c r="C63" s="71" t="s">
        <v>162</v>
      </c>
      <c r="D63" s="68">
        <v>200</v>
      </c>
      <c r="E63" s="8">
        <v>21.3</v>
      </c>
      <c r="F63" s="8">
        <v>83.4</v>
      </c>
      <c r="G63" s="70">
        <v>2.7599999999999998E-7</v>
      </c>
      <c r="H63" s="5">
        <v>1.9</v>
      </c>
      <c r="I63" s="5"/>
      <c r="J63" s="5"/>
      <c r="K63" s="452"/>
      <c r="L63" s="453"/>
      <c r="M63" s="453"/>
      <c r="O63" s="185"/>
      <c r="P63" s="183"/>
      <c r="U63" s="88"/>
      <c r="V63" s="154"/>
      <c r="W63" s="99"/>
      <c r="X63" s="99"/>
      <c r="Y63" s="88"/>
      <c r="Z63" s="88"/>
      <c r="AA63" s="99"/>
      <c r="AB63" s="63"/>
      <c r="AC63" s="63"/>
    </row>
    <row r="64" spans="1:29">
      <c r="A64" s="253" t="s">
        <v>333</v>
      </c>
      <c r="B64" s="68">
        <v>133.44999999999999</v>
      </c>
      <c r="C64" s="71" t="s">
        <v>162</v>
      </c>
      <c r="D64" s="68">
        <v>225</v>
      </c>
      <c r="E64" s="8">
        <v>11.4</v>
      </c>
      <c r="F64" s="8">
        <v>78.8</v>
      </c>
      <c r="G64" s="70">
        <v>2.7399999999999999E-7</v>
      </c>
      <c r="H64" s="5">
        <v>1.9</v>
      </c>
      <c r="I64" s="5">
        <v>62.8</v>
      </c>
      <c r="J64" s="5"/>
      <c r="K64" s="452"/>
      <c r="L64" s="453"/>
      <c r="M64" s="453"/>
      <c r="O64" s="185"/>
      <c r="P64" s="183"/>
      <c r="U64" s="88"/>
      <c r="V64" s="154"/>
      <c r="W64" s="99"/>
      <c r="X64" s="99"/>
      <c r="Y64" s="88"/>
      <c r="Z64" s="88"/>
      <c r="AA64" s="99"/>
      <c r="AB64" s="63"/>
      <c r="AC64" s="63"/>
    </row>
    <row r="65" spans="1:29">
      <c r="A65" s="253" t="s">
        <v>334</v>
      </c>
      <c r="B65" s="68">
        <v>133.44999999999999</v>
      </c>
      <c r="C65" s="71" t="s">
        <v>162</v>
      </c>
      <c r="D65" s="68">
        <v>250</v>
      </c>
      <c r="E65" s="8">
        <v>12.1</v>
      </c>
      <c r="F65" s="8">
        <v>74.599999999999994</v>
      </c>
      <c r="G65" s="70">
        <v>2.6600000000000003E-7</v>
      </c>
      <c r="H65" s="5">
        <v>1.9</v>
      </c>
      <c r="I65" s="5"/>
      <c r="J65" s="5"/>
      <c r="K65" s="452"/>
      <c r="L65" s="453"/>
      <c r="M65" s="453"/>
      <c r="O65" s="185"/>
      <c r="P65" s="183"/>
      <c r="U65" s="88"/>
      <c r="V65" s="154"/>
      <c r="W65" s="99"/>
      <c r="X65" s="99"/>
      <c r="Y65" s="88"/>
      <c r="Z65" s="88"/>
      <c r="AA65" s="99"/>
      <c r="AB65" s="63"/>
      <c r="AC65" s="63"/>
    </row>
    <row r="66" spans="1:29">
      <c r="A66" s="253" t="s">
        <v>98</v>
      </c>
      <c r="B66" s="68">
        <v>133.44999999999999</v>
      </c>
      <c r="C66" s="71" t="s">
        <v>162</v>
      </c>
      <c r="D66" s="68">
        <v>275</v>
      </c>
      <c r="E66" s="8">
        <v>7.2</v>
      </c>
      <c r="F66" s="8">
        <v>73</v>
      </c>
      <c r="G66" s="70">
        <v>2.53E-7</v>
      </c>
      <c r="H66" s="5">
        <v>1.8</v>
      </c>
      <c r="I66" s="5"/>
      <c r="J66" s="5"/>
      <c r="K66" s="452"/>
      <c r="L66" s="453"/>
      <c r="M66" s="453"/>
      <c r="O66" s="185"/>
      <c r="P66" s="183"/>
      <c r="U66" s="88"/>
      <c r="V66" s="154"/>
      <c r="W66" s="99"/>
      <c r="X66" s="99"/>
      <c r="Y66" s="88"/>
      <c r="Z66" s="88"/>
      <c r="AA66" s="99"/>
      <c r="AB66" s="63"/>
      <c r="AC66" s="63"/>
    </row>
    <row r="67" spans="1:29">
      <c r="A67" s="253" t="s">
        <v>335</v>
      </c>
      <c r="B67" s="68">
        <v>133.44999999999999</v>
      </c>
      <c r="C67" s="71" t="s">
        <v>162</v>
      </c>
      <c r="D67" s="68">
        <v>300</v>
      </c>
      <c r="E67" s="8">
        <v>1.5</v>
      </c>
      <c r="F67" s="8">
        <v>67.099999999999994</v>
      </c>
      <c r="G67" s="70">
        <v>2.48E-7</v>
      </c>
      <c r="H67" s="5">
        <v>1.8</v>
      </c>
      <c r="I67" s="78">
        <v>76.900000000000006</v>
      </c>
      <c r="J67" s="78"/>
      <c r="K67" s="452"/>
      <c r="L67" s="453"/>
      <c r="M67" s="453"/>
      <c r="O67" s="185"/>
      <c r="P67" s="183"/>
      <c r="U67" s="88"/>
      <c r="V67" s="154"/>
      <c r="W67" s="99"/>
      <c r="X67" s="99"/>
      <c r="Y67" s="88"/>
      <c r="Z67" s="88"/>
      <c r="AA67" s="99"/>
      <c r="AB67" s="63"/>
      <c r="AC67" s="63"/>
    </row>
    <row r="68" spans="1:29">
      <c r="A68" s="253" t="s">
        <v>336</v>
      </c>
      <c r="B68" s="68">
        <v>133.44999999999999</v>
      </c>
      <c r="C68" s="71" t="s">
        <v>162</v>
      </c>
      <c r="D68" s="68">
        <v>325</v>
      </c>
      <c r="E68" s="8">
        <v>7.4</v>
      </c>
      <c r="F68" s="8">
        <v>57.1</v>
      </c>
      <c r="G68" s="70">
        <v>1.8900000000000001E-7</v>
      </c>
      <c r="H68" s="5">
        <v>2.2000000000000002</v>
      </c>
      <c r="I68" s="78"/>
      <c r="J68" s="78"/>
      <c r="K68" s="452"/>
      <c r="L68" s="453"/>
      <c r="M68" s="453"/>
      <c r="O68" s="185"/>
      <c r="P68" s="183"/>
      <c r="U68" s="88"/>
      <c r="V68" s="154"/>
      <c r="W68" s="99"/>
      <c r="X68" s="99"/>
      <c r="Y68" s="88"/>
      <c r="Z68" s="88"/>
      <c r="AA68" s="99"/>
      <c r="AB68" s="63"/>
      <c r="AC68" s="63"/>
    </row>
    <row r="69" spans="1:29">
      <c r="A69" s="254" t="s">
        <v>337</v>
      </c>
      <c r="B69" s="72">
        <v>133.44999999999999</v>
      </c>
      <c r="C69" s="73" t="s">
        <v>162</v>
      </c>
      <c r="D69" s="72">
        <v>350</v>
      </c>
      <c r="E69" s="79">
        <v>336.7</v>
      </c>
      <c r="F69" s="79">
        <v>-0.9</v>
      </c>
      <c r="G69" s="74">
        <v>3.58E-7</v>
      </c>
      <c r="H69" s="75">
        <v>3.1</v>
      </c>
      <c r="I69" s="77">
        <v>158</v>
      </c>
      <c r="J69" s="77"/>
      <c r="K69" s="123"/>
      <c r="L69" s="77"/>
      <c r="M69" s="77"/>
      <c r="O69" s="185"/>
      <c r="P69" s="183"/>
      <c r="U69" s="88"/>
      <c r="V69" s="154"/>
      <c r="W69" s="99"/>
      <c r="X69" s="99"/>
      <c r="Y69" s="88"/>
      <c r="Z69" s="88"/>
      <c r="AA69" s="99"/>
      <c r="AB69" s="63"/>
      <c r="AC69" s="63"/>
    </row>
    <row r="70" spans="1:29">
      <c r="A70" s="255"/>
      <c r="B70" s="72"/>
      <c r="C70" s="73"/>
      <c r="D70" s="72"/>
      <c r="E70" s="79"/>
      <c r="F70" s="79"/>
      <c r="G70" s="74"/>
      <c r="H70" s="75"/>
      <c r="I70" s="75"/>
      <c r="J70" s="75"/>
      <c r="K70" s="122"/>
      <c r="L70" s="75"/>
      <c r="M70" s="75"/>
      <c r="O70" s="185"/>
      <c r="P70" s="183"/>
      <c r="U70" s="88"/>
      <c r="V70" s="154"/>
      <c r="W70" s="99"/>
      <c r="X70" s="99"/>
      <c r="Y70" s="88"/>
      <c r="Z70" s="88"/>
      <c r="AA70" s="99"/>
      <c r="AB70" s="63"/>
      <c r="AC70" s="63"/>
    </row>
    <row r="71" spans="1:29" ht="15.75">
      <c r="A71" s="253" t="s">
        <v>322</v>
      </c>
      <c r="B71" s="68">
        <v>134.30000000000001</v>
      </c>
      <c r="C71" s="71" t="s">
        <v>161</v>
      </c>
      <c r="D71" s="68">
        <v>0</v>
      </c>
      <c r="E71" s="8">
        <v>316.89999999999998</v>
      </c>
      <c r="F71" s="8">
        <v>75.7</v>
      </c>
      <c r="G71" s="70">
        <v>1.4699999999999999E-6</v>
      </c>
      <c r="H71" s="5">
        <v>1</v>
      </c>
      <c r="I71" s="5">
        <v>72.099999999999994</v>
      </c>
      <c r="J71" s="5"/>
      <c r="K71" s="128" t="s">
        <v>106</v>
      </c>
      <c r="L71" s="5"/>
      <c r="M71" s="5"/>
      <c r="N71" s="105"/>
      <c r="O71" s="185"/>
      <c r="P71" s="183"/>
      <c r="U71" s="88"/>
      <c r="V71" s="154"/>
      <c r="W71" s="99"/>
      <c r="X71" s="99"/>
      <c r="Y71" s="88"/>
      <c r="Z71" s="88"/>
      <c r="AA71" s="99"/>
      <c r="AB71" s="63"/>
      <c r="AC71" s="63"/>
    </row>
    <row r="72" spans="1:29">
      <c r="A72" s="253" t="s">
        <v>323</v>
      </c>
      <c r="B72" s="68">
        <v>134.30000000000001</v>
      </c>
      <c r="C72" s="71" t="s">
        <v>162</v>
      </c>
      <c r="D72" s="68">
        <v>100</v>
      </c>
      <c r="E72" s="8">
        <v>341.3</v>
      </c>
      <c r="F72" s="8">
        <v>73.900000000000006</v>
      </c>
      <c r="G72" s="70">
        <v>1.3599999999999999E-6</v>
      </c>
      <c r="H72" s="5">
        <v>1.1000000000000001</v>
      </c>
      <c r="I72" s="5">
        <v>78.400000000000006</v>
      </c>
      <c r="J72" s="5"/>
      <c r="K72" s="439" t="s">
        <v>238</v>
      </c>
      <c r="L72" s="440"/>
      <c r="M72" s="440"/>
      <c r="O72" s="185"/>
      <c r="P72" s="183"/>
      <c r="U72" s="88"/>
      <c r="V72" s="154"/>
      <c r="W72" s="99"/>
      <c r="X72" s="99"/>
      <c r="Y72" s="88"/>
      <c r="Z72" s="88"/>
      <c r="AA72" s="99"/>
      <c r="AB72" s="63"/>
      <c r="AC72" s="63"/>
    </row>
    <row r="73" spans="1:29">
      <c r="A73" s="328" t="s">
        <v>324</v>
      </c>
      <c r="B73" s="68">
        <v>134.30000000000001</v>
      </c>
      <c r="C73" s="71" t="s">
        <v>162</v>
      </c>
      <c r="D73" s="68">
        <v>125</v>
      </c>
      <c r="E73" s="8">
        <v>335.2</v>
      </c>
      <c r="F73" s="8">
        <v>79.7</v>
      </c>
      <c r="G73" s="178">
        <v>1.3E-6</v>
      </c>
      <c r="H73" s="179">
        <v>1</v>
      </c>
      <c r="I73" s="5">
        <v>81.7</v>
      </c>
      <c r="J73" s="5"/>
      <c r="K73" s="439"/>
      <c r="L73" s="440"/>
      <c r="M73" s="440"/>
      <c r="O73" s="185"/>
      <c r="P73" s="183"/>
      <c r="U73" s="88"/>
      <c r="V73" s="154"/>
      <c r="W73" s="99"/>
      <c r="X73" s="99"/>
      <c r="Y73" s="88"/>
      <c r="Z73" s="88"/>
      <c r="AA73" s="99"/>
      <c r="AB73" s="63"/>
      <c r="AC73" s="63"/>
    </row>
    <row r="74" spans="1:29">
      <c r="A74" s="328" t="s">
        <v>325</v>
      </c>
      <c r="B74" s="68">
        <v>134.30000000000001</v>
      </c>
      <c r="C74" s="71" t="s">
        <v>162</v>
      </c>
      <c r="D74" s="68">
        <v>150</v>
      </c>
      <c r="E74" s="8">
        <v>335.4</v>
      </c>
      <c r="F74" s="8">
        <v>82.8</v>
      </c>
      <c r="G74" s="178">
        <v>1.2699999999999999E-6</v>
      </c>
      <c r="H74" s="179">
        <v>1</v>
      </c>
      <c r="I74" s="5"/>
      <c r="J74" s="5"/>
      <c r="K74" s="439"/>
      <c r="L74" s="440"/>
      <c r="M74" s="440"/>
      <c r="O74" s="185"/>
      <c r="P74" s="183"/>
      <c r="U74" s="88"/>
      <c r="V74" s="154"/>
      <c r="W74" s="99"/>
      <c r="X74" s="99"/>
      <c r="Y74" s="88"/>
      <c r="Z74" s="88"/>
      <c r="AA74" s="99"/>
      <c r="AB74" s="63"/>
      <c r="AC74" s="63"/>
    </row>
    <row r="75" spans="1:29">
      <c r="A75" s="328" t="s">
        <v>326</v>
      </c>
      <c r="B75" s="68">
        <v>134.30000000000001</v>
      </c>
      <c r="C75" s="71" t="s">
        <v>162</v>
      </c>
      <c r="D75" s="68">
        <v>175</v>
      </c>
      <c r="E75" s="8">
        <v>338.9</v>
      </c>
      <c r="F75" s="8">
        <v>83.3</v>
      </c>
      <c r="G75" s="178">
        <v>1.2500000000000001E-6</v>
      </c>
      <c r="H75" s="179">
        <v>1</v>
      </c>
      <c r="I75" s="5"/>
      <c r="J75" s="5"/>
      <c r="K75" s="439"/>
      <c r="L75" s="440"/>
      <c r="M75" s="440"/>
      <c r="O75" s="185"/>
      <c r="P75" s="183"/>
      <c r="U75" s="88"/>
      <c r="V75" s="154"/>
      <c r="W75" s="99"/>
      <c r="X75" s="99"/>
      <c r="Y75" s="88"/>
      <c r="Z75" s="88"/>
      <c r="AA75" s="99"/>
      <c r="AB75" s="63"/>
      <c r="AC75" s="63"/>
    </row>
    <row r="76" spans="1:29">
      <c r="A76" s="328" t="s">
        <v>327</v>
      </c>
      <c r="B76" s="68">
        <v>134.30000000000001</v>
      </c>
      <c r="C76" s="71" t="s">
        <v>162</v>
      </c>
      <c r="D76" s="68">
        <v>200</v>
      </c>
      <c r="E76" s="8">
        <v>350.5</v>
      </c>
      <c r="F76" s="8">
        <v>79</v>
      </c>
      <c r="G76" s="178">
        <v>1.2300000000000001E-6</v>
      </c>
      <c r="H76" s="179">
        <v>1</v>
      </c>
      <c r="I76" s="5"/>
      <c r="J76" s="5"/>
      <c r="K76" s="439"/>
      <c r="L76" s="440"/>
      <c r="M76" s="440"/>
      <c r="O76" s="185"/>
      <c r="P76" s="183"/>
      <c r="U76" s="88"/>
      <c r="V76" s="154"/>
      <c r="W76" s="99"/>
      <c r="X76" s="99"/>
      <c r="Y76" s="88"/>
      <c r="Z76" s="88"/>
      <c r="AA76" s="99"/>
      <c r="AB76" s="63"/>
      <c r="AC76" s="63"/>
    </row>
    <row r="77" spans="1:29">
      <c r="A77" s="328" t="s">
        <v>328</v>
      </c>
      <c r="B77" s="68">
        <v>134.30000000000001</v>
      </c>
      <c r="C77" s="71" t="s">
        <v>162</v>
      </c>
      <c r="D77" s="68">
        <v>225</v>
      </c>
      <c r="E77" s="8">
        <v>349.4</v>
      </c>
      <c r="F77" s="8">
        <v>82.4</v>
      </c>
      <c r="G77" s="178">
        <v>1.2100000000000001E-6</v>
      </c>
      <c r="H77" s="179">
        <v>1</v>
      </c>
      <c r="I77" s="5"/>
      <c r="J77" s="5"/>
      <c r="K77" s="439"/>
      <c r="L77" s="440"/>
      <c r="M77" s="440"/>
      <c r="O77" s="185"/>
      <c r="P77" s="183"/>
      <c r="U77" s="88"/>
      <c r="V77" s="154"/>
      <c r="W77" s="99"/>
      <c r="X77" s="99"/>
      <c r="Y77" s="88"/>
      <c r="Z77" s="88"/>
      <c r="AA77" s="99"/>
      <c r="AB77" s="63"/>
      <c r="AC77" s="63"/>
    </row>
    <row r="78" spans="1:29">
      <c r="A78" s="328" t="s">
        <v>329</v>
      </c>
      <c r="B78" s="68">
        <v>134.30000000000001</v>
      </c>
      <c r="C78" s="71" t="s">
        <v>162</v>
      </c>
      <c r="D78" s="68">
        <v>250</v>
      </c>
      <c r="E78" s="8">
        <v>350.5</v>
      </c>
      <c r="F78" s="8">
        <v>79.7</v>
      </c>
      <c r="G78" s="178">
        <v>1.19E-6</v>
      </c>
      <c r="H78" s="179">
        <v>1</v>
      </c>
      <c r="I78" s="5">
        <v>75</v>
      </c>
      <c r="J78" s="5"/>
      <c r="K78" s="439"/>
      <c r="L78" s="440"/>
      <c r="M78" s="440"/>
      <c r="O78" s="185"/>
      <c r="P78" s="183"/>
      <c r="U78" s="88"/>
      <c r="V78" s="154"/>
      <c r="W78" s="99"/>
      <c r="X78" s="99"/>
      <c r="Y78" s="88"/>
      <c r="Z78" s="88"/>
      <c r="AA78" s="99"/>
      <c r="AB78" s="63"/>
      <c r="AC78" s="63"/>
    </row>
    <row r="79" spans="1:29">
      <c r="A79" s="328" t="s">
        <v>330</v>
      </c>
      <c r="B79" s="68">
        <v>134.30000000000001</v>
      </c>
      <c r="C79" s="71" t="s">
        <v>162</v>
      </c>
      <c r="D79" s="68">
        <v>275</v>
      </c>
      <c r="E79" s="8">
        <v>354.4</v>
      </c>
      <c r="F79" s="8">
        <v>78.599999999999994</v>
      </c>
      <c r="G79" s="178">
        <v>1.1400000000000001E-6</v>
      </c>
      <c r="H79" s="179">
        <v>1</v>
      </c>
      <c r="I79" s="5">
        <v>77.599999999999994</v>
      </c>
      <c r="J79" s="5"/>
      <c r="K79" s="439"/>
      <c r="L79" s="440"/>
      <c r="M79" s="440"/>
      <c r="O79" s="185"/>
      <c r="P79" s="183"/>
      <c r="U79" s="88"/>
      <c r="V79" s="154"/>
      <c r="W79" s="99"/>
      <c r="X79" s="99"/>
      <c r="Y79" s="88"/>
      <c r="Z79" s="88"/>
      <c r="AA79" s="99"/>
      <c r="AB79" s="63"/>
      <c r="AC79" s="63"/>
    </row>
    <row r="80" spans="1:29">
      <c r="A80" s="328" t="s">
        <v>331</v>
      </c>
      <c r="B80" s="68">
        <v>134.30000000000001</v>
      </c>
      <c r="C80" s="71" t="s">
        <v>162</v>
      </c>
      <c r="D80" s="68">
        <v>300</v>
      </c>
      <c r="E80" s="8">
        <v>348.8</v>
      </c>
      <c r="F80" s="8">
        <v>83.3</v>
      </c>
      <c r="G80" s="178">
        <v>1.1000000000000001E-6</v>
      </c>
      <c r="H80" s="179">
        <v>1</v>
      </c>
      <c r="I80" s="5"/>
      <c r="J80" s="5"/>
      <c r="K80" s="439"/>
      <c r="L80" s="440"/>
      <c r="M80" s="440"/>
      <c r="O80" s="185"/>
      <c r="P80" s="183"/>
      <c r="U80" s="88"/>
      <c r="V80" s="154"/>
      <c r="W80" s="99"/>
      <c r="X80" s="99"/>
      <c r="Y80" s="88"/>
      <c r="Z80" s="88"/>
      <c r="AA80" s="99"/>
      <c r="AB80" s="63"/>
      <c r="AC80" s="63"/>
    </row>
    <row r="81" spans="1:29">
      <c r="A81" s="257" t="s">
        <v>332</v>
      </c>
      <c r="B81" s="68">
        <v>134.30000000000001</v>
      </c>
      <c r="C81" s="71" t="s">
        <v>162</v>
      </c>
      <c r="D81" s="68">
        <v>325</v>
      </c>
      <c r="E81" s="8">
        <v>343.7</v>
      </c>
      <c r="F81" s="8">
        <v>85.7</v>
      </c>
      <c r="G81" s="178">
        <v>1.04E-6</v>
      </c>
      <c r="H81" s="179">
        <v>0.8</v>
      </c>
      <c r="I81" s="5">
        <v>80.900000000000006</v>
      </c>
      <c r="J81" s="5"/>
      <c r="K81" s="439"/>
      <c r="L81" s="440"/>
      <c r="M81" s="440"/>
      <c r="O81" s="185"/>
      <c r="P81" s="183"/>
      <c r="U81" s="88"/>
      <c r="V81" s="154"/>
      <c r="W81" s="99"/>
      <c r="X81" s="99"/>
      <c r="Y81" s="88"/>
      <c r="Z81" s="88"/>
      <c r="AA81" s="99"/>
      <c r="AB81" s="63"/>
      <c r="AC81" s="63"/>
    </row>
    <row r="82" spans="1:29">
      <c r="A82" s="257" t="s">
        <v>333</v>
      </c>
      <c r="B82" s="68">
        <v>134.30000000000001</v>
      </c>
      <c r="C82" s="71" t="s">
        <v>162</v>
      </c>
      <c r="D82" s="68">
        <v>350</v>
      </c>
      <c r="E82" s="8">
        <v>353.4</v>
      </c>
      <c r="F82" s="8">
        <v>82.2</v>
      </c>
      <c r="G82" s="178">
        <v>7.9699999999999995E-7</v>
      </c>
      <c r="H82" s="179">
        <v>0.8</v>
      </c>
      <c r="I82" s="78">
        <v>90.9</v>
      </c>
      <c r="J82" s="78"/>
      <c r="K82" s="439"/>
      <c r="L82" s="440"/>
      <c r="M82" s="440"/>
      <c r="O82" s="185"/>
      <c r="P82" s="183"/>
      <c r="U82" s="88"/>
      <c r="V82" s="154"/>
      <c r="W82" s="99"/>
      <c r="X82" s="99"/>
      <c r="Y82" s="88"/>
      <c r="Z82" s="88"/>
      <c r="AA82" s="99"/>
      <c r="AB82" s="63"/>
      <c r="AC82" s="63"/>
    </row>
    <row r="83" spans="1:29">
      <c r="A83" s="257" t="s">
        <v>334</v>
      </c>
      <c r="B83" s="68">
        <v>134.30000000000001</v>
      </c>
      <c r="C83" s="71" t="s">
        <v>162</v>
      </c>
      <c r="D83" s="68">
        <v>375</v>
      </c>
      <c r="E83" s="8">
        <v>310.89999999999998</v>
      </c>
      <c r="F83" s="8">
        <v>55.7</v>
      </c>
      <c r="G83" s="70">
        <v>6.1200000000000003E-7</v>
      </c>
      <c r="H83" s="5">
        <v>1.7</v>
      </c>
      <c r="I83" s="78"/>
      <c r="J83" s="78"/>
      <c r="K83" s="439"/>
      <c r="L83" s="440"/>
      <c r="M83" s="440"/>
      <c r="O83" s="185"/>
      <c r="P83" s="183"/>
      <c r="U83" s="88"/>
      <c r="V83" s="154"/>
      <c r="W83" s="99"/>
      <c r="X83" s="99"/>
      <c r="Y83" s="88"/>
      <c r="Z83" s="88"/>
      <c r="AA83" s="99"/>
      <c r="AB83" s="63"/>
      <c r="AC83" s="63"/>
    </row>
    <row r="84" spans="1:29">
      <c r="A84" s="253" t="s">
        <v>98</v>
      </c>
      <c r="B84" s="68">
        <v>134.30000000000001</v>
      </c>
      <c r="C84" s="71" t="s">
        <v>162</v>
      </c>
      <c r="D84" s="68">
        <v>375</v>
      </c>
      <c r="E84" s="8">
        <v>311.5</v>
      </c>
      <c r="F84" s="8">
        <v>41.7</v>
      </c>
      <c r="G84" s="70">
        <v>6.0200000000000002E-7</v>
      </c>
      <c r="H84" s="5">
        <v>1.7</v>
      </c>
      <c r="I84" s="78"/>
      <c r="J84" s="78"/>
      <c r="K84" s="439"/>
      <c r="L84" s="440"/>
      <c r="M84" s="440"/>
      <c r="O84" s="185"/>
      <c r="P84" s="183"/>
      <c r="U84" s="88"/>
      <c r="V84" s="154"/>
      <c r="W84" s="99"/>
      <c r="X84" s="99"/>
      <c r="Y84" s="88"/>
      <c r="Z84" s="88"/>
      <c r="AA84" s="99"/>
      <c r="AB84" s="63"/>
      <c r="AC84" s="63"/>
    </row>
    <row r="85" spans="1:29">
      <c r="A85" s="253" t="s">
        <v>335</v>
      </c>
      <c r="B85" s="68">
        <v>134.30000000000001</v>
      </c>
      <c r="C85" s="71" t="s">
        <v>162</v>
      </c>
      <c r="D85" s="68">
        <v>400</v>
      </c>
      <c r="E85" s="8">
        <v>321</v>
      </c>
      <c r="F85" s="8">
        <v>48.4</v>
      </c>
      <c r="G85" s="70">
        <v>3.8599999999999999E-7</v>
      </c>
      <c r="H85" s="5">
        <v>5.5</v>
      </c>
      <c r="I85" s="78">
        <v>185</v>
      </c>
      <c r="J85" s="78"/>
      <c r="K85" s="124"/>
      <c r="L85" s="78"/>
      <c r="M85" s="78"/>
      <c r="O85" s="185"/>
      <c r="P85" s="183"/>
      <c r="U85" s="88"/>
      <c r="V85" s="154"/>
      <c r="W85" s="99"/>
      <c r="X85" s="99"/>
      <c r="Y85" s="88"/>
      <c r="Z85" s="88"/>
      <c r="AA85" s="99"/>
      <c r="AB85" s="63"/>
      <c r="AC85" s="63"/>
    </row>
    <row r="86" spans="1:29" ht="15.75">
      <c r="A86" s="253" t="s">
        <v>336</v>
      </c>
      <c r="B86" s="72">
        <v>134.30000000000001</v>
      </c>
      <c r="C86" s="73" t="s">
        <v>162</v>
      </c>
      <c r="D86" s="72">
        <v>425</v>
      </c>
      <c r="E86" s="79">
        <v>343.6</v>
      </c>
      <c r="F86" s="79">
        <v>17.3</v>
      </c>
      <c r="G86" s="74">
        <v>6.2099999999999996E-7</v>
      </c>
      <c r="H86" s="75">
        <v>2.2999999999999998</v>
      </c>
      <c r="I86" s="77"/>
      <c r="J86" s="77"/>
      <c r="K86" s="259" t="s">
        <v>351</v>
      </c>
      <c r="L86" s="77"/>
      <c r="M86" s="77"/>
      <c r="O86" s="185"/>
      <c r="P86" s="183"/>
      <c r="U86" s="88"/>
      <c r="V86" s="154"/>
      <c r="W86" s="99"/>
      <c r="X86" s="99"/>
      <c r="Y86" s="88"/>
      <c r="Z86" s="88"/>
      <c r="AA86" s="99"/>
      <c r="AB86" s="63"/>
      <c r="AC86" s="63"/>
    </row>
    <row r="87" spans="1:29">
      <c r="A87" s="254" t="s">
        <v>337</v>
      </c>
      <c r="B87" s="68">
        <v>134.30000000000001</v>
      </c>
      <c r="C87" s="71" t="s">
        <v>162</v>
      </c>
      <c r="D87" s="68">
        <v>450</v>
      </c>
      <c r="E87" s="8">
        <v>322.2</v>
      </c>
      <c r="F87" s="8">
        <v>45.4</v>
      </c>
      <c r="G87" s="70">
        <v>4.7599999999999997E-7</v>
      </c>
      <c r="H87" s="5">
        <v>1.9</v>
      </c>
      <c r="I87" s="78">
        <v>225</v>
      </c>
      <c r="J87" s="78"/>
      <c r="K87" s="124"/>
      <c r="L87" s="78"/>
      <c r="M87" s="78"/>
      <c r="O87" s="185"/>
      <c r="P87" s="183"/>
      <c r="U87" s="88"/>
      <c r="V87" s="154"/>
      <c r="W87" s="99"/>
      <c r="X87" s="99"/>
      <c r="Y87" s="88"/>
      <c r="Z87" s="88"/>
      <c r="AA87" s="99"/>
      <c r="AB87" s="63"/>
      <c r="AC87" s="63"/>
    </row>
    <row r="88" spans="1:29">
      <c r="A88" s="255"/>
      <c r="B88" s="68"/>
      <c r="C88" s="71"/>
      <c r="D88" s="68"/>
      <c r="E88" s="8"/>
      <c r="F88" s="8"/>
      <c r="G88" s="70"/>
      <c r="H88" s="5"/>
      <c r="I88" s="5"/>
      <c r="J88" s="5"/>
      <c r="K88" s="121"/>
      <c r="L88" s="5"/>
      <c r="M88" s="5"/>
      <c r="O88" s="185"/>
      <c r="P88" s="183"/>
      <c r="U88" s="88"/>
      <c r="V88" s="154"/>
      <c r="W88" s="99"/>
      <c r="X88" s="99"/>
      <c r="Y88" s="88"/>
      <c r="Z88" s="88"/>
      <c r="AA88" s="99"/>
      <c r="AB88" s="63"/>
      <c r="AC88" s="63"/>
    </row>
    <row r="89" spans="1:29" ht="15.75">
      <c r="A89" s="253" t="s">
        <v>322</v>
      </c>
      <c r="B89" s="68">
        <v>134.35</v>
      </c>
      <c r="C89" s="71" t="s">
        <v>161</v>
      </c>
      <c r="D89" s="68">
        <v>0</v>
      </c>
      <c r="E89" s="8">
        <v>317.60000000000002</v>
      </c>
      <c r="F89" s="8">
        <v>69.8</v>
      </c>
      <c r="G89" s="70">
        <v>1.46E-6</v>
      </c>
      <c r="H89" s="5">
        <v>1.1000000000000001</v>
      </c>
      <c r="I89" s="5">
        <v>74.599999999999994</v>
      </c>
      <c r="J89" s="5"/>
      <c r="K89" s="128" t="s">
        <v>98</v>
      </c>
      <c r="L89" s="5"/>
      <c r="M89" s="5"/>
      <c r="N89" s="105"/>
      <c r="O89" s="185"/>
      <c r="P89" s="183"/>
      <c r="U89" s="88"/>
      <c r="V89" s="154"/>
      <c r="W89" s="99"/>
      <c r="X89" s="99"/>
      <c r="Y89" s="88"/>
      <c r="Z89" s="88"/>
      <c r="AA89" s="99"/>
      <c r="AB89" s="63"/>
      <c r="AC89" s="63"/>
    </row>
    <row r="90" spans="1:29">
      <c r="A90" s="253" t="s">
        <v>323</v>
      </c>
      <c r="B90" s="68">
        <v>134.35</v>
      </c>
      <c r="C90" s="71" t="s">
        <v>163</v>
      </c>
      <c r="D90" s="68">
        <v>1.8</v>
      </c>
      <c r="E90" s="8">
        <v>320.3</v>
      </c>
      <c r="F90" s="8">
        <v>71.8</v>
      </c>
      <c r="G90" s="70">
        <v>1.42E-6</v>
      </c>
      <c r="H90" s="5">
        <v>1.1000000000000001</v>
      </c>
      <c r="I90" s="5"/>
      <c r="J90" s="5"/>
      <c r="K90" s="439" t="s">
        <v>237</v>
      </c>
      <c r="L90" s="440"/>
      <c r="M90" s="440"/>
      <c r="O90" s="185"/>
      <c r="P90" s="183"/>
      <c r="U90" s="88"/>
      <c r="V90" s="154"/>
      <c r="W90" s="99"/>
      <c r="X90" s="99"/>
      <c r="Y90" s="88"/>
      <c r="Z90" s="88"/>
      <c r="AA90" s="99"/>
      <c r="AB90" s="63"/>
      <c r="AC90" s="63"/>
    </row>
    <row r="91" spans="1:29">
      <c r="A91" s="253" t="s">
        <v>324</v>
      </c>
      <c r="B91" s="68">
        <v>134.35</v>
      </c>
      <c r="C91" s="71" t="s">
        <v>163</v>
      </c>
      <c r="D91" s="68">
        <v>3.6</v>
      </c>
      <c r="E91" s="8">
        <v>325.3</v>
      </c>
      <c r="F91" s="8">
        <v>74.599999999999994</v>
      </c>
      <c r="G91" s="70">
        <v>1.3200000000000001E-6</v>
      </c>
      <c r="H91" s="5">
        <v>1.1000000000000001</v>
      </c>
      <c r="I91" s="5"/>
      <c r="J91" s="5"/>
      <c r="K91" s="439"/>
      <c r="L91" s="440"/>
      <c r="M91" s="440"/>
      <c r="O91" s="185"/>
      <c r="P91" s="183"/>
      <c r="U91" s="88"/>
      <c r="V91" s="154"/>
      <c r="W91" s="99"/>
      <c r="X91" s="99"/>
      <c r="Y91" s="88"/>
      <c r="Z91" s="88"/>
      <c r="AA91" s="99"/>
      <c r="AB91" s="63"/>
      <c r="AC91" s="63"/>
    </row>
    <row r="92" spans="1:29">
      <c r="A92" s="324" t="s">
        <v>325</v>
      </c>
      <c r="B92" s="68">
        <v>134.35</v>
      </c>
      <c r="C92" s="71" t="s">
        <v>163</v>
      </c>
      <c r="D92" s="68">
        <v>8.1</v>
      </c>
      <c r="E92" s="8">
        <v>330.2</v>
      </c>
      <c r="F92" s="8">
        <v>79.3</v>
      </c>
      <c r="G92" s="70">
        <v>1.1400000000000001E-6</v>
      </c>
      <c r="H92" s="5">
        <v>1.1000000000000001</v>
      </c>
      <c r="I92" s="5"/>
      <c r="J92" s="5"/>
      <c r="K92" s="439"/>
      <c r="L92" s="440"/>
      <c r="M92" s="440"/>
      <c r="O92" s="185"/>
      <c r="P92" s="183"/>
      <c r="U92" s="88"/>
      <c r="V92" s="154"/>
      <c r="W92" s="99"/>
      <c r="X92" s="99"/>
      <c r="Y92" s="88"/>
      <c r="Z92" s="88"/>
      <c r="AA92" s="99"/>
      <c r="AB92" s="63"/>
      <c r="AC92" s="63"/>
    </row>
    <row r="93" spans="1:29">
      <c r="A93" s="324" t="s">
        <v>326</v>
      </c>
      <c r="B93" s="68">
        <v>134.35</v>
      </c>
      <c r="C93" s="71" t="s">
        <v>163</v>
      </c>
      <c r="D93" s="68">
        <v>12.2</v>
      </c>
      <c r="E93" s="8">
        <v>341.2</v>
      </c>
      <c r="F93" s="8">
        <v>81.900000000000006</v>
      </c>
      <c r="G93" s="178">
        <v>1.0499999999999999E-6</v>
      </c>
      <c r="H93" s="179">
        <v>1</v>
      </c>
      <c r="I93" s="5"/>
      <c r="J93" s="5"/>
      <c r="K93" s="439"/>
      <c r="L93" s="440"/>
      <c r="M93" s="440"/>
      <c r="O93" s="185"/>
      <c r="P93" s="183"/>
      <c r="U93" s="88"/>
      <c r="V93" s="154"/>
      <c r="W93" s="99"/>
      <c r="X93" s="99"/>
      <c r="Y93" s="88"/>
      <c r="Z93" s="88"/>
      <c r="AA93" s="99"/>
      <c r="AB93" s="63"/>
      <c r="AC93" s="63"/>
    </row>
    <row r="94" spans="1:29">
      <c r="A94" s="324" t="s">
        <v>327</v>
      </c>
      <c r="B94" s="68">
        <v>134.35</v>
      </c>
      <c r="C94" s="71" t="s">
        <v>163</v>
      </c>
      <c r="D94" s="68">
        <v>16.100000000000001</v>
      </c>
      <c r="E94" s="8">
        <v>344.8</v>
      </c>
      <c r="F94" s="8">
        <v>82.4</v>
      </c>
      <c r="G94" s="178">
        <v>9.8400000000000002E-7</v>
      </c>
      <c r="H94" s="179">
        <v>1</v>
      </c>
      <c r="I94" s="5"/>
      <c r="J94" s="5"/>
      <c r="K94" s="439"/>
      <c r="L94" s="440"/>
      <c r="M94" s="440"/>
      <c r="O94" s="185"/>
      <c r="P94" s="183"/>
      <c r="U94" s="88"/>
      <c r="V94" s="154"/>
      <c r="W94" s="99"/>
      <c r="X94" s="99"/>
      <c r="Y94" s="88"/>
      <c r="Z94" s="88"/>
      <c r="AA94" s="99"/>
      <c r="AB94" s="63"/>
      <c r="AC94" s="63"/>
    </row>
    <row r="95" spans="1:29">
      <c r="A95" s="324" t="s">
        <v>328</v>
      </c>
      <c r="B95" s="68">
        <v>134.35</v>
      </c>
      <c r="C95" s="71" t="s">
        <v>163</v>
      </c>
      <c r="D95" s="68">
        <v>26.9</v>
      </c>
      <c r="E95" s="8">
        <v>350.5</v>
      </c>
      <c r="F95" s="8">
        <v>83.3</v>
      </c>
      <c r="G95" s="178">
        <v>8.2600000000000001E-7</v>
      </c>
      <c r="H95" s="179">
        <v>1</v>
      </c>
      <c r="I95" s="5"/>
      <c r="J95" s="5"/>
      <c r="K95" s="439"/>
      <c r="L95" s="440"/>
      <c r="M95" s="440"/>
      <c r="O95" s="185"/>
      <c r="P95" s="183"/>
      <c r="U95" s="88"/>
      <c r="V95" s="154"/>
      <c r="W95" s="99"/>
      <c r="X95" s="99"/>
      <c r="Y95" s="88"/>
      <c r="Z95" s="88"/>
      <c r="AA95" s="99"/>
      <c r="AB95" s="63"/>
      <c r="AC95" s="63"/>
    </row>
    <row r="96" spans="1:29">
      <c r="A96" s="324" t="s">
        <v>329</v>
      </c>
      <c r="B96" s="68">
        <v>134.35</v>
      </c>
      <c r="C96" s="71" t="s">
        <v>163</v>
      </c>
      <c r="D96" s="68">
        <v>36.700000000000003</v>
      </c>
      <c r="E96" s="8">
        <v>334.8</v>
      </c>
      <c r="F96" s="8">
        <v>82.7</v>
      </c>
      <c r="G96" s="178">
        <v>6.8400000000000004E-7</v>
      </c>
      <c r="H96" s="179">
        <v>1</v>
      </c>
      <c r="I96" s="5"/>
      <c r="J96" s="5"/>
      <c r="K96" s="439"/>
      <c r="L96" s="440"/>
      <c r="M96" s="440"/>
      <c r="O96" s="185"/>
      <c r="P96" s="183"/>
      <c r="U96" s="88"/>
      <c r="V96" s="154"/>
      <c r="W96" s="99"/>
      <c r="X96" s="99"/>
      <c r="Y96" s="88"/>
      <c r="Z96" s="88"/>
      <c r="AA96" s="99"/>
      <c r="AB96" s="63"/>
      <c r="AC96" s="63"/>
    </row>
    <row r="97" spans="1:29">
      <c r="A97" s="324" t="s">
        <v>330</v>
      </c>
      <c r="B97" s="68">
        <v>134.35</v>
      </c>
      <c r="C97" s="71" t="s">
        <v>163</v>
      </c>
      <c r="D97" s="68">
        <v>46.3</v>
      </c>
      <c r="E97" s="8">
        <v>320.7</v>
      </c>
      <c r="F97" s="8">
        <v>82.3</v>
      </c>
      <c r="G97" s="178">
        <v>5.9100000000000004E-7</v>
      </c>
      <c r="H97" s="179">
        <v>1</v>
      </c>
      <c r="I97" s="5"/>
      <c r="J97" s="5"/>
      <c r="K97" s="439"/>
      <c r="L97" s="440"/>
      <c r="M97" s="440"/>
      <c r="O97" s="185"/>
      <c r="P97" s="183"/>
      <c r="U97" s="88"/>
      <c r="V97" s="154"/>
      <c r="W97" s="99"/>
      <c r="X97" s="99"/>
      <c r="Y97" s="88"/>
      <c r="Z97" s="88"/>
      <c r="AA97" s="99"/>
      <c r="AB97" s="63"/>
      <c r="AC97" s="63"/>
    </row>
    <row r="98" spans="1:29">
      <c r="A98" s="324" t="s">
        <v>331</v>
      </c>
      <c r="B98" s="68">
        <v>134.35</v>
      </c>
      <c r="C98" s="71" t="s">
        <v>163</v>
      </c>
      <c r="D98" s="68">
        <v>55.3</v>
      </c>
      <c r="E98" s="8">
        <v>283.8</v>
      </c>
      <c r="F98" s="8">
        <v>86</v>
      </c>
      <c r="G98" s="178">
        <v>5.8400000000000004E-7</v>
      </c>
      <c r="H98" s="179">
        <v>0.9</v>
      </c>
      <c r="I98" s="5"/>
      <c r="J98" s="5"/>
      <c r="K98" s="439"/>
      <c r="L98" s="440"/>
      <c r="M98" s="440"/>
      <c r="O98" s="185"/>
      <c r="P98" s="183"/>
      <c r="U98" s="88"/>
      <c r="V98" s="154"/>
      <c r="W98" s="99"/>
      <c r="X98" s="99"/>
      <c r="Y98" s="88"/>
      <c r="Z98" s="88"/>
      <c r="AA98" s="99"/>
      <c r="AB98" s="63"/>
      <c r="AC98" s="63"/>
    </row>
    <row r="99" spans="1:29">
      <c r="A99" s="324" t="s">
        <v>332</v>
      </c>
      <c r="B99" s="68">
        <v>134.35</v>
      </c>
      <c r="C99" s="71" t="s">
        <v>162</v>
      </c>
      <c r="D99" s="68">
        <v>100</v>
      </c>
      <c r="E99" s="8">
        <v>296.60000000000002</v>
      </c>
      <c r="F99" s="8">
        <v>85.5</v>
      </c>
      <c r="G99" s="178">
        <v>5.7299999999999996E-7</v>
      </c>
      <c r="H99" s="179">
        <v>0.9</v>
      </c>
      <c r="I99" s="5"/>
      <c r="J99" s="5"/>
      <c r="K99" s="439"/>
      <c r="L99" s="440"/>
      <c r="M99" s="440"/>
      <c r="O99" s="185"/>
      <c r="P99" s="183"/>
      <c r="U99" s="88"/>
      <c r="V99" s="154"/>
      <c r="W99" s="99"/>
      <c r="X99" s="99"/>
      <c r="Y99" s="88"/>
      <c r="Z99" s="88"/>
      <c r="AA99" s="99"/>
      <c r="AB99" s="63"/>
      <c r="AC99" s="63"/>
    </row>
    <row r="100" spans="1:29">
      <c r="A100" s="324" t="s">
        <v>333</v>
      </c>
      <c r="B100" s="68">
        <v>134.35</v>
      </c>
      <c r="C100" s="71" t="s">
        <v>162</v>
      </c>
      <c r="D100" s="68">
        <v>125</v>
      </c>
      <c r="E100" s="8">
        <v>315.89999999999998</v>
      </c>
      <c r="F100" s="8">
        <v>84.4</v>
      </c>
      <c r="G100" s="178">
        <v>5.7000000000000005E-7</v>
      </c>
      <c r="H100" s="179">
        <v>0.9</v>
      </c>
      <c r="I100" s="5">
        <v>66.8</v>
      </c>
      <c r="J100" s="5"/>
      <c r="K100" s="439"/>
      <c r="L100" s="440"/>
      <c r="M100" s="440"/>
      <c r="O100" s="185"/>
      <c r="P100" s="183"/>
      <c r="U100" s="88"/>
      <c r="V100" s="154"/>
      <c r="W100" s="99"/>
      <c r="X100" s="99"/>
      <c r="Y100" s="88"/>
      <c r="Z100" s="88"/>
      <c r="AA100" s="99"/>
      <c r="AB100" s="63"/>
      <c r="AC100" s="63"/>
    </row>
    <row r="101" spans="1:29">
      <c r="A101" s="324" t="s">
        <v>334</v>
      </c>
      <c r="B101" s="68">
        <v>134.35</v>
      </c>
      <c r="C101" s="71" t="s">
        <v>162</v>
      </c>
      <c r="D101" s="68">
        <v>150</v>
      </c>
      <c r="E101" s="8">
        <v>297.7</v>
      </c>
      <c r="F101" s="8">
        <v>84.9</v>
      </c>
      <c r="G101" s="178">
        <v>5.6700000000000003E-7</v>
      </c>
      <c r="H101" s="179">
        <v>0.9</v>
      </c>
      <c r="I101" s="5"/>
      <c r="J101" s="5"/>
      <c r="K101" s="439"/>
      <c r="L101" s="440"/>
      <c r="M101" s="440"/>
      <c r="O101" s="185"/>
      <c r="P101" s="183"/>
      <c r="U101" s="88"/>
      <c r="V101" s="154"/>
      <c r="W101" s="99"/>
      <c r="X101" s="99"/>
      <c r="Y101" s="88"/>
      <c r="Z101" s="88"/>
      <c r="AA101" s="99"/>
      <c r="AB101" s="63"/>
      <c r="AC101" s="63"/>
    </row>
    <row r="102" spans="1:29">
      <c r="A102" s="324" t="s">
        <v>98</v>
      </c>
      <c r="B102" s="68">
        <v>134.35</v>
      </c>
      <c r="C102" s="71" t="s">
        <v>162</v>
      </c>
      <c r="D102" s="68">
        <v>175</v>
      </c>
      <c r="E102" s="8">
        <v>312.60000000000002</v>
      </c>
      <c r="F102" s="8">
        <v>84.6</v>
      </c>
      <c r="G102" s="178">
        <v>5.7100000000000002E-7</v>
      </c>
      <c r="H102" s="179">
        <v>0.9</v>
      </c>
      <c r="I102" s="5"/>
      <c r="J102" s="5"/>
      <c r="K102" s="439"/>
      <c r="L102" s="440"/>
      <c r="M102" s="440"/>
      <c r="O102" s="185"/>
      <c r="P102" s="183"/>
      <c r="U102" s="88"/>
      <c r="V102" s="154"/>
      <c r="W102" s="99"/>
      <c r="X102" s="99"/>
      <c r="Y102" s="88"/>
      <c r="Z102" s="88"/>
      <c r="AA102" s="99"/>
      <c r="AB102" s="63"/>
      <c r="AC102" s="63"/>
    </row>
    <row r="103" spans="1:29">
      <c r="A103" s="324" t="s">
        <v>335</v>
      </c>
      <c r="B103" s="68">
        <v>134.35</v>
      </c>
      <c r="C103" s="71" t="s">
        <v>162</v>
      </c>
      <c r="D103" s="68">
        <v>200</v>
      </c>
      <c r="E103" s="8">
        <v>305.8</v>
      </c>
      <c r="F103" s="8">
        <v>84.7</v>
      </c>
      <c r="G103" s="178">
        <v>5.7199999999999999E-7</v>
      </c>
      <c r="H103" s="179">
        <v>0.8</v>
      </c>
      <c r="I103" s="5">
        <v>67.8</v>
      </c>
      <c r="J103" s="5"/>
      <c r="K103" s="439"/>
      <c r="L103" s="440"/>
      <c r="M103" s="440"/>
      <c r="O103" s="185"/>
      <c r="P103" s="183"/>
      <c r="U103" s="88"/>
      <c r="V103" s="154"/>
      <c r="W103" s="99"/>
      <c r="X103" s="99"/>
      <c r="Y103" s="88"/>
      <c r="Z103" s="88"/>
      <c r="AA103" s="99"/>
      <c r="AB103" s="63"/>
      <c r="AC103" s="63"/>
    </row>
    <row r="104" spans="1:29">
      <c r="A104" s="324" t="s">
        <v>336</v>
      </c>
      <c r="B104" s="68">
        <v>134.35</v>
      </c>
      <c r="C104" s="71" t="s">
        <v>162</v>
      </c>
      <c r="D104" s="68">
        <v>225</v>
      </c>
      <c r="E104" s="8">
        <v>274.7</v>
      </c>
      <c r="F104" s="8">
        <v>87.2</v>
      </c>
      <c r="G104" s="178">
        <v>5.7199999999999999E-7</v>
      </c>
      <c r="H104" s="179">
        <v>0.9</v>
      </c>
      <c r="I104" s="5"/>
      <c r="J104" s="5"/>
      <c r="K104" s="439"/>
      <c r="L104" s="440"/>
      <c r="M104" s="440"/>
      <c r="O104" s="185"/>
      <c r="P104" s="183"/>
      <c r="U104" s="88"/>
      <c r="V104" s="154"/>
      <c r="W104" s="99"/>
      <c r="X104" s="99"/>
      <c r="Y104" s="88"/>
      <c r="Z104" s="88"/>
      <c r="AA104" s="99"/>
      <c r="AB104" s="63"/>
      <c r="AC104" s="63"/>
    </row>
    <row r="105" spans="1:29">
      <c r="A105" s="324" t="s">
        <v>337</v>
      </c>
      <c r="B105" s="68">
        <v>134.35</v>
      </c>
      <c r="C105" s="71" t="s">
        <v>162</v>
      </c>
      <c r="D105" s="68">
        <v>225</v>
      </c>
      <c r="E105" s="8">
        <v>291.3</v>
      </c>
      <c r="F105" s="8">
        <v>86.7</v>
      </c>
      <c r="G105" s="178">
        <v>5.7700000000000004E-7</v>
      </c>
      <c r="H105" s="179">
        <v>0.9</v>
      </c>
      <c r="I105" s="5">
        <v>68.900000000000006</v>
      </c>
      <c r="J105" s="5"/>
      <c r="K105" s="439"/>
      <c r="L105" s="440"/>
      <c r="M105" s="440"/>
      <c r="O105" s="185"/>
      <c r="P105" s="183"/>
      <c r="U105" s="88"/>
      <c r="V105" s="154"/>
      <c r="W105" s="99"/>
      <c r="X105" s="99"/>
      <c r="Y105" s="88"/>
      <c r="Z105" s="88"/>
      <c r="AA105" s="99"/>
      <c r="AB105" s="63"/>
      <c r="AC105" s="63"/>
    </row>
    <row r="106" spans="1:29">
      <c r="A106" s="324" t="s">
        <v>97</v>
      </c>
      <c r="B106" s="68">
        <v>134.35</v>
      </c>
      <c r="C106" s="71" t="s">
        <v>162</v>
      </c>
      <c r="D106" s="68">
        <v>250</v>
      </c>
      <c r="E106" s="8">
        <v>330.5</v>
      </c>
      <c r="F106" s="8">
        <v>84.3</v>
      </c>
      <c r="G106" s="178">
        <v>5.7999999999999995E-7</v>
      </c>
      <c r="H106" s="179">
        <v>0.8</v>
      </c>
      <c r="I106" s="5"/>
      <c r="J106" s="5"/>
      <c r="K106" s="439"/>
      <c r="L106" s="440"/>
      <c r="M106" s="440"/>
      <c r="O106" s="185"/>
      <c r="P106" s="183"/>
      <c r="U106" s="88"/>
      <c r="V106" s="154"/>
      <c r="W106" s="99"/>
      <c r="X106" s="99"/>
      <c r="Y106" s="88"/>
      <c r="Z106" s="88"/>
      <c r="AA106" s="99"/>
      <c r="AB106" s="63"/>
      <c r="AC106" s="63"/>
    </row>
    <row r="107" spans="1:29">
      <c r="A107" s="324" t="s">
        <v>338</v>
      </c>
      <c r="B107" s="68">
        <v>134.35</v>
      </c>
      <c r="C107" s="71" t="s">
        <v>162</v>
      </c>
      <c r="D107" s="68">
        <v>275</v>
      </c>
      <c r="E107" s="8">
        <v>339.9</v>
      </c>
      <c r="F107" s="8">
        <v>86.2</v>
      </c>
      <c r="G107" s="178">
        <v>5.75E-7</v>
      </c>
      <c r="H107" s="179">
        <v>0.8</v>
      </c>
      <c r="I107" s="5"/>
      <c r="J107" s="5"/>
      <c r="K107" s="439"/>
      <c r="L107" s="440"/>
      <c r="M107" s="440"/>
      <c r="O107" s="185"/>
      <c r="P107" s="183"/>
      <c r="U107" s="88"/>
      <c r="V107" s="154"/>
      <c r="W107" s="99"/>
      <c r="X107" s="99"/>
      <c r="Y107" s="88"/>
      <c r="Z107" s="88"/>
      <c r="AA107" s="99"/>
      <c r="AB107" s="63"/>
      <c r="AC107" s="63"/>
    </row>
    <row r="108" spans="1:29">
      <c r="A108" s="324" t="s">
        <v>339</v>
      </c>
      <c r="B108" s="68">
        <v>134.35</v>
      </c>
      <c r="C108" s="71" t="s">
        <v>162</v>
      </c>
      <c r="D108" s="68">
        <v>300</v>
      </c>
      <c r="E108" s="8">
        <v>341.2</v>
      </c>
      <c r="F108" s="8">
        <v>79.7</v>
      </c>
      <c r="G108" s="178">
        <v>5.4799999999999998E-7</v>
      </c>
      <c r="H108" s="179">
        <v>1.3</v>
      </c>
      <c r="I108" s="5"/>
      <c r="J108" s="5"/>
      <c r="K108" s="439"/>
      <c r="L108" s="440"/>
      <c r="M108" s="440"/>
      <c r="O108" s="185"/>
      <c r="P108" s="183"/>
      <c r="U108" s="88"/>
      <c r="V108" s="154"/>
      <c r="W108" s="99"/>
      <c r="X108" s="99"/>
      <c r="Y108" s="88"/>
      <c r="Z108" s="88"/>
      <c r="AA108" s="99"/>
      <c r="AB108" s="63"/>
      <c r="AC108" s="63"/>
    </row>
    <row r="109" spans="1:29">
      <c r="A109" s="253" t="s">
        <v>340</v>
      </c>
      <c r="B109" s="68">
        <v>134.35</v>
      </c>
      <c r="C109" s="71" t="s">
        <v>162</v>
      </c>
      <c r="D109" s="68">
        <v>325</v>
      </c>
      <c r="E109" s="8">
        <v>335.9</v>
      </c>
      <c r="F109" s="8">
        <v>73.7</v>
      </c>
      <c r="G109" s="178">
        <v>4.7100000000000002E-7</v>
      </c>
      <c r="H109" s="179">
        <v>1.2</v>
      </c>
      <c r="I109" s="78">
        <v>91.8</v>
      </c>
      <c r="J109" s="78"/>
      <c r="K109" s="439"/>
      <c r="L109" s="440"/>
      <c r="M109" s="440"/>
      <c r="O109" s="185"/>
      <c r="P109" s="183"/>
      <c r="U109" s="88"/>
      <c r="V109" s="154"/>
      <c r="W109" s="99"/>
      <c r="X109" s="99"/>
      <c r="Y109" s="88"/>
      <c r="Z109" s="88"/>
      <c r="AA109" s="99"/>
      <c r="AB109" s="63"/>
      <c r="AC109" s="63"/>
    </row>
    <row r="110" spans="1:29">
      <c r="A110" s="257" t="s">
        <v>341</v>
      </c>
      <c r="B110" s="68">
        <v>134.35</v>
      </c>
      <c r="C110" s="71" t="s">
        <v>162</v>
      </c>
      <c r="D110" s="68">
        <v>350</v>
      </c>
      <c r="E110" s="8">
        <v>344.1</v>
      </c>
      <c r="F110" s="8">
        <v>71.900000000000006</v>
      </c>
      <c r="G110" s="178">
        <v>4.1699999999999999E-7</v>
      </c>
      <c r="H110" s="179">
        <v>1.3</v>
      </c>
      <c r="I110" s="78">
        <v>95.3</v>
      </c>
      <c r="J110" s="78"/>
      <c r="K110" s="439"/>
      <c r="L110" s="440"/>
      <c r="M110" s="440"/>
      <c r="O110" s="185"/>
      <c r="P110" s="183"/>
      <c r="U110" s="88"/>
      <c r="V110" s="154"/>
      <c r="W110" s="99"/>
      <c r="X110" s="99"/>
      <c r="Y110" s="88"/>
      <c r="Z110" s="88"/>
      <c r="AA110" s="99"/>
      <c r="AB110" s="63"/>
      <c r="AC110" s="63"/>
    </row>
    <row r="111" spans="1:29">
      <c r="A111" s="257" t="s">
        <v>342</v>
      </c>
      <c r="B111" s="68">
        <v>134.35</v>
      </c>
      <c r="C111" s="71" t="s">
        <v>162</v>
      </c>
      <c r="D111" s="68">
        <v>375</v>
      </c>
      <c r="E111" s="8">
        <v>281.39999999999998</v>
      </c>
      <c r="F111" s="8">
        <v>61.4</v>
      </c>
      <c r="G111" s="70">
        <v>4.58E-7</v>
      </c>
      <c r="H111" s="5">
        <v>0.9</v>
      </c>
      <c r="I111" s="78">
        <v>128</v>
      </c>
      <c r="J111" s="78"/>
      <c r="K111" s="439"/>
      <c r="L111" s="440"/>
      <c r="M111" s="440"/>
      <c r="O111" s="185"/>
      <c r="P111" s="183"/>
      <c r="U111" s="88"/>
      <c r="V111" s="154"/>
      <c r="W111" s="99"/>
      <c r="X111" s="99"/>
      <c r="Y111" s="88"/>
      <c r="Z111" s="88"/>
      <c r="AA111" s="99"/>
      <c r="AB111" s="63"/>
      <c r="AC111" s="63"/>
    </row>
    <row r="112" spans="1:29">
      <c r="A112" s="257" t="s">
        <v>343</v>
      </c>
      <c r="B112" s="68">
        <v>134.35</v>
      </c>
      <c r="C112" s="71" t="s">
        <v>163</v>
      </c>
      <c r="D112" s="68">
        <v>3.6</v>
      </c>
      <c r="E112" s="8">
        <v>289.60000000000002</v>
      </c>
      <c r="F112" s="8">
        <v>60.4</v>
      </c>
      <c r="G112" s="70">
        <v>3.9799999999999999E-7</v>
      </c>
      <c r="H112" s="5">
        <v>1.7</v>
      </c>
      <c r="I112" s="5"/>
      <c r="J112" s="5"/>
      <c r="K112" s="439"/>
      <c r="L112" s="440"/>
      <c r="M112" s="440"/>
      <c r="O112" s="185"/>
      <c r="P112" s="183"/>
      <c r="U112" s="88"/>
      <c r="V112" s="154"/>
      <c r="W112" s="99"/>
      <c r="X112" s="99"/>
      <c r="Y112" s="88"/>
      <c r="Z112" s="88"/>
      <c r="AA112" s="99"/>
      <c r="AB112" s="63"/>
      <c r="AC112" s="63"/>
    </row>
    <row r="113" spans="1:29">
      <c r="A113" s="257" t="s">
        <v>344</v>
      </c>
      <c r="B113" s="68">
        <v>134.35</v>
      </c>
      <c r="C113" s="71" t="s">
        <v>163</v>
      </c>
      <c r="D113" s="68">
        <v>8.1</v>
      </c>
      <c r="E113" s="8">
        <v>283.8</v>
      </c>
      <c r="F113" s="8">
        <v>70.2</v>
      </c>
      <c r="G113" s="70">
        <v>3.7899999999999999E-7</v>
      </c>
      <c r="H113" s="5">
        <v>2.1</v>
      </c>
      <c r="I113" s="5"/>
      <c r="J113" s="5"/>
      <c r="K113" s="439"/>
      <c r="L113" s="440"/>
      <c r="M113" s="440"/>
      <c r="O113" s="185"/>
      <c r="P113" s="183"/>
      <c r="U113" s="88"/>
      <c r="V113" s="154"/>
      <c r="W113" s="99"/>
      <c r="X113" s="99"/>
      <c r="Y113" s="88"/>
      <c r="Z113" s="88"/>
      <c r="AA113" s="99"/>
      <c r="AB113" s="63"/>
      <c r="AC113" s="63"/>
    </row>
    <row r="114" spans="1:29">
      <c r="A114" s="257" t="s">
        <v>345</v>
      </c>
      <c r="B114" s="68">
        <v>134.35</v>
      </c>
      <c r="C114" s="71" t="s">
        <v>163</v>
      </c>
      <c r="D114" s="68">
        <v>16.100000000000001</v>
      </c>
      <c r="E114" s="8">
        <v>275.3</v>
      </c>
      <c r="F114" s="8">
        <v>75.599999999999994</v>
      </c>
      <c r="G114" s="70">
        <v>3.4700000000000002E-7</v>
      </c>
      <c r="H114" s="5">
        <v>2.2999999999999998</v>
      </c>
      <c r="I114" s="5"/>
      <c r="J114" s="5"/>
      <c r="K114" s="439"/>
      <c r="L114" s="440"/>
      <c r="M114" s="440"/>
      <c r="O114" s="185"/>
      <c r="P114" s="183"/>
      <c r="U114" s="88"/>
      <c r="V114" s="88"/>
      <c r="W114" s="99"/>
      <c r="X114" s="99"/>
      <c r="Y114" s="88"/>
      <c r="Z114" s="88"/>
      <c r="AA114" s="99"/>
      <c r="AB114" s="63"/>
      <c r="AC114" s="63"/>
    </row>
    <row r="115" spans="1:29">
      <c r="A115" s="257" t="s">
        <v>346</v>
      </c>
      <c r="B115" s="68">
        <v>134.35</v>
      </c>
      <c r="C115" s="71" t="s">
        <v>163</v>
      </c>
      <c r="D115" s="68">
        <v>20.9</v>
      </c>
      <c r="E115" s="8">
        <v>276.10000000000002</v>
      </c>
      <c r="F115" s="8">
        <v>73.900000000000006</v>
      </c>
      <c r="G115" s="70">
        <v>3.3000000000000002E-7</v>
      </c>
      <c r="H115" s="5">
        <v>2.4</v>
      </c>
      <c r="I115" s="5"/>
      <c r="J115" s="5"/>
      <c r="K115" s="439"/>
      <c r="L115" s="440"/>
      <c r="M115" s="440"/>
      <c r="O115" s="185"/>
      <c r="P115" s="183"/>
      <c r="W115" s="56"/>
      <c r="X115" s="56"/>
      <c r="AA115" s="56"/>
    </row>
    <row r="116" spans="1:29">
      <c r="A116" s="257" t="s">
        <v>347</v>
      </c>
      <c r="B116" s="10">
        <v>134.35</v>
      </c>
      <c r="C116" s="137" t="s">
        <v>163</v>
      </c>
      <c r="D116" s="10">
        <v>30</v>
      </c>
      <c r="E116" s="10">
        <v>226.9</v>
      </c>
      <c r="F116" s="10">
        <v>73.7</v>
      </c>
      <c r="G116" s="142">
        <v>2.8599999999999999E-7</v>
      </c>
      <c r="H116" s="143">
        <v>2.5</v>
      </c>
      <c r="I116" s="75"/>
      <c r="J116" s="75"/>
      <c r="K116" s="439"/>
      <c r="L116" s="440"/>
      <c r="M116" s="440"/>
      <c r="O116" s="185"/>
      <c r="P116" s="183"/>
      <c r="W116" s="56"/>
      <c r="X116" s="56"/>
      <c r="AA116" s="56"/>
    </row>
    <row r="117" spans="1:29">
      <c r="A117" s="257" t="s">
        <v>348</v>
      </c>
      <c r="B117" s="10">
        <v>134.35</v>
      </c>
      <c r="C117" s="137" t="s">
        <v>162</v>
      </c>
      <c r="D117" s="10">
        <v>400</v>
      </c>
      <c r="E117" s="10">
        <v>343.6</v>
      </c>
      <c r="F117" s="10">
        <v>14.9</v>
      </c>
      <c r="G117" s="142">
        <v>1.9299999999999999E-7</v>
      </c>
      <c r="H117" s="143">
        <v>7.4</v>
      </c>
      <c r="I117" s="75"/>
      <c r="J117" s="75"/>
      <c r="K117" s="122"/>
      <c r="L117" s="75"/>
      <c r="M117" s="75"/>
      <c r="O117" s="185"/>
      <c r="P117" s="183"/>
      <c r="W117" s="56"/>
      <c r="X117" s="56"/>
      <c r="AA117" s="56"/>
    </row>
    <row r="118" spans="1:29">
      <c r="A118" s="255"/>
      <c r="B118" s="72"/>
      <c r="C118" s="73"/>
      <c r="D118" s="72"/>
      <c r="E118" s="79"/>
      <c r="F118" s="79"/>
      <c r="G118" s="74"/>
      <c r="H118" s="75"/>
      <c r="I118" s="75"/>
      <c r="J118" s="75"/>
      <c r="K118" s="122"/>
      <c r="L118" s="75"/>
      <c r="M118" s="75"/>
      <c r="O118" s="185"/>
      <c r="P118" s="183"/>
      <c r="W118" s="56"/>
      <c r="X118" s="56"/>
      <c r="AA118" s="56"/>
    </row>
    <row r="119" spans="1:29" ht="15.75">
      <c r="A119" s="351" t="s">
        <v>322</v>
      </c>
      <c r="B119" s="68">
        <v>136.30000000000001</v>
      </c>
      <c r="C119" s="71" t="s">
        <v>161</v>
      </c>
      <c r="D119" s="68">
        <v>0</v>
      </c>
      <c r="E119" s="8">
        <v>317.10000000000002</v>
      </c>
      <c r="F119" s="8">
        <v>57</v>
      </c>
      <c r="G119" s="70">
        <v>2.9700000000000003E-7</v>
      </c>
      <c r="H119" s="5">
        <v>1</v>
      </c>
      <c r="I119" s="5">
        <v>26.6</v>
      </c>
      <c r="J119" s="5"/>
      <c r="K119" s="128" t="s">
        <v>98</v>
      </c>
      <c r="L119" s="5"/>
      <c r="M119" s="5"/>
      <c r="N119" s="107"/>
      <c r="O119" s="185"/>
      <c r="P119" s="183"/>
      <c r="W119" s="56"/>
      <c r="X119" s="56"/>
      <c r="AA119" s="56"/>
    </row>
    <row r="120" spans="1:29">
      <c r="A120" s="351" t="s">
        <v>323</v>
      </c>
      <c r="B120" s="68">
        <v>136.30000000000001</v>
      </c>
      <c r="C120" s="71" t="s">
        <v>163</v>
      </c>
      <c r="D120" s="68">
        <v>3.6</v>
      </c>
      <c r="E120" s="8">
        <v>340.6</v>
      </c>
      <c r="F120" s="8">
        <v>63</v>
      </c>
      <c r="G120" s="70">
        <v>2.8200000000000001E-7</v>
      </c>
      <c r="H120" s="5">
        <v>1.4</v>
      </c>
      <c r="I120" s="5"/>
      <c r="J120" s="5"/>
      <c r="K120" s="439" t="s">
        <v>236</v>
      </c>
      <c r="L120" s="440"/>
      <c r="M120" s="440"/>
      <c r="O120" s="185"/>
      <c r="P120" s="183"/>
      <c r="W120" s="56"/>
      <c r="X120" s="56"/>
      <c r="AA120" s="56"/>
    </row>
    <row r="121" spans="1:29">
      <c r="A121" s="351" t="s">
        <v>324</v>
      </c>
      <c r="B121" s="68">
        <v>136.30000000000001</v>
      </c>
      <c r="C121" s="71" t="s">
        <v>163</v>
      </c>
      <c r="D121" s="68">
        <v>8.1</v>
      </c>
      <c r="E121" s="8">
        <v>342.2</v>
      </c>
      <c r="F121" s="8">
        <v>75.099999999999994</v>
      </c>
      <c r="G121" s="70">
        <v>2.3900000000000001E-7</v>
      </c>
      <c r="H121" s="5">
        <v>1.4</v>
      </c>
      <c r="I121" s="5"/>
      <c r="J121" s="5"/>
      <c r="K121" s="439"/>
      <c r="L121" s="440"/>
      <c r="M121" s="440"/>
      <c r="O121" s="185"/>
      <c r="P121" s="183"/>
      <c r="W121" s="56"/>
      <c r="X121" s="56"/>
      <c r="AA121" s="56"/>
    </row>
    <row r="122" spans="1:29">
      <c r="A122" s="351" t="s">
        <v>325</v>
      </c>
      <c r="B122" s="68">
        <v>136.30000000000001</v>
      </c>
      <c r="C122" s="71" t="s">
        <v>163</v>
      </c>
      <c r="D122" s="68">
        <v>12.2</v>
      </c>
      <c r="E122" s="8">
        <v>325.89999999999998</v>
      </c>
      <c r="F122" s="8">
        <v>69.400000000000006</v>
      </c>
      <c r="G122" s="178">
        <v>2.2000000000000001E-7</v>
      </c>
      <c r="H122" s="179">
        <v>1.5</v>
      </c>
      <c r="I122" s="179"/>
      <c r="J122" s="179"/>
      <c r="K122" s="439"/>
      <c r="L122" s="440"/>
      <c r="M122" s="440"/>
      <c r="O122" s="185"/>
      <c r="P122" s="183"/>
      <c r="W122" s="56"/>
      <c r="X122" s="56"/>
      <c r="AA122" s="56"/>
    </row>
    <row r="123" spans="1:29">
      <c r="A123" s="351" t="s">
        <v>326</v>
      </c>
      <c r="B123" s="68">
        <v>136.30000000000001</v>
      </c>
      <c r="C123" s="71" t="s">
        <v>163</v>
      </c>
      <c r="D123" s="68">
        <v>16.100000000000001</v>
      </c>
      <c r="E123" s="8">
        <v>15.7</v>
      </c>
      <c r="F123" s="8">
        <v>77</v>
      </c>
      <c r="G123" s="178">
        <v>1.8199999999999999E-7</v>
      </c>
      <c r="H123" s="179">
        <v>1.6</v>
      </c>
      <c r="I123" s="179"/>
      <c r="J123" s="179"/>
      <c r="K123" s="439"/>
      <c r="L123" s="440"/>
      <c r="M123" s="440"/>
      <c r="O123" s="185"/>
      <c r="P123" s="183"/>
      <c r="W123" s="56"/>
      <c r="X123" s="56"/>
      <c r="AA123" s="56"/>
    </row>
    <row r="124" spans="1:29">
      <c r="A124" s="253" t="s">
        <v>327</v>
      </c>
      <c r="B124" s="68">
        <v>136.30000000000001</v>
      </c>
      <c r="C124" s="71" t="s">
        <v>163</v>
      </c>
      <c r="D124" s="68">
        <v>20.9</v>
      </c>
      <c r="E124" s="8">
        <v>318.89999999999998</v>
      </c>
      <c r="F124" s="8">
        <v>80.400000000000006</v>
      </c>
      <c r="G124" s="178">
        <v>2.0900000000000001E-7</v>
      </c>
      <c r="H124" s="179">
        <v>1.5</v>
      </c>
      <c r="I124" s="179"/>
      <c r="J124" s="179"/>
      <c r="K124" s="439"/>
      <c r="L124" s="440"/>
      <c r="M124" s="440"/>
      <c r="O124" s="185"/>
      <c r="P124" s="183"/>
      <c r="W124" s="56"/>
      <c r="X124" s="56"/>
      <c r="AA124" s="56"/>
    </row>
    <row r="125" spans="1:29">
      <c r="A125" s="328" t="s">
        <v>328</v>
      </c>
      <c r="B125" s="68">
        <v>136.30000000000001</v>
      </c>
      <c r="C125" s="71" t="s">
        <v>162</v>
      </c>
      <c r="D125" s="68">
        <v>200</v>
      </c>
      <c r="E125" s="8">
        <v>310.89999999999998</v>
      </c>
      <c r="F125" s="8">
        <v>77.400000000000006</v>
      </c>
      <c r="G125" s="178">
        <v>1.7700000000000001E-7</v>
      </c>
      <c r="H125" s="179">
        <v>1.4</v>
      </c>
      <c r="I125" s="179">
        <v>28.7</v>
      </c>
      <c r="J125" s="179"/>
      <c r="K125" s="439"/>
      <c r="L125" s="440"/>
      <c r="M125" s="440"/>
      <c r="O125" s="185"/>
      <c r="P125" s="183"/>
      <c r="W125" s="56"/>
      <c r="X125" s="56"/>
      <c r="AA125" s="56"/>
    </row>
    <row r="126" spans="1:29">
      <c r="A126" s="328" t="s">
        <v>329</v>
      </c>
      <c r="B126" s="68">
        <v>136.30000000000001</v>
      </c>
      <c r="C126" s="71" t="s">
        <v>162</v>
      </c>
      <c r="D126" s="68">
        <v>225</v>
      </c>
      <c r="E126" s="8">
        <v>286.60000000000002</v>
      </c>
      <c r="F126" s="8">
        <v>77.8</v>
      </c>
      <c r="G126" s="178">
        <v>1.7599999999999999E-7</v>
      </c>
      <c r="H126" s="179">
        <v>1.4</v>
      </c>
      <c r="I126" s="179"/>
      <c r="J126" s="179"/>
      <c r="K126" s="439"/>
      <c r="L126" s="440"/>
      <c r="M126" s="440"/>
      <c r="O126" s="185"/>
      <c r="P126" s="183"/>
      <c r="W126" s="56"/>
      <c r="X126" s="56"/>
      <c r="AA126" s="56"/>
    </row>
    <row r="127" spans="1:29">
      <c r="A127" s="328" t="s">
        <v>330</v>
      </c>
      <c r="B127" s="68">
        <v>136.30000000000001</v>
      </c>
      <c r="C127" s="71" t="s">
        <v>162</v>
      </c>
      <c r="D127" s="68">
        <v>250</v>
      </c>
      <c r="E127" s="8">
        <v>270</v>
      </c>
      <c r="F127" s="8">
        <v>79.900000000000006</v>
      </c>
      <c r="G127" s="178">
        <v>1.5200000000000001E-7</v>
      </c>
      <c r="H127" s="179">
        <v>1.5</v>
      </c>
      <c r="I127" s="179">
        <v>31.8</v>
      </c>
      <c r="J127" s="179"/>
      <c r="K127" s="439"/>
      <c r="L127" s="440"/>
      <c r="M127" s="440"/>
      <c r="O127" s="185"/>
      <c r="P127" s="183"/>
      <c r="W127" s="56"/>
      <c r="X127" s="56"/>
      <c r="AA127" s="56"/>
    </row>
    <row r="128" spans="1:29">
      <c r="A128" s="253" t="s">
        <v>331</v>
      </c>
      <c r="B128" s="68">
        <v>136.30000000000001</v>
      </c>
      <c r="C128" s="71" t="s">
        <v>163</v>
      </c>
      <c r="D128" s="68">
        <v>25</v>
      </c>
      <c r="E128" s="8">
        <v>315.3</v>
      </c>
      <c r="F128" s="8">
        <v>79.7</v>
      </c>
      <c r="G128" s="178">
        <v>1.1999999999999999E-7</v>
      </c>
      <c r="H128" s="179">
        <v>2</v>
      </c>
      <c r="I128" s="179"/>
      <c r="J128" s="179"/>
      <c r="K128" s="439"/>
      <c r="L128" s="440"/>
      <c r="M128" s="440"/>
      <c r="O128" s="185"/>
      <c r="P128" s="183"/>
      <c r="W128" s="56"/>
      <c r="X128" s="56"/>
      <c r="AA128" s="56"/>
    </row>
    <row r="129" spans="1:27">
      <c r="A129" s="253" t="s">
        <v>332</v>
      </c>
      <c r="B129" s="68">
        <v>136.30000000000001</v>
      </c>
      <c r="C129" s="71" t="s">
        <v>163</v>
      </c>
      <c r="D129" s="68">
        <v>30</v>
      </c>
      <c r="E129" s="8">
        <v>268.2</v>
      </c>
      <c r="F129" s="8">
        <v>69.8</v>
      </c>
      <c r="G129" s="70">
        <v>1.17E-7</v>
      </c>
      <c r="H129" s="5">
        <v>1.7</v>
      </c>
      <c r="I129" s="5"/>
      <c r="J129" s="5"/>
      <c r="K129" s="439"/>
      <c r="L129" s="440"/>
      <c r="M129" s="440"/>
      <c r="O129" s="185"/>
      <c r="P129" s="183"/>
      <c r="W129" s="56"/>
      <c r="X129" s="56"/>
      <c r="AA129" s="56"/>
    </row>
    <row r="130" spans="1:27">
      <c r="A130" s="257" t="s">
        <v>333</v>
      </c>
      <c r="B130" s="68">
        <v>136.30000000000001</v>
      </c>
      <c r="C130" s="71" t="s">
        <v>163</v>
      </c>
      <c r="D130" s="68">
        <v>35</v>
      </c>
      <c r="E130" s="8">
        <v>267.89999999999998</v>
      </c>
      <c r="F130" s="8">
        <v>50.3</v>
      </c>
      <c r="G130" s="70">
        <v>1.48E-7</v>
      </c>
      <c r="H130" s="5">
        <v>1.2</v>
      </c>
      <c r="I130" s="5"/>
      <c r="J130" s="5"/>
      <c r="K130" s="439"/>
      <c r="L130" s="440"/>
      <c r="M130" s="440"/>
      <c r="O130" s="185"/>
      <c r="P130" s="183"/>
      <c r="W130" s="56"/>
      <c r="X130" s="56"/>
      <c r="AA130" s="56"/>
    </row>
    <row r="131" spans="1:27">
      <c r="A131" s="257" t="s">
        <v>334</v>
      </c>
      <c r="B131" s="68">
        <v>136.30000000000001</v>
      </c>
      <c r="C131" s="71" t="s">
        <v>163</v>
      </c>
      <c r="D131" s="68">
        <v>40</v>
      </c>
      <c r="E131" s="8">
        <v>305.60000000000002</v>
      </c>
      <c r="F131" s="8">
        <v>66.8</v>
      </c>
      <c r="G131" s="70">
        <v>9.3400000000000003E-8</v>
      </c>
      <c r="H131" s="5">
        <v>1.8</v>
      </c>
      <c r="I131" s="5"/>
      <c r="J131" s="5"/>
      <c r="K131" s="439"/>
      <c r="L131" s="440"/>
      <c r="M131" s="440"/>
      <c r="O131" s="185"/>
      <c r="P131" s="183"/>
      <c r="W131" s="56"/>
      <c r="X131" s="56"/>
      <c r="AA131" s="56"/>
    </row>
    <row r="132" spans="1:27">
      <c r="A132" s="257" t="s">
        <v>98</v>
      </c>
      <c r="B132" s="68">
        <v>136.30000000000001</v>
      </c>
      <c r="C132" s="71" t="s">
        <v>163</v>
      </c>
      <c r="D132" s="68">
        <v>45</v>
      </c>
      <c r="E132" s="8">
        <v>267.10000000000002</v>
      </c>
      <c r="F132" s="8">
        <v>45.5</v>
      </c>
      <c r="G132" s="70">
        <v>7.1999999999999996E-8</v>
      </c>
      <c r="H132" s="5">
        <v>2.2000000000000002</v>
      </c>
      <c r="I132" s="5"/>
      <c r="J132" s="5"/>
      <c r="K132" s="439"/>
      <c r="L132" s="440"/>
      <c r="M132" s="440"/>
      <c r="O132" s="185"/>
      <c r="P132" s="183"/>
      <c r="W132" s="56"/>
      <c r="X132" s="56"/>
      <c r="AA132" s="56"/>
    </row>
    <row r="133" spans="1:27">
      <c r="A133" s="360" t="s">
        <v>335</v>
      </c>
      <c r="B133" s="356">
        <v>136.30000000000001</v>
      </c>
      <c r="C133" s="357" t="s">
        <v>163</v>
      </c>
      <c r="D133" s="356">
        <v>50</v>
      </c>
      <c r="E133" s="356">
        <v>306.60000000000002</v>
      </c>
      <c r="F133" s="356">
        <v>9.4</v>
      </c>
      <c r="G133" s="358">
        <v>5.8099999999999997E-8</v>
      </c>
      <c r="H133" s="359">
        <v>3.1</v>
      </c>
      <c r="I133" s="75"/>
      <c r="J133" s="75"/>
      <c r="K133" s="122"/>
      <c r="L133" s="75"/>
      <c r="M133" s="75"/>
      <c r="O133" s="187"/>
      <c r="P133" s="187"/>
      <c r="W133" s="56"/>
      <c r="X133" s="56"/>
      <c r="AA133" s="56"/>
    </row>
    <row r="134" spans="1:27">
      <c r="A134" s="360" t="s">
        <v>336</v>
      </c>
      <c r="B134" s="356">
        <v>136.30000000000001</v>
      </c>
      <c r="C134" s="357" t="s">
        <v>163</v>
      </c>
      <c r="D134" s="356">
        <v>55</v>
      </c>
      <c r="E134" s="356">
        <v>2.5</v>
      </c>
      <c r="F134" s="356">
        <v>17</v>
      </c>
      <c r="G134" s="358">
        <v>5.6599999999999997E-8</v>
      </c>
      <c r="H134" s="359">
        <v>3.2</v>
      </c>
      <c r="I134" s="75"/>
      <c r="J134" s="75"/>
      <c r="K134" s="122"/>
      <c r="L134" s="75"/>
      <c r="M134" s="75"/>
      <c r="O134" s="187"/>
      <c r="P134" s="187"/>
      <c r="W134" s="56"/>
      <c r="X134" s="56"/>
      <c r="AA134" s="56"/>
    </row>
    <row r="135" spans="1:27">
      <c r="A135" s="360" t="s">
        <v>337</v>
      </c>
      <c r="B135" s="356">
        <v>136.30000000000001</v>
      </c>
      <c r="C135" s="357" t="s">
        <v>163</v>
      </c>
      <c r="D135" s="356">
        <v>60</v>
      </c>
      <c r="E135" s="356">
        <v>223</v>
      </c>
      <c r="F135" s="356">
        <v>71.400000000000006</v>
      </c>
      <c r="G135" s="358">
        <v>2.9700000000000001E-8</v>
      </c>
      <c r="H135" s="359">
        <v>3.8</v>
      </c>
      <c r="I135" s="75"/>
      <c r="J135" s="75"/>
      <c r="K135" s="122"/>
      <c r="L135" s="75"/>
      <c r="M135" s="75"/>
      <c r="O135" s="187"/>
      <c r="P135" s="187"/>
      <c r="W135" s="56"/>
      <c r="X135" s="56"/>
      <c r="AA135" s="56"/>
    </row>
    <row r="136" spans="1:27">
      <c r="A136" s="253" t="s">
        <v>97</v>
      </c>
      <c r="B136" s="72">
        <v>136.30000000000001</v>
      </c>
      <c r="C136" s="73" t="s">
        <v>163</v>
      </c>
      <c r="D136" s="72">
        <v>65</v>
      </c>
      <c r="E136" s="79">
        <v>196.3</v>
      </c>
      <c r="F136" s="79">
        <v>-16.7</v>
      </c>
      <c r="G136" s="74">
        <v>7.0700000000000004E-8</v>
      </c>
      <c r="H136" s="75">
        <v>2.4</v>
      </c>
      <c r="I136" s="75"/>
      <c r="J136" s="75"/>
      <c r="K136" s="122"/>
      <c r="L136" s="75"/>
      <c r="M136" s="75"/>
      <c r="O136" s="187"/>
      <c r="P136" s="187"/>
      <c r="W136" s="56"/>
      <c r="X136" s="56"/>
      <c r="AA136" s="56"/>
    </row>
    <row r="137" spans="1:27">
      <c r="A137" s="253" t="s">
        <v>338</v>
      </c>
      <c r="B137" s="72">
        <v>136.30000000000001</v>
      </c>
      <c r="C137" s="73" t="s">
        <v>163</v>
      </c>
      <c r="D137" s="72">
        <v>70</v>
      </c>
      <c r="E137" s="79">
        <v>172.4</v>
      </c>
      <c r="F137" s="79">
        <v>-28.8</v>
      </c>
      <c r="G137" s="74">
        <v>1.0700000000000001E-7</v>
      </c>
      <c r="H137" s="75">
        <v>1.5</v>
      </c>
      <c r="I137" s="75"/>
      <c r="J137" s="75"/>
      <c r="K137" s="122"/>
      <c r="L137" s="75"/>
      <c r="M137" s="75"/>
      <c r="O137" s="187"/>
      <c r="P137" s="187"/>
      <c r="W137" s="56"/>
      <c r="X137" s="56"/>
      <c r="AA137" s="56"/>
    </row>
    <row r="138" spans="1:27">
      <c r="A138" s="253"/>
      <c r="B138" s="72"/>
      <c r="C138" s="73"/>
      <c r="D138" s="72"/>
      <c r="E138" s="79"/>
      <c r="F138" s="79"/>
      <c r="G138" s="74"/>
      <c r="H138" s="75"/>
      <c r="I138" s="75"/>
      <c r="J138" s="75"/>
      <c r="K138" s="122"/>
      <c r="L138" s="75"/>
      <c r="M138" s="75"/>
      <c r="O138" s="185"/>
      <c r="P138" s="183"/>
      <c r="W138" s="56"/>
      <c r="X138" s="56"/>
      <c r="AA138" s="56"/>
    </row>
    <row r="139" spans="1:27" ht="15.75">
      <c r="A139" s="324" t="s">
        <v>322</v>
      </c>
      <c r="B139" s="68">
        <v>137.44999999999999</v>
      </c>
      <c r="C139" s="71" t="s">
        <v>161</v>
      </c>
      <c r="D139" s="68">
        <v>0</v>
      </c>
      <c r="E139" s="8">
        <v>22.2</v>
      </c>
      <c r="F139" s="8">
        <v>72.3</v>
      </c>
      <c r="G139" s="178">
        <v>3.6199999999999999E-7</v>
      </c>
      <c r="H139" s="179">
        <v>0.8</v>
      </c>
      <c r="I139" s="179">
        <v>28.3</v>
      </c>
      <c r="J139" s="179"/>
      <c r="K139" s="128" t="s">
        <v>98</v>
      </c>
      <c r="L139" s="179"/>
      <c r="M139" s="179"/>
      <c r="N139" s="107"/>
      <c r="O139" s="185"/>
      <c r="P139" s="183"/>
      <c r="W139" s="56"/>
      <c r="X139" s="56"/>
      <c r="AA139" s="56"/>
    </row>
    <row r="140" spans="1:27">
      <c r="A140" s="324" t="s">
        <v>323</v>
      </c>
      <c r="B140" s="68">
        <v>137.44999999999999</v>
      </c>
      <c r="C140" s="71" t="s">
        <v>162</v>
      </c>
      <c r="D140" s="68">
        <v>100</v>
      </c>
      <c r="E140" s="8">
        <v>21.8</v>
      </c>
      <c r="F140" s="8">
        <v>73.099999999999994</v>
      </c>
      <c r="G140" s="178">
        <v>3.2399999999999999E-7</v>
      </c>
      <c r="H140" s="179">
        <v>0.9</v>
      </c>
      <c r="I140" s="179"/>
      <c r="J140" s="179"/>
      <c r="K140" s="452" t="s">
        <v>235</v>
      </c>
      <c r="L140" s="453"/>
      <c r="M140" s="453"/>
      <c r="O140" s="185"/>
      <c r="P140" s="183"/>
      <c r="W140" s="56"/>
      <c r="X140" s="56"/>
      <c r="AA140" s="56"/>
    </row>
    <row r="141" spans="1:27">
      <c r="A141" s="324" t="s">
        <v>324</v>
      </c>
      <c r="B141" s="68">
        <v>137.44999999999999</v>
      </c>
      <c r="C141" s="71" t="s">
        <v>162</v>
      </c>
      <c r="D141" s="68">
        <v>150</v>
      </c>
      <c r="E141" s="8">
        <v>29.1</v>
      </c>
      <c r="F141" s="8">
        <v>74.400000000000006</v>
      </c>
      <c r="G141" s="178">
        <v>2.9700000000000003E-7</v>
      </c>
      <c r="H141" s="179">
        <v>0.8</v>
      </c>
      <c r="I141" s="179"/>
      <c r="J141" s="179"/>
      <c r="K141" s="452"/>
      <c r="L141" s="453"/>
      <c r="M141" s="453"/>
      <c r="O141" s="185"/>
      <c r="P141" s="183"/>
      <c r="W141" s="56"/>
      <c r="X141" s="56"/>
      <c r="AA141" s="56"/>
    </row>
    <row r="142" spans="1:27">
      <c r="A142" s="324" t="s">
        <v>325</v>
      </c>
      <c r="B142" s="68">
        <v>137.44999999999999</v>
      </c>
      <c r="C142" s="71" t="s">
        <v>162</v>
      </c>
      <c r="D142" s="68">
        <v>175</v>
      </c>
      <c r="E142" s="8">
        <v>26.9</v>
      </c>
      <c r="F142" s="8">
        <v>71</v>
      </c>
      <c r="G142" s="178">
        <v>2.79E-7</v>
      </c>
      <c r="H142" s="179">
        <v>0.9</v>
      </c>
      <c r="I142" s="179"/>
      <c r="J142" s="179"/>
      <c r="K142" s="452"/>
      <c r="L142" s="453"/>
      <c r="M142" s="453"/>
      <c r="O142" s="185"/>
      <c r="P142" s="183"/>
      <c r="W142" s="56"/>
      <c r="X142" s="56"/>
      <c r="AA142" s="56"/>
    </row>
    <row r="143" spans="1:27">
      <c r="A143" s="324" t="s">
        <v>326</v>
      </c>
      <c r="B143" s="68">
        <v>137.44999999999999</v>
      </c>
      <c r="C143" s="71" t="s">
        <v>163</v>
      </c>
      <c r="D143" s="68">
        <v>3.6</v>
      </c>
      <c r="E143" s="8">
        <v>30.3</v>
      </c>
      <c r="F143" s="8">
        <v>72.5</v>
      </c>
      <c r="G143" s="70">
        <v>2.7599999999999998E-7</v>
      </c>
      <c r="H143" s="5">
        <v>0.8</v>
      </c>
      <c r="I143" s="5"/>
      <c r="J143" s="5"/>
      <c r="K143" s="452"/>
      <c r="L143" s="453"/>
      <c r="M143" s="453"/>
      <c r="O143" s="185"/>
      <c r="P143" s="183"/>
      <c r="W143" s="56"/>
      <c r="X143" s="56"/>
      <c r="AA143" s="56"/>
    </row>
    <row r="144" spans="1:27">
      <c r="A144" s="324" t="s">
        <v>327</v>
      </c>
      <c r="B144" s="68">
        <v>137.44999999999999</v>
      </c>
      <c r="C144" s="71" t="s">
        <v>163</v>
      </c>
      <c r="D144" s="68">
        <v>8.1</v>
      </c>
      <c r="E144" s="8">
        <v>29.8</v>
      </c>
      <c r="F144" s="8">
        <v>72.5</v>
      </c>
      <c r="G144" s="70">
        <v>2.6600000000000003E-7</v>
      </c>
      <c r="H144" s="5">
        <v>0.8</v>
      </c>
      <c r="I144" s="5"/>
      <c r="J144" s="5"/>
      <c r="K144" s="452"/>
      <c r="L144" s="453"/>
      <c r="M144" s="453"/>
      <c r="O144" s="185"/>
      <c r="P144" s="183"/>
      <c r="W144" s="56"/>
      <c r="X144" s="56"/>
      <c r="AA144" s="56"/>
    </row>
    <row r="145" spans="1:27">
      <c r="A145" s="253" t="s">
        <v>328</v>
      </c>
      <c r="B145" s="68">
        <v>137.44999999999999</v>
      </c>
      <c r="C145" s="71" t="s">
        <v>163</v>
      </c>
      <c r="D145" s="68">
        <v>12.2</v>
      </c>
      <c r="E145" s="8">
        <v>36.4</v>
      </c>
      <c r="F145" s="8">
        <v>73</v>
      </c>
      <c r="G145" s="70">
        <v>2.5899999999999998E-7</v>
      </c>
      <c r="H145" s="5">
        <v>0.8</v>
      </c>
      <c r="I145" s="5"/>
      <c r="J145" s="5"/>
      <c r="K145" s="452"/>
      <c r="L145" s="453"/>
      <c r="M145" s="453"/>
      <c r="O145" s="185"/>
      <c r="P145" s="183"/>
      <c r="W145" s="56"/>
      <c r="X145" s="56"/>
      <c r="AA145" s="56"/>
    </row>
    <row r="146" spans="1:27">
      <c r="A146" s="253" t="s">
        <v>329</v>
      </c>
      <c r="B146" s="68">
        <v>137.44999999999999</v>
      </c>
      <c r="C146" s="71" t="s">
        <v>163</v>
      </c>
      <c r="D146" s="68">
        <v>14</v>
      </c>
      <c r="E146" s="8">
        <v>37.700000000000003</v>
      </c>
      <c r="F146" s="8">
        <v>73.2</v>
      </c>
      <c r="G146" s="70">
        <v>2.4900000000000002E-7</v>
      </c>
      <c r="H146" s="5">
        <v>0.8</v>
      </c>
      <c r="I146" s="5"/>
      <c r="J146" s="5"/>
      <c r="K146" s="452"/>
      <c r="L146" s="453"/>
      <c r="M146" s="453"/>
      <c r="O146" s="185"/>
      <c r="P146" s="183"/>
      <c r="W146" s="56"/>
      <c r="X146" s="56"/>
      <c r="AA146" s="56"/>
    </row>
    <row r="147" spans="1:27">
      <c r="A147" s="253" t="s">
        <v>330</v>
      </c>
      <c r="B147" s="68">
        <v>137.44999999999999</v>
      </c>
      <c r="C147" s="71" t="s">
        <v>163</v>
      </c>
      <c r="D147" s="68">
        <v>16.100000000000001</v>
      </c>
      <c r="E147" s="8">
        <v>35.799999999999997</v>
      </c>
      <c r="F147" s="8">
        <v>72.7</v>
      </c>
      <c r="G147" s="70">
        <v>2.4400000000000001E-7</v>
      </c>
      <c r="H147" s="5">
        <v>0.8</v>
      </c>
      <c r="I147" s="5"/>
      <c r="J147" s="5"/>
      <c r="K147" s="452"/>
      <c r="L147" s="453"/>
      <c r="M147" s="453"/>
      <c r="O147" s="185"/>
      <c r="P147" s="183"/>
      <c r="W147" s="56"/>
      <c r="X147" s="56"/>
      <c r="AA147" s="56"/>
    </row>
    <row r="148" spans="1:27">
      <c r="A148" s="253" t="s">
        <v>331</v>
      </c>
      <c r="B148" s="68">
        <v>137.44999999999999</v>
      </c>
      <c r="C148" s="71" t="s">
        <v>163</v>
      </c>
      <c r="D148" s="68">
        <v>25</v>
      </c>
      <c r="E148" s="8">
        <v>37.799999999999997</v>
      </c>
      <c r="F148" s="8">
        <v>72.2</v>
      </c>
      <c r="G148" s="70">
        <v>1.98E-7</v>
      </c>
      <c r="H148" s="5">
        <v>0.8</v>
      </c>
      <c r="I148" s="5"/>
      <c r="J148" s="5"/>
      <c r="K148" s="452"/>
      <c r="L148" s="453"/>
      <c r="M148" s="453"/>
      <c r="O148" s="185"/>
      <c r="P148" s="183"/>
      <c r="W148" s="56"/>
      <c r="X148" s="56"/>
      <c r="AA148" s="56"/>
    </row>
    <row r="149" spans="1:27">
      <c r="A149" s="253" t="s">
        <v>332</v>
      </c>
      <c r="B149" s="68">
        <v>137.44999999999999</v>
      </c>
      <c r="C149" s="71" t="s">
        <v>163</v>
      </c>
      <c r="D149" s="68">
        <v>30</v>
      </c>
      <c r="E149" s="8">
        <v>37.700000000000003</v>
      </c>
      <c r="F149" s="8">
        <v>73.7</v>
      </c>
      <c r="G149" s="70">
        <v>1.8199999999999999E-7</v>
      </c>
      <c r="H149" s="5">
        <v>0.8</v>
      </c>
      <c r="I149" s="5"/>
      <c r="J149" s="5"/>
      <c r="K149" s="452"/>
      <c r="L149" s="453"/>
      <c r="M149" s="453"/>
      <c r="O149" s="185"/>
      <c r="P149" s="183"/>
      <c r="W149" s="56"/>
      <c r="X149" s="56"/>
      <c r="AA149" s="56"/>
    </row>
    <row r="150" spans="1:27">
      <c r="A150" s="253" t="s">
        <v>333</v>
      </c>
      <c r="B150" s="68">
        <v>137.44999999999999</v>
      </c>
      <c r="C150" s="71" t="s">
        <v>163</v>
      </c>
      <c r="D150" s="68">
        <v>35</v>
      </c>
      <c r="E150" s="8">
        <v>52.1</v>
      </c>
      <c r="F150" s="8">
        <v>76.5</v>
      </c>
      <c r="G150" s="70">
        <v>1.4499999999999999E-7</v>
      </c>
      <c r="H150" s="5">
        <v>0.8</v>
      </c>
      <c r="I150" s="5"/>
      <c r="J150" s="5"/>
      <c r="K150" s="452"/>
      <c r="L150" s="453"/>
      <c r="M150" s="453"/>
      <c r="O150" s="185"/>
      <c r="P150" s="183"/>
      <c r="W150" s="56"/>
      <c r="X150" s="56"/>
      <c r="AA150" s="56"/>
    </row>
    <row r="151" spans="1:27">
      <c r="A151" s="257" t="s">
        <v>334</v>
      </c>
      <c r="B151" s="68">
        <v>137.44999999999999</v>
      </c>
      <c r="C151" s="71" t="s">
        <v>163</v>
      </c>
      <c r="D151" s="68">
        <v>40</v>
      </c>
      <c r="E151" s="8">
        <v>54.6</v>
      </c>
      <c r="F151" s="8">
        <v>74.2</v>
      </c>
      <c r="G151" s="70">
        <v>1.36E-7</v>
      </c>
      <c r="H151" s="5">
        <v>0.9</v>
      </c>
      <c r="I151" s="5"/>
      <c r="J151" s="5"/>
      <c r="K151" s="452"/>
      <c r="L151" s="453"/>
      <c r="M151" s="453"/>
      <c r="O151" s="185"/>
      <c r="P151" s="183"/>
      <c r="W151" s="56"/>
      <c r="X151" s="56"/>
      <c r="AA151" s="56"/>
    </row>
    <row r="152" spans="1:27">
      <c r="A152" s="257" t="s">
        <v>98</v>
      </c>
      <c r="B152" s="68">
        <v>137.44999999999999</v>
      </c>
      <c r="C152" s="71" t="s">
        <v>163</v>
      </c>
      <c r="D152" s="68">
        <v>45</v>
      </c>
      <c r="E152" s="8">
        <v>52.7</v>
      </c>
      <c r="F152" s="8">
        <v>71.7</v>
      </c>
      <c r="G152" s="70">
        <v>1.2100000000000001E-7</v>
      </c>
      <c r="H152" s="5">
        <v>0.9</v>
      </c>
      <c r="I152" s="5"/>
      <c r="J152" s="5"/>
      <c r="K152" s="452"/>
      <c r="L152" s="453"/>
      <c r="M152" s="453"/>
      <c r="O152" s="185"/>
      <c r="P152" s="183"/>
      <c r="W152" s="56"/>
      <c r="X152" s="56"/>
      <c r="AA152" s="56"/>
    </row>
    <row r="153" spans="1:27">
      <c r="A153" s="257" t="s">
        <v>335</v>
      </c>
      <c r="B153" s="68">
        <v>137.44999999999999</v>
      </c>
      <c r="C153" s="71" t="s">
        <v>163</v>
      </c>
      <c r="D153" s="68">
        <v>50</v>
      </c>
      <c r="E153" s="8">
        <v>50</v>
      </c>
      <c r="F153" s="8">
        <v>68.8</v>
      </c>
      <c r="G153" s="70">
        <v>9.8700000000000004E-8</v>
      </c>
      <c r="H153" s="5">
        <v>1.1000000000000001</v>
      </c>
      <c r="I153" s="5"/>
      <c r="J153" s="5"/>
      <c r="K153" s="452"/>
      <c r="L153" s="453"/>
      <c r="M153" s="453"/>
      <c r="O153" s="185"/>
      <c r="P153" s="183"/>
      <c r="W153" s="56"/>
      <c r="X153" s="56"/>
      <c r="AA153" s="56"/>
    </row>
    <row r="154" spans="1:27">
      <c r="A154" s="257" t="s">
        <v>336</v>
      </c>
      <c r="B154" s="68">
        <v>137.44999999999999</v>
      </c>
      <c r="C154" s="71" t="s">
        <v>163</v>
      </c>
      <c r="D154" s="68">
        <v>55</v>
      </c>
      <c r="E154" s="8">
        <v>51.9</v>
      </c>
      <c r="F154" s="8">
        <v>71.599999999999994</v>
      </c>
      <c r="G154" s="70">
        <v>6.36E-8</v>
      </c>
      <c r="H154" s="5">
        <v>1.6</v>
      </c>
      <c r="I154" s="5"/>
      <c r="J154" s="5"/>
      <c r="K154" s="452"/>
      <c r="L154" s="453"/>
      <c r="M154" s="453"/>
      <c r="O154" s="185"/>
      <c r="P154" s="183"/>
      <c r="W154" s="56"/>
      <c r="X154" s="56"/>
      <c r="AA154" s="56"/>
    </row>
    <row r="155" spans="1:27">
      <c r="A155" s="257" t="s">
        <v>337</v>
      </c>
      <c r="B155" s="68">
        <v>137.44999999999999</v>
      </c>
      <c r="C155" s="71" t="s">
        <v>163</v>
      </c>
      <c r="D155" s="68">
        <v>60</v>
      </c>
      <c r="E155" s="8">
        <v>83.7</v>
      </c>
      <c r="F155" s="8">
        <v>77</v>
      </c>
      <c r="G155" s="70">
        <v>6.2699999999999999E-8</v>
      </c>
      <c r="H155" s="5">
        <v>1.6</v>
      </c>
      <c r="I155" s="5"/>
      <c r="J155" s="5"/>
      <c r="K155" s="452"/>
      <c r="L155" s="453"/>
      <c r="M155" s="453"/>
      <c r="O155" s="185"/>
      <c r="P155" s="183"/>
      <c r="W155" s="56"/>
      <c r="X155" s="56"/>
      <c r="AA155" s="56"/>
    </row>
    <row r="156" spans="1:27">
      <c r="A156" s="257" t="s">
        <v>97</v>
      </c>
      <c r="B156" s="68">
        <v>137.44999999999999</v>
      </c>
      <c r="C156" s="71" t="s">
        <v>163</v>
      </c>
      <c r="D156" s="68">
        <v>65</v>
      </c>
      <c r="E156" s="8">
        <v>85.1</v>
      </c>
      <c r="F156" s="8">
        <v>73.400000000000006</v>
      </c>
      <c r="G156" s="70">
        <v>4.1000000000000003E-8</v>
      </c>
      <c r="H156" s="5">
        <v>2.7</v>
      </c>
      <c r="I156" s="5"/>
      <c r="J156" s="5"/>
      <c r="K156" s="452"/>
      <c r="L156" s="453"/>
      <c r="M156" s="453"/>
      <c r="O156" s="185"/>
      <c r="P156" s="183"/>
      <c r="W156" s="56"/>
      <c r="X156" s="56"/>
      <c r="AA156" s="56"/>
    </row>
    <row r="157" spans="1:27">
      <c r="A157" s="257" t="s">
        <v>338</v>
      </c>
      <c r="B157" s="10">
        <v>137.44999999999999</v>
      </c>
      <c r="C157" s="137" t="s">
        <v>163</v>
      </c>
      <c r="D157" s="10">
        <v>70</v>
      </c>
      <c r="E157" s="10">
        <v>283.5</v>
      </c>
      <c r="F157" s="10">
        <v>42.8</v>
      </c>
      <c r="G157" s="142">
        <v>3.8899999999999998E-8</v>
      </c>
      <c r="H157" s="143">
        <v>3.9</v>
      </c>
      <c r="I157" s="75"/>
      <c r="J157" s="75"/>
      <c r="K157" s="122"/>
      <c r="L157" s="75"/>
      <c r="M157" s="75"/>
      <c r="O157" s="187"/>
      <c r="P157" s="187"/>
      <c r="W157" s="56"/>
      <c r="X157" s="56"/>
      <c r="AA157" s="56"/>
    </row>
    <row r="158" spans="1:27">
      <c r="A158" s="253"/>
      <c r="B158" s="72"/>
      <c r="C158" s="73"/>
      <c r="D158" s="72"/>
      <c r="E158" s="79"/>
      <c r="F158" s="79"/>
      <c r="G158" s="74"/>
      <c r="H158" s="75"/>
      <c r="I158" s="75"/>
      <c r="J158" s="75"/>
      <c r="K158" s="122"/>
      <c r="L158" s="75"/>
      <c r="M158" s="75"/>
      <c r="O158" s="188"/>
      <c r="P158" s="183"/>
      <c r="W158" s="56"/>
      <c r="X158" s="56"/>
      <c r="AA158" s="56"/>
    </row>
    <row r="159" spans="1:27" ht="15.75">
      <c r="A159" s="256" t="s">
        <v>322</v>
      </c>
      <c r="B159" s="68">
        <v>138.55000000000001</v>
      </c>
      <c r="C159" s="71" t="s">
        <v>161</v>
      </c>
      <c r="D159" s="68">
        <v>0</v>
      </c>
      <c r="E159" s="8">
        <v>43.3</v>
      </c>
      <c r="F159" s="8">
        <v>82</v>
      </c>
      <c r="G159" s="70">
        <v>2.72E-7</v>
      </c>
      <c r="H159" s="5">
        <v>0.7</v>
      </c>
      <c r="I159" s="5">
        <v>17.5</v>
      </c>
      <c r="J159" s="5"/>
      <c r="K159" s="128" t="s">
        <v>98</v>
      </c>
      <c r="L159" s="5"/>
      <c r="M159" s="5"/>
      <c r="N159" s="107"/>
      <c r="O159" s="185"/>
      <c r="P159" s="183"/>
      <c r="W159" s="56"/>
      <c r="X159" s="56"/>
      <c r="AA159" s="56"/>
    </row>
    <row r="160" spans="1:27">
      <c r="A160" s="326" t="s">
        <v>323</v>
      </c>
      <c r="B160" s="68">
        <v>138.55000000000001</v>
      </c>
      <c r="C160" s="71" t="s">
        <v>162</v>
      </c>
      <c r="D160" s="68">
        <v>100</v>
      </c>
      <c r="E160" s="8">
        <v>344.2</v>
      </c>
      <c r="F160" s="8">
        <v>82.6</v>
      </c>
      <c r="G160" s="70">
        <v>2.4200000000000002E-7</v>
      </c>
      <c r="H160" s="5">
        <v>1.2</v>
      </c>
      <c r="I160" s="5">
        <v>23.3</v>
      </c>
      <c r="J160" s="5"/>
      <c r="K160" s="439" t="s">
        <v>234</v>
      </c>
      <c r="L160" s="440"/>
      <c r="M160" s="440"/>
      <c r="O160" s="185"/>
      <c r="P160" s="183"/>
      <c r="W160" s="56"/>
      <c r="X160" s="56"/>
      <c r="AA160" s="56"/>
    </row>
    <row r="161" spans="1:27">
      <c r="A161" s="326" t="s">
        <v>324</v>
      </c>
      <c r="B161" s="68">
        <v>138.55000000000001</v>
      </c>
      <c r="C161" s="71" t="s">
        <v>162</v>
      </c>
      <c r="D161" s="68">
        <v>125</v>
      </c>
      <c r="E161" s="8">
        <v>349.7</v>
      </c>
      <c r="F161" s="8">
        <v>78.099999999999994</v>
      </c>
      <c r="G161" s="70">
        <v>2.1899999999999999E-7</v>
      </c>
      <c r="H161" s="5">
        <v>0.9</v>
      </c>
      <c r="I161" s="5">
        <v>25.5</v>
      </c>
      <c r="J161" s="5"/>
      <c r="K161" s="439"/>
      <c r="L161" s="440"/>
      <c r="M161" s="440"/>
      <c r="O161" s="185"/>
      <c r="P161" s="183"/>
      <c r="W161" s="56"/>
      <c r="X161" s="56"/>
      <c r="AA161" s="56"/>
    </row>
    <row r="162" spans="1:27">
      <c r="A162" s="326" t="s">
        <v>325</v>
      </c>
      <c r="B162" s="68">
        <v>138.55000000000001</v>
      </c>
      <c r="C162" s="71" t="s">
        <v>162</v>
      </c>
      <c r="D162" s="68">
        <v>150</v>
      </c>
      <c r="E162" s="8">
        <v>338.7</v>
      </c>
      <c r="F162" s="8">
        <v>80.900000000000006</v>
      </c>
      <c r="G162" s="70">
        <v>1.9000000000000001E-7</v>
      </c>
      <c r="H162" s="5">
        <v>0.9</v>
      </c>
      <c r="I162" s="5"/>
      <c r="J162" s="5"/>
      <c r="K162" s="439"/>
      <c r="L162" s="440"/>
      <c r="M162" s="440"/>
      <c r="O162" s="185"/>
      <c r="P162" s="183"/>
      <c r="W162" s="56"/>
      <c r="X162" s="56"/>
      <c r="AA162" s="56"/>
    </row>
    <row r="163" spans="1:27">
      <c r="A163" s="256" t="s">
        <v>326</v>
      </c>
      <c r="B163" s="68">
        <v>138.55000000000001</v>
      </c>
      <c r="C163" s="71" t="s">
        <v>162</v>
      </c>
      <c r="D163" s="68">
        <v>175</v>
      </c>
      <c r="E163" s="8">
        <v>336.7</v>
      </c>
      <c r="F163" s="8">
        <v>79.599999999999994</v>
      </c>
      <c r="G163" s="70">
        <v>1.86E-7</v>
      </c>
      <c r="H163" s="5">
        <v>0.8</v>
      </c>
      <c r="I163" s="5"/>
      <c r="J163" s="5"/>
      <c r="K163" s="439"/>
      <c r="L163" s="440"/>
      <c r="M163" s="440"/>
      <c r="O163" s="185"/>
      <c r="P163" s="183"/>
      <c r="W163" s="56"/>
      <c r="X163" s="56"/>
      <c r="AA163" s="56"/>
    </row>
    <row r="164" spans="1:27">
      <c r="A164" s="256" t="s">
        <v>327</v>
      </c>
      <c r="B164" s="68">
        <v>138.55000000000001</v>
      </c>
      <c r="C164" s="71" t="s">
        <v>162</v>
      </c>
      <c r="D164" s="68">
        <v>200</v>
      </c>
      <c r="E164" s="8">
        <v>332.4</v>
      </c>
      <c r="F164" s="8">
        <v>77.400000000000006</v>
      </c>
      <c r="G164" s="70">
        <v>1.72E-7</v>
      </c>
      <c r="H164" s="5">
        <v>0.8</v>
      </c>
      <c r="I164" s="5"/>
      <c r="J164" s="5"/>
      <c r="K164" s="439"/>
      <c r="L164" s="440"/>
      <c r="M164" s="440"/>
      <c r="O164" s="185"/>
      <c r="P164" s="183"/>
      <c r="W164" s="56"/>
      <c r="X164" s="56"/>
      <c r="AA164" s="56"/>
    </row>
    <row r="165" spans="1:27">
      <c r="A165" s="256" t="s">
        <v>328</v>
      </c>
      <c r="B165" s="68">
        <v>138.55000000000001</v>
      </c>
      <c r="C165" s="71" t="s">
        <v>162</v>
      </c>
      <c r="D165" s="68">
        <v>225</v>
      </c>
      <c r="E165" s="8">
        <v>340.2</v>
      </c>
      <c r="F165" s="8">
        <v>73.3</v>
      </c>
      <c r="G165" s="70">
        <v>1.66E-7</v>
      </c>
      <c r="H165" s="5">
        <v>0.8</v>
      </c>
      <c r="I165" s="5"/>
      <c r="J165" s="5"/>
      <c r="K165" s="439"/>
      <c r="L165" s="440"/>
      <c r="M165" s="440"/>
      <c r="O165" s="185"/>
      <c r="P165" s="183"/>
      <c r="W165" s="56"/>
      <c r="X165" s="56"/>
      <c r="AA165" s="56"/>
    </row>
    <row r="166" spans="1:27">
      <c r="A166" s="256" t="s">
        <v>329</v>
      </c>
      <c r="B166" s="68">
        <v>138.55000000000001</v>
      </c>
      <c r="C166" s="71" t="s">
        <v>162</v>
      </c>
      <c r="D166" s="68">
        <v>250</v>
      </c>
      <c r="E166" s="8">
        <v>337.6</v>
      </c>
      <c r="F166" s="8">
        <v>71.900000000000006</v>
      </c>
      <c r="G166" s="70">
        <v>1.7499999999999999E-7</v>
      </c>
      <c r="H166" s="5">
        <v>1</v>
      </c>
      <c r="I166" s="5">
        <v>25</v>
      </c>
      <c r="J166" s="5"/>
      <c r="K166" s="439"/>
      <c r="L166" s="440"/>
      <c r="M166" s="440"/>
      <c r="O166" s="185"/>
      <c r="P166" s="183"/>
      <c r="W166" s="56"/>
      <c r="X166" s="56"/>
      <c r="AA166" s="56"/>
    </row>
    <row r="167" spans="1:27">
      <c r="A167" s="256" t="s">
        <v>330</v>
      </c>
      <c r="B167" s="68">
        <v>138.55000000000001</v>
      </c>
      <c r="C167" s="71" t="s">
        <v>162</v>
      </c>
      <c r="D167" s="68">
        <v>275</v>
      </c>
      <c r="E167" s="8">
        <v>5.4</v>
      </c>
      <c r="F167" s="8">
        <v>40.5</v>
      </c>
      <c r="G167" s="70">
        <v>1.5599999999999999E-7</v>
      </c>
      <c r="H167" s="5">
        <v>1.9</v>
      </c>
      <c r="I167" s="78">
        <v>50.2</v>
      </c>
      <c r="J167" s="78"/>
      <c r="K167" s="439"/>
      <c r="L167" s="440"/>
      <c r="M167" s="440"/>
      <c r="O167" s="185"/>
      <c r="P167" s="183"/>
      <c r="W167" s="56"/>
      <c r="X167" s="56"/>
      <c r="AA167" s="56"/>
    </row>
    <row r="168" spans="1:27">
      <c r="A168" s="256" t="s">
        <v>331</v>
      </c>
      <c r="B168" s="68">
        <v>138.55000000000001</v>
      </c>
      <c r="C168" s="71" t="s">
        <v>162</v>
      </c>
      <c r="D168" s="68">
        <v>300</v>
      </c>
      <c r="E168" s="8">
        <v>3.4</v>
      </c>
      <c r="F168" s="8">
        <v>43</v>
      </c>
      <c r="G168" s="70">
        <v>1.67E-7</v>
      </c>
      <c r="H168" s="5">
        <v>1.7</v>
      </c>
      <c r="I168" s="78"/>
      <c r="J168" s="78"/>
      <c r="K168" s="439"/>
      <c r="L168" s="440"/>
      <c r="M168" s="440"/>
      <c r="O168" s="185"/>
      <c r="P168" s="183"/>
      <c r="W168" s="56"/>
      <c r="X168" s="56"/>
      <c r="AA168" s="56"/>
    </row>
    <row r="169" spans="1:27">
      <c r="A169" s="256" t="s">
        <v>332</v>
      </c>
      <c r="B169" s="68">
        <v>138.55000000000001</v>
      </c>
      <c r="C169" s="71" t="s">
        <v>162</v>
      </c>
      <c r="D169" s="68">
        <v>325</v>
      </c>
      <c r="E169" s="8">
        <v>17.3</v>
      </c>
      <c r="F169" s="8">
        <v>30.7</v>
      </c>
      <c r="G169" s="70">
        <v>1.1000000000000001E-7</v>
      </c>
      <c r="H169" s="5">
        <v>3.2</v>
      </c>
      <c r="I169" s="78">
        <v>55.9</v>
      </c>
      <c r="J169" s="78"/>
      <c r="K169" s="439"/>
      <c r="L169" s="440"/>
      <c r="M169" s="440"/>
      <c r="O169" s="185"/>
      <c r="P169" s="183"/>
      <c r="W169" s="56"/>
      <c r="X169" s="56"/>
      <c r="AA169" s="56"/>
    </row>
    <row r="170" spans="1:27">
      <c r="A170" s="256" t="s">
        <v>333</v>
      </c>
      <c r="B170" s="68">
        <v>138.55000000000001</v>
      </c>
      <c r="C170" s="71" t="s">
        <v>162</v>
      </c>
      <c r="D170" s="68">
        <v>350</v>
      </c>
      <c r="E170" s="8">
        <v>26.3</v>
      </c>
      <c r="F170" s="8">
        <v>41.8</v>
      </c>
      <c r="G170" s="70">
        <v>1.2800000000000001E-7</v>
      </c>
      <c r="H170" s="5">
        <v>3</v>
      </c>
      <c r="I170" s="78">
        <v>57.5</v>
      </c>
      <c r="J170" s="78"/>
      <c r="K170" s="439"/>
      <c r="L170" s="440"/>
      <c r="M170" s="440"/>
      <c r="O170" s="185"/>
      <c r="P170" s="183"/>
      <c r="W170" s="56"/>
      <c r="X170" s="56"/>
      <c r="AA170" s="56"/>
    </row>
    <row r="171" spans="1:27">
      <c r="A171" s="258" t="s">
        <v>334</v>
      </c>
      <c r="B171" s="68">
        <v>138.55000000000001</v>
      </c>
      <c r="C171" s="71" t="s">
        <v>162</v>
      </c>
      <c r="D171" s="68">
        <v>375</v>
      </c>
      <c r="E171" s="8">
        <v>333.8</v>
      </c>
      <c r="F171" s="8">
        <v>39.299999999999997</v>
      </c>
      <c r="G171" s="70">
        <v>1.2100000000000001E-7</v>
      </c>
      <c r="H171" s="5">
        <v>4</v>
      </c>
      <c r="I171" s="78"/>
      <c r="J171" s="78"/>
      <c r="K171" s="439"/>
      <c r="L171" s="440"/>
      <c r="M171" s="440"/>
      <c r="O171" s="185"/>
      <c r="P171" s="183"/>
      <c r="W171" s="56"/>
      <c r="X171" s="56"/>
      <c r="AA171" s="56"/>
    </row>
    <row r="172" spans="1:27">
      <c r="A172" s="258" t="s">
        <v>98</v>
      </c>
      <c r="B172" s="10">
        <v>138.55000000000001</v>
      </c>
      <c r="C172" s="137" t="s">
        <v>162</v>
      </c>
      <c r="D172" s="10">
        <v>375</v>
      </c>
      <c r="E172" s="10">
        <v>353.2</v>
      </c>
      <c r="F172" s="10">
        <v>22.2</v>
      </c>
      <c r="G172" s="142">
        <v>1.23E-7</v>
      </c>
      <c r="H172" s="143">
        <v>3.6</v>
      </c>
      <c r="I172" s="77"/>
      <c r="J172" s="77"/>
      <c r="K172" s="123"/>
      <c r="L172" s="77"/>
      <c r="M172" s="77"/>
      <c r="O172" s="187"/>
      <c r="P172" s="187"/>
      <c r="W172" s="56"/>
      <c r="X172" s="56"/>
      <c r="AA172" s="56"/>
    </row>
    <row r="173" spans="1:27">
      <c r="A173" s="258" t="s">
        <v>335</v>
      </c>
      <c r="B173" s="10">
        <v>138.55000000000001</v>
      </c>
      <c r="C173" s="137" t="s">
        <v>162</v>
      </c>
      <c r="D173" s="10">
        <v>400</v>
      </c>
      <c r="E173" s="10">
        <v>358.4</v>
      </c>
      <c r="F173" s="10">
        <v>25.7</v>
      </c>
      <c r="G173" s="142">
        <v>1.17E-7</v>
      </c>
      <c r="H173" s="143">
        <v>6.5</v>
      </c>
      <c r="I173" s="77">
        <v>76.2</v>
      </c>
      <c r="J173" s="77"/>
      <c r="K173" s="123"/>
      <c r="L173" s="77"/>
      <c r="M173" s="77"/>
      <c r="O173" s="187"/>
      <c r="P173" s="187"/>
      <c r="W173" s="56"/>
      <c r="X173" s="56"/>
      <c r="AA173" s="56"/>
    </row>
    <row r="174" spans="1:27">
      <c r="A174" s="258" t="s">
        <v>336</v>
      </c>
      <c r="B174" s="10">
        <v>138.55000000000001</v>
      </c>
      <c r="C174" s="137" t="s">
        <v>162</v>
      </c>
      <c r="D174" s="10">
        <v>425</v>
      </c>
      <c r="E174" s="10">
        <v>320.60000000000002</v>
      </c>
      <c r="F174" s="10">
        <v>-19.7</v>
      </c>
      <c r="G174" s="142">
        <v>2.5699999999999999E-7</v>
      </c>
      <c r="H174" s="143">
        <v>2.2999999999999998</v>
      </c>
      <c r="I174" s="77"/>
      <c r="J174" s="77"/>
      <c r="K174" s="123"/>
      <c r="L174" s="77"/>
      <c r="M174" s="77"/>
      <c r="O174" s="187"/>
      <c r="P174" s="187"/>
      <c r="W174" s="56"/>
      <c r="X174" s="56"/>
      <c r="AA174" s="56"/>
    </row>
    <row r="175" spans="1:27">
      <c r="A175" s="258" t="s">
        <v>337</v>
      </c>
      <c r="B175" s="10">
        <v>138.55000000000001</v>
      </c>
      <c r="C175" s="137" t="s">
        <v>162</v>
      </c>
      <c r="D175" s="10">
        <v>450</v>
      </c>
      <c r="E175" s="10">
        <v>345.7</v>
      </c>
      <c r="F175" s="10">
        <v>-1.9</v>
      </c>
      <c r="G175" s="142">
        <v>1.91E-7</v>
      </c>
      <c r="H175" s="143">
        <v>4</v>
      </c>
      <c r="I175" s="77">
        <v>131</v>
      </c>
      <c r="J175" s="77"/>
      <c r="K175" s="123"/>
      <c r="L175" s="77"/>
      <c r="M175" s="77"/>
      <c r="O175" s="187"/>
      <c r="P175" s="187"/>
      <c r="W175" s="56"/>
      <c r="X175" s="56"/>
      <c r="AA175" s="56"/>
    </row>
    <row r="176" spans="1:27">
      <c r="A176" s="256"/>
      <c r="B176" s="72"/>
      <c r="C176" s="73"/>
      <c r="D176" s="72"/>
      <c r="E176" s="79"/>
      <c r="F176" s="79"/>
      <c r="G176" s="74"/>
      <c r="H176" s="75"/>
      <c r="I176" s="75"/>
      <c r="J176" s="75"/>
      <c r="K176" s="122"/>
      <c r="L176" s="75"/>
      <c r="M176" s="75"/>
      <c r="O176" s="185"/>
      <c r="P176" s="183"/>
      <c r="W176" s="56"/>
      <c r="X176" s="56"/>
      <c r="AA176" s="56"/>
    </row>
    <row r="177" spans="1:27" ht="15.75">
      <c r="A177" s="351" t="s">
        <v>322</v>
      </c>
      <c r="B177" s="68">
        <v>138.6</v>
      </c>
      <c r="C177" s="71" t="s">
        <v>161</v>
      </c>
      <c r="D177" s="68">
        <v>0</v>
      </c>
      <c r="E177" s="8">
        <v>311.39999999999998</v>
      </c>
      <c r="F177" s="8">
        <v>55.7</v>
      </c>
      <c r="G177" s="70">
        <v>2.9999999999999999E-7</v>
      </c>
      <c r="H177" s="5">
        <v>1</v>
      </c>
      <c r="I177" s="5">
        <v>27</v>
      </c>
      <c r="J177" s="5"/>
      <c r="K177" s="128" t="s">
        <v>98</v>
      </c>
      <c r="L177" s="5"/>
      <c r="M177" s="5"/>
      <c r="N177" s="107"/>
      <c r="O177" s="185"/>
      <c r="P177" s="183"/>
      <c r="W177" s="56"/>
      <c r="X177" s="56"/>
      <c r="AA177" s="56"/>
    </row>
    <row r="178" spans="1:27">
      <c r="A178" s="351" t="s">
        <v>323</v>
      </c>
      <c r="B178" s="68">
        <v>138.6</v>
      </c>
      <c r="C178" s="71" t="s">
        <v>163</v>
      </c>
      <c r="D178" s="68">
        <v>1.8</v>
      </c>
      <c r="E178" s="8">
        <v>310</v>
      </c>
      <c r="F178" s="8">
        <v>58.9</v>
      </c>
      <c r="G178" s="70">
        <v>2.8799999999999998E-7</v>
      </c>
      <c r="H178" s="5">
        <v>1.1000000000000001</v>
      </c>
      <c r="I178" s="5"/>
      <c r="J178" s="5"/>
      <c r="K178" s="439" t="s">
        <v>233</v>
      </c>
      <c r="L178" s="440"/>
      <c r="M178" s="440"/>
      <c r="O178" s="185"/>
      <c r="P178" s="183"/>
      <c r="W178" s="56"/>
      <c r="X178" s="56"/>
      <c r="AA178" s="56"/>
    </row>
    <row r="179" spans="1:27">
      <c r="A179" s="351" t="s">
        <v>324</v>
      </c>
      <c r="B179" s="68">
        <v>138.6</v>
      </c>
      <c r="C179" s="71" t="s">
        <v>163</v>
      </c>
      <c r="D179" s="68">
        <v>3.6</v>
      </c>
      <c r="E179" s="8">
        <v>315.60000000000002</v>
      </c>
      <c r="F179" s="8">
        <v>62.9</v>
      </c>
      <c r="G179" s="70">
        <v>2.8000000000000002E-7</v>
      </c>
      <c r="H179" s="5">
        <v>1.1000000000000001</v>
      </c>
      <c r="I179" s="5"/>
      <c r="J179" s="5"/>
      <c r="K179" s="439"/>
      <c r="L179" s="440"/>
      <c r="M179" s="440"/>
      <c r="O179" s="185"/>
      <c r="P179" s="183"/>
      <c r="Q179" s="88"/>
      <c r="R179" s="88"/>
      <c r="W179" s="56"/>
      <c r="X179" s="56"/>
      <c r="AA179" s="56"/>
    </row>
    <row r="180" spans="1:27">
      <c r="A180" s="351" t="s">
        <v>325</v>
      </c>
      <c r="B180" s="68">
        <v>138.6</v>
      </c>
      <c r="C180" s="71" t="s">
        <v>163</v>
      </c>
      <c r="D180" s="68">
        <v>8.1</v>
      </c>
      <c r="E180" s="8">
        <v>310.3</v>
      </c>
      <c r="F180" s="8">
        <v>66.400000000000006</v>
      </c>
      <c r="G180" s="178">
        <v>2.48E-7</v>
      </c>
      <c r="H180" s="179">
        <v>1.1000000000000001</v>
      </c>
      <c r="I180" s="5"/>
      <c r="J180" s="5"/>
      <c r="K180" s="439"/>
      <c r="L180" s="440"/>
      <c r="M180" s="440"/>
      <c r="O180" s="185"/>
      <c r="P180" s="183"/>
      <c r="Q180" s="88"/>
      <c r="R180" s="88"/>
      <c r="W180" s="56"/>
      <c r="X180" s="56"/>
      <c r="AA180" s="56"/>
    </row>
    <row r="181" spans="1:27">
      <c r="A181" s="351" t="s">
        <v>326</v>
      </c>
      <c r="B181" s="68">
        <v>138.6</v>
      </c>
      <c r="C181" s="71" t="s">
        <v>163</v>
      </c>
      <c r="D181" s="68">
        <v>12.2</v>
      </c>
      <c r="E181" s="8">
        <v>304.7</v>
      </c>
      <c r="F181" s="8">
        <v>69.7</v>
      </c>
      <c r="G181" s="178">
        <v>2.34E-7</v>
      </c>
      <c r="H181" s="179">
        <v>1.1000000000000001</v>
      </c>
      <c r="I181" s="5"/>
      <c r="J181" s="5"/>
      <c r="K181" s="439"/>
      <c r="L181" s="440"/>
      <c r="M181" s="440"/>
      <c r="O181" s="185"/>
      <c r="P181" s="183"/>
      <c r="Q181" s="88"/>
      <c r="R181" s="88"/>
      <c r="W181" s="56"/>
      <c r="X181" s="56"/>
      <c r="AA181" s="56"/>
    </row>
    <row r="182" spans="1:27">
      <c r="A182" s="351" t="s">
        <v>327</v>
      </c>
      <c r="B182" s="68">
        <v>138.6</v>
      </c>
      <c r="C182" s="71" t="s">
        <v>163</v>
      </c>
      <c r="D182" s="68">
        <v>16.100000000000001</v>
      </c>
      <c r="E182" s="8">
        <v>303.39999999999998</v>
      </c>
      <c r="F182" s="8">
        <v>68</v>
      </c>
      <c r="G182" s="178">
        <v>2.1199999999999999E-7</v>
      </c>
      <c r="H182" s="179">
        <v>1.1000000000000001</v>
      </c>
      <c r="I182" s="5"/>
      <c r="J182" s="5"/>
      <c r="K182" s="439"/>
      <c r="L182" s="440"/>
      <c r="M182" s="440"/>
      <c r="O182" s="185"/>
      <c r="P182" s="183"/>
      <c r="Q182" s="88"/>
      <c r="R182" s="88"/>
      <c r="W182" s="56"/>
      <c r="X182" s="56"/>
      <c r="AA182" s="56"/>
    </row>
    <row r="183" spans="1:27">
      <c r="A183" s="351" t="s">
        <v>328</v>
      </c>
      <c r="B183" s="68">
        <v>138.6</v>
      </c>
      <c r="C183" s="71" t="s">
        <v>163</v>
      </c>
      <c r="D183" s="68">
        <v>26.9</v>
      </c>
      <c r="E183" s="8">
        <v>286.7</v>
      </c>
      <c r="F183" s="8">
        <v>69.3</v>
      </c>
      <c r="G183" s="178">
        <v>1.8400000000000001E-7</v>
      </c>
      <c r="H183" s="179">
        <v>1.1000000000000001</v>
      </c>
      <c r="I183" s="5"/>
      <c r="J183" s="5"/>
      <c r="K183" s="439"/>
      <c r="L183" s="440"/>
      <c r="M183" s="440"/>
      <c r="O183" s="185"/>
      <c r="P183" s="183"/>
      <c r="Q183" s="88"/>
      <c r="R183" s="88"/>
      <c r="W183" s="56"/>
      <c r="X183" s="56"/>
      <c r="AA183" s="56"/>
    </row>
    <row r="184" spans="1:27">
      <c r="A184" s="351" t="s">
        <v>329</v>
      </c>
      <c r="B184" s="68">
        <v>138.6</v>
      </c>
      <c r="C184" s="71" t="s">
        <v>163</v>
      </c>
      <c r="D184" s="68">
        <v>36.700000000000003</v>
      </c>
      <c r="E184" s="8">
        <v>215.2</v>
      </c>
      <c r="F184" s="8">
        <v>66.3</v>
      </c>
      <c r="G184" s="70">
        <v>1.55E-7</v>
      </c>
      <c r="H184" s="5">
        <v>1</v>
      </c>
      <c r="I184" s="5"/>
      <c r="J184" s="5"/>
      <c r="K184" s="439"/>
      <c r="L184" s="440"/>
      <c r="M184" s="440"/>
      <c r="O184" s="185"/>
      <c r="P184" s="183"/>
      <c r="Q184" s="88"/>
      <c r="R184" s="88"/>
      <c r="W184" s="56"/>
      <c r="X184" s="56"/>
      <c r="AA184" s="56"/>
    </row>
    <row r="185" spans="1:27">
      <c r="A185" s="253" t="s">
        <v>330</v>
      </c>
      <c r="B185" s="68">
        <v>138.6</v>
      </c>
      <c r="C185" s="71" t="s">
        <v>163</v>
      </c>
      <c r="D185" s="68">
        <v>46.3</v>
      </c>
      <c r="E185" s="8">
        <v>239.3</v>
      </c>
      <c r="F185" s="8">
        <v>63.4</v>
      </c>
      <c r="G185" s="70">
        <v>1.6E-7</v>
      </c>
      <c r="H185" s="5">
        <v>1.1000000000000001</v>
      </c>
      <c r="I185" s="5"/>
      <c r="J185" s="5"/>
      <c r="K185" s="439"/>
      <c r="L185" s="440"/>
      <c r="M185" s="440"/>
      <c r="O185" s="185"/>
      <c r="P185" s="183"/>
      <c r="Q185" s="88"/>
      <c r="R185" s="88"/>
      <c r="W185" s="56"/>
      <c r="X185" s="56"/>
      <c r="AA185" s="56"/>
    </row>
    <row r="186" spans="1:27">
      <c r="A186" s="253" t="s">
        <v>331</v>
      </c>
      <c r="B186" s="68">
        <v>138.6</v>
      </c>
      <c r="C186" s="71" t="s">
        <v>163</v>
      </c>
      <c r="D186" s="68">
        <v>55.3</v>
      </c>
      <c r="E186" s="8">
        <v>228.9</v>
      </c>
      <c r="F186" s="8">
        <v>58.3</v>
      </c>
      <c r="G186" s="70">
        <v>1.74E-7</v>
      </c>
      <c r="H186" s="5">
        <v>1.1000000000000001</v>
      </c>
      <c r="I186" s="5"/>
      <c r="J186" s="5"/>
      <c r="K186" s="439"/>
      <c r="L186" s="440"/>
      <c r="M186" s="440"/>
      <c r="O186" s="185"/>
      <c r="P186" s="183"/>
      <c r="Q186" s="88"/>
      <c r="R186" s="88"/>
      <c r="W186" s="56"/>
      <c r="X186" s="56"/>
      <c r="AA186" s="56"/>
    </row>
    <row r="187" spans="1:27">
      <c r="A187" s="253" t="s">
        <v>332</v>
      </c>
      <c r="B187" s="68">
        <v>138.6</v>
      </c>
      <c r="C187" s="71" t="s">
        <v>162</v>
      </c>
      <c r="D187" s="68">
        <v>100</v>
      </c>
      <c r="E187" s="8">
        <v>229.7</v>
      </c>
      <c r="F187" s="8">
        <v>56.9</v>
      </c>
      <c r="G187" s="70">
        <v>1.6400000000000001E-7</v>
      </c>
      <c r="H187" s="5">
        <v>1</v>
      </c>
      <c r="I187" s="5"/>
      <c r="J187" s="5"/>
      <c r="K187" s="439"/>
      <c r="L187" s="440"/>
      <c r="M187" s="440"/>
      <c r="O187" s="185"/>
      <c r="P187" s="183"/>
      <c r="Q187" s="88"/>
      <c r="R187" s="88"/>
      <c r="W187" s="56"/>
      <c r="X187" s="56"/>
      <c r="AA187" s="56"/>
    </row>
    <row r="188" spans="1:27">
      <c r="A188" s="253" t="s">
        <v>333</v>
      </c>
      <c r="B188" s="68">
        <v>138.6</v>
      </c>
      <c r="C188" s="71" t="s">
        <v>162</v>
      </c>
      <c r="D188" s="68">
        <v>125</v>
      </c>
      <c r="E188" s="8">
        <v>233.9</v>
      </c>
      <c r="F188" s="8">
        <v>57.3</v>
      </c>
      <c r="G188" s="70">
        <v>1.6400000000000001E-7</v>
      </c>
      <c r="H188" s="5">
        <v>1</v>
      </c>
      <c r="I188" s="5">
        <v>25.2</v>
      </c>
      <c r="J188" s="5"/>
      <c r="K188" s="439"/>
      <c r="L188" s="440"/>
      <c r="M188" s="440"/>
      <c r="O188" s="185"/>
      <c r="P188" s="183"/>
      <c r="Q188" s="88"/>
      <c r="R188" s="88"/>
      <c r="W188" s="56"/>
      <c r="X188" s="56"/>
      <c r="AA188" s="56"/>
    </row>
    <row r="189" spans="1:27">
      <c r="A189" s="253" t="s">
        <v>334</v>
      </c>
      <c r="B189" s="68">
        <v>138.6</v>
      </c>
      <c r="C189" s="71" t="s">
        <v>162</v>
      </c>
      <c r="D189" s="68">
        <v>150</v>
      </c>
      <c r="E189" s="8">
        <v>235.8</v>
      </c>
      <c r="F189" s="8">
        <v>57</v>
      </c>
      <c r="G189" s="70">
        <v>1.66E-7</v>
      </c>
      <c r="H189" s="5">
        <v>1</v>
      </c>
      <c r="I189" s="5"/>
      <c r="J189" s="5"/>
      <c r="K189" s="439"/>
      <c r="L189" s="440"/>
      <c r="M189" s="440"/>
      <c r="O189" s="185"/>
      <c r="P189" s="183"/>
      <c r="Q189" s="88"/>
      <c r="R189" s="88"/>
      <c r="W189" s="56"/>
      <c r="X189" s="56"/>
      <c r="AA189" s="56"/>
    </row>
    <row r="190" spans="1:27">
      <c r="A190" s="253" t="s">
        <v>98</v>
      </c>
      <c r="B190" s="68">
        <v>138.6</v>
      </c>
      <c r="C190" s="71" t="s">
        <v>162</v>
      </c>
      <c r="D190" s="68">
        <v>175</v>
      </c>
      <c r="E190" s="8">
        <v>238.6</v>
      </c>
      <c r="F190" s="8">
        <v>58</v>
      </c>
      <c r="G190" s="70">
        <v>1.74E-7</v>
      </c>
      <c r="H190" s="5">
        <v>1</v>
      </c>
      <c r="I190" s="5"/>
      <c r="J190" s="5"/>
      <c r="K190" s="439"/>
      <c r="L190" s="440"/>
      <c r="M190" s="440"/>
      <c r="O190" s="185"/>
      <c r="P190" s="183"/>
      <c r="Q190" s="88"/>
      <c r="R190" s="88"/>
      <c r="W190" s="56"/>
      <c r="X190" s="56"/>
      <c r="AA190" s="56"/>
    </row>
    <row r="191" spans="1:27">
      <c r="A191" s="253" t="s">
        <v>335</v>
      </c>
      <c r="B191" s="68">
        <v>138.6</v>
      </c>
      <c r="C191" s="71" t="s">
        <v>162</v>
      </c>
      <c r="D191" s="68">
        <v>200</v>
      </c>
      <c r="E191" s="8">
        <v>238.9</v>
      </c>
      <c r="F191" s="8">
        <v>55.5</v>
      </c>
      <c r="G191" s="70">
        <v>1.7499999999999999E-7</v>
      </c>
      <c r="H191" s="5">
        <v>1</v>
      </c>
      <c r="I191" s="5">
        <v>26.2</v>
      </c>
      <c r="J191" s="5"/>
      <c r="K191" s="439"/>
      <c r="L191" s="440"/>
      <c r="M191" s="440"/>
      <c r="O191" s="185"/>
      <c r="P191" s="183"/>
      <c r="Q191" s="88"/>
      <c r="R191" s="88"/>
      <c r="W191" s="56"/>
      <c r="X191" s="56"/>
      <c r="AA191" s="56"/>
    </row>
    <row r="192" spans="1:27">
      <c r="A192" s="257" t="s">
        <v>336</v>
      </c>
      <c r="B192" s="68">
        <v>138.6</v>
      </c>
      <c r="C192" s="71" t="s">
        <v>162</v>
      </c>
      <c r="D192" s="68">
        <v>225</v>
      </c>
      <c r="E192" s="8">
        <v>238.9</v>
      </c>
      <c r="F192" s="8">
        <v>54.4</v>
      </c>
      <c r="G192" s="70">
        <v>1.6999999999999999E-7</v>
      </c>
      <c r="H192" s="5">
        <v>1.1000000000000001</v>
      </c>
      <c r="I192" s="5"/>
      <c r="J192" s="5"/>
      <c r="K192" s="439"/>
      <c r="L192" s="440"/>
      <c r="M192" s="440"/>
      <c r="O192" s="185"/>
      <c r="P192" s="183"/>
      <c r="Q192" s="88"/>
      <c r="R192" s="88"/>
      <c r="W192" s="56"/>
      <c r="X192" s="56"/>
      <c r="AA192" s="56"/>
    </row>
    <row r="193" spans="1:27">
      <c r="A193" s="257" t="s">
        <v>337</v>
      </c>
      <c r="B193" s="68">
        <v>138.6</v>
      </c>
      <c r="C193" s="71" t="s">
        <v>162</v>
      </c>
      <c r="D193" s="68">
        <v>225</v>
      </c>
      <c r="E193" s="8">
        <v>232</v>
      </c>
      <c r="F193" s="8">
        <v>53.3</v>
      </c>
      <c r="G193" s="70">
        <v>1.7100000000000001E-7</v>
      </c>
      <c r="H193" s="5">
        <v>0.9</v>
      </c>
      <c r="I193" s="5"/>
      <c r="J193" s="5"/>
      <c r="K193" s="439"/>
      <c r="L193" s="440"/>
      <c r="M193" s="440"/>
      <c r="O193" s="185"/>
      <c r="P193" s="183"/>
      <c r="Q193" s="88"/>
      <c r="R193" s="88"/>
      <c r="W193" s="56"/>
      <c r="X193" s="56"/>
      <c r="AA193" s="56"/>
    </row>
    <row r="194" spans="1:27">
      <c r="A194" s="257" t="s">
        <v>97</v>
      </c>
      <c r="B194" s="68">
        <v>138.6</v>
      </c>
      <c r="C194" s="71" t="s">
        <v>162</v>
      </c>
      <c r="D194" s="68">
        <v>250</v>
      </c>
      <c r="E194" s="8">
        <v>248.4</v>
      </c>
      <c r="F194" s="8">
        <v>46.1</v>
      </c>
      <c r="G194" s="70">
        <v>1.3400000000000001E-7</v>
      </c>
      <c r="H194" s="5">
        <v>1.8</v>
      </c>
      <c r="I194" s="78">
        <v>38.1</v>
      </c>
      <c r="J194" s="78"/>
      <c r="K194" s="439"/>
      <c r="L194" s="440"/>
      <c r="M194" s="440"/>
      <c r="O194" s="185"/>
      <c r="P194" s="183"/>
      <c r="Q194" s="88"/>
      <c r="R194" s="88"/>
      <c r="W194" s="56"/>
      <c r="X194" s="56"/>
      <c r="AA194" s="56"/>
    </row>
    <row r="195" spans="1:27">
      <c r="A195" s="257" t="s">
        <v>338</v>
      </c>
      <c r="B195" s="68">
        <v>138.6</v>
      </c>
      <c r="C195" s="71" t="s">
        <v>162</v>
      </c>
      <c r="D195" s="68">
        <v>275</v>
      </c>
      <c r="E195" s="8">
        <v>249.9</v>
      </c>
      <c r="F195" s="8">
        <v>55.2</v>
      </c>
      <c r="G195" s="70">
        <v>1.3799999999999999E-7</v>
      </c>
      <c r="H195" s="5">
        <v>2.1</v>
      </c>
      <c r="I195" s="78"/>
      <c r="J195" s="78"/>
      <c r="K195" s="439"/>
      <c r="L195" s="440"/>
      <c r="M195" s="440"/>
      <c r="O195" s="185"/>
      <c r="P195" s="183"/>
      <c r="W195" s="56"/>
      <c r="X195" s="56"/>
      <c r="AA195" s="56"/>
    </row>
    <row r="196" spans="1:27">
      <c r="A196" s="253" t="s">
        <v>339</v>
      </c>
      <c r="B196" s="68">
        <v>138.6</v>
      </c>
      <c r="C196" s="71" t="s">
        <v>162</v>
      </c>
      <c r="D196" s="68">
        <v>300</v>
      </c>
      <c r="E196" s="8">
        <v>284.8</v>
      </c>
      <c r="F196" s="8">
        <v>37.6</v>
      </c>
      <c r="G196" s="70">
        <v>1.1899999999999999E-7</v>
      </c>
      <c r="H196" s="5">
        <v>1.5</v>
      </c>
      <c r="I196" s="78"/>
      <c r="J196" s="78"/>
      <c r="K196" s="439"/>
      <c r="L196" s="440"/>
      <c r="M196" s="440"/>
      <c r="O196" s="185"/>
      <c r="P196" s="183"/>
      <c r="W196" s="56"/>
      <c r="X196" s="56"/>
      <c r="AA196" s="56"/>
    </row>
    <row r="197" spans="1:27">
      <c r="A197" s="253" t="s">
        <v>340</v>
      </c>
      <c r="B197" s="72">
        <v>138.6</v>
      </c>
      <c r="C197" s="73" t="s">
        <v>162</v>
      </c>
      <c r="D197" s="72">
        <v>325</v>
      </c>
      <c r="E197" s="79">
        <v>311.60000000000002</v>
      </c>
      <c r="F197" s="79">
        <v>46</v>
      </c>
      <c r="G197" s="74">
        <v>1.99E-7</v>
      </c>
      <c r="H197" s="75">
        <v>0.9</v>
      </c>
      <c r="I197" s="77">
        <v>53.8</v>
      </c>
      <c r="J197" s="77"/>
      <c r="K197" s="123"/>
      <c r="L197" s="77"/>
      <c r="M197" s="77"/>
      <c r="O197" s="187"/>
      <c r="P197" s="187"/>
      <c r="W197" s="56"/>
      <c r="X197" s="56"/>
      <c r="AA197" s="56"/>
    </row>
    <row r="198" spans="1:27">
      <c r="A198" s="253" t="s">
        <v>341</v>
      </c>
      <c r="B198" s="72">
        <v>138.6</v>
      </c>
      <c r="C198" s="73" t="s">
        <v>163</v>
      </c>
      <c r="D198" s="72">
        <v>3.6</v>
      </c>
      <c r="E198" s="79">
        <v>282.8</v>
      </c>
      <c r="F198" s="79">
        <v>50.3</v>
      </c>
      <c r="G198" s="74">
        <v>1.7800000000000001E-7</v>
      </c>
      <c r="H198" s="75">
        <v>1.9</v>
      </c>
      <c r="I198" s="77"/>
      <c r="J198" s="77"/>
      <c r="K198" s="123"/>
      <c r="L198" s="77"/>
      <c r="M198" s="77"/>
      <c r="O198" s="187"/>
      <c r="P198" s="187"/>
      <c r="W198" s="56"/>
      <c r="X198" s="56"/>
      <c r="AA198" s="56"/>
    </row>
    <row r="199" spans="1:27">
      <c r="A199" s="253" t="s">
        <v>342</v>
      </c>
      <c r="B199" s="72">
        <v>138.6</v>
      </c>
      <c r="C199" s="73" t="s">
        <v>163</v>
      </c>
      <c r="D199" s="72">
        <v>8.1</v>
      </c>
      <c r="E199" s="79">
        <v>269.10000000000002</v>
      </c>
      <c r="F199" s="79">
        <v>61.2</v>
      </c>
      <c r="G199" s="74">
        <v>1.5300000000000001E-7</v>
      </c>
      <c r="H199" s="75">
        <v>2.2999999999999998</v>
      </c>
      <c r="I199" s="77"/>
      <c r="J199" s="77"/>
      <c r="K199" s="123"/>
      <c r="L199" s="77"/>
      <c r="M199" s="77"/>
      <c r="O199" s="187"/>
      <c r="P199" s="187"/>
      <c r="W199" s="56"/>
      <c r="X199" s="56"/>
      <c r="AA199" s="56"/>
    </row>
    <row r="200" spans="1:27">
      <c r="A200" s="253" t="s">
        <v>343</v>
      </c>
      <c r="B200" s="72">
        <v>138.6</v>
      </c>
      <c r="C200" s="73" t="s">
        <v>163</v>
      </c>
      <c r="D200" s="72">
        <v>12.2</v>
      </c>
      <c r="E200" s="79">
        <v>273.39999999999998</v>
      </c>
      <c r="F200" s="79">
        <v>79.599999999999994</v>
      </c>
      <c r="G200" s="74">
        <v>1.2200000000000001E-7</v>
      </c>
      <c r="H200" s="75">
        <v>2.9</v>
      </c>
      <c r="I200" s="77"/>
      <c r="J200" s="77"/>
      <c r="K200" s="123"/>
      <c r="L200" s="77"/>
      <c r="M200" s="77"/>
      <c r="O200" s="187"/>
      <c r="P200" s="187"/>
      <c r="W200" s="56"/>
      <c r="X200" s="56"/>
      <c r="AA200" s="56"/>
    </row>
    <row r="201" spans="1:27">
      <c r="A201" s="253" t="s">
        <v>344</v>
      </c>
      <c r="B201" s="72">
        <v>138.6</v>
      </c>
      <c r="C201" s="73" t="s">
        <v>163</v>
      </c>
      <c r="D201" s="72">
        <v>16.100000000000001</v>
      </c>
      <c r="E201" s="79">
        <v>271.3</v>
      </c>
      <c r="F201" s="79">
        <v>70.3</v>
      </c>
      <c r="G201" s="74">
        <v>1.42E-7</v>
      </c>
      <c r="H201" s="75">
        <v>2.6</v>
      </c>
      <c r="I201" s="77"/>
      <c r="J201" s="77"/>
      <c r="K201" s="123"/>
      <c r="L201" s="77"/>
      <c r="M201" s="77"/>
      <c r="O201" s="187"/>
      <c r="P201" s="187"/>
      <c r="W201" s="56"/>
      <c r="X201" s="56"/>
      <c r="AA201" s="56"/>
    </row>
    <row r="202" spans="1:27">
      <c r="A202" s="253" t="s">
        <v>345</v>
      </c>
      <c r="B202" s="72">
        <v>138.6</v>
      </c>
      <c r="C202" s="73" t="s">
        <v>163</v>
      </c>
      <c r="D202" s="72">
        <v>20.9</v>
      </c>
      <c r="E202" s="79">
        <v>238.2</v>
      </c>
      <c r="F202" s="79">
        <v>85.1</v>
      </c>
      <c r="G202" s="74">
        <v>1.29E-7</v>
      </c>
      <c r="H202" s="75">
        <v>2.8</v>
      </c>
      <c r="I202" s="77"/>
      <c r="J202" s="77"/>
      <c r="K202" s="123"/>
      <c r="L202" s="77"/>
      <c r="M202" s="77"/>
      <c r="O202" s="187"/>
      <c r="P202" s="187"/>
      <c r="W202" s="56"/>
      <c r="X202" s="56"/>
      <c r="AA202" s="56"/>
    </row>
    <row r="203" spans="1:27">
      <c r="A203" s="253" t="s">
        <v>346</v>
      </c>
      <c r="B203" s="72">
        <v>138.6</v>
      </c>
      <c r="C203" s="73" t="s">
        <v>163</v>
      </c>
      <c r="D203" s="72">
        <v>26.9</v>
      </c>
      <c r="E203" s="79">
        <v>72</v>
      </c>
      <c r="F203" s="79">
        <v>81.599999999999994</v>
      </c>
      <c r="G203" s="74">
        <v>1.04E-7</v>
      </c>
      <c r="H203" s="75">
        <v>3.6</v>
      </c>
      <c r="I203" s="77"/>
      <c r="J203" s="77"/>
      <c r="K203" s="123"/>
      <c r="L203" s="77"/>
      <c r="M203" s="77"/>
      <c r="O203" s="187"/>
      <c r="P203" s="187"/>
      <c r="W203" s="56"/>
      <c r="X203" s="56"/>
      <c r="AA203" s="56"/>
    </row>
    <row r="204" spans="1:27">
      <c r="A204" s="253" t="s">
        <v>347</v>
      </c>
      <c r="B204" s="72">
        <v>138.6</v>
      </c>
      <c r="C204" s="73" t="s">
        <v>163</v>
      </c>
      <c r="D204" s="72">
        <v>31.8</v>
      </c>
      <c r="E204" s="79">
        <v>23.1</v>
      </c>
      <c r="F204" s="79">
        <v>85.4</v>
      </c>
      <c r="G204" s="74">
        <v>1.08E-7</v>
      </c>
      <c r="H204" s="75">
        <v>3.5</v>
      </c>
      <c r="I204" s="77"/>
      <c r="J204" s="77"/>
      <c r="K204" s="123"/>
      <c r="L204" s="77"/>
      <c r="M204" s="77"/>
      <c r="O204" s="187"/>
      <c r="P204" s="187"/>
      <c r="W204" s="56"/>
      <c r="X204" s="56"/>
      <c r="AA204" s="56"/>
    </row>
    <row r="205" spans="1:27">
      <c r="A205" s="253" t="s">
        <v>348</v>
      </c>
      <c r="B205" s="72">
        <v>138.6</v>
      </c>
      <c r="C205" s="73" t="s">
        <v>162</v>
      </c>
      <c r="D205" s="72">
        <v>350</v>
      </c>
      <c r="E205" s="79">
        <v>351</v>
      </c>
      <c r="F205" s="79">
        <v>42.8</v>
      </c>
      <c r="G205" s="74">
        <v>9.39E-8</v>
      </c>
      <c r="H205" s="75">
        <v>3.1</v>
      </c>
      <c r="I205" s="77">
        <v>55.8</v>
      </c>
      <c r="J205" s="77"/>
      <c r="K205" s="123"/>
      <c r="L205" s="77"/>
      <c r="M205" s="77"/>
      <c r="O205" s="187"/>
      <c r="P205" s="187"/>
      <c r="W205" s="56"/>
      <c r="X205" s="56"/>
      <c r="AA205" s="56"/>
    </row>
    <row r="206" spans="1:27">
      <c r="A206" s="253" t="s">
        <v>349</v>
      </c>
      <c r="B206" s="72">
        <v>138.6</v>
      </c>
      <c r="C206" s="73" t="s">
        <v>162</v>
      </c>
      <c r="D206" s="72">
        <v>375</v>
      </c>
      <c r="E206" s="79">
        <v>265.7</v>
      </c>
      <c r="F206" s="79">
        <v>25.2</v>
      </c>
      <c r="G206" s="74">
        <v>6.1599999999999996E-8</v>
      </c>
      <c r="H206" s="75">
        <v>4.5999999999999996</v>
      </c>
      <c r="I206" s="77">
        <v>64.2</v>
      </c>
      <c r="J206" s="77"/>
      <c r="K206" s="123"/>
      <c r="L206" s="77"/>
      <c r="M206" s="77"/>
      <c r="O206" s="187"/>
      <c r="P206" s="187"/>
      <c r="W206" s="56"/>
      <c r="X206" s="56"/>
      <c r="AA206" s="56"/>
    </row>
    <row r="207" spans="1:27">
      <c r="A207" s="253" t="s">
        <v>350</v>
      </c>
      <c r="B207" s="72">
        <v>138.6</v>
      </c>
      <c r="C207" s="73" t="s">
        <v>162</v>
      </c>
      <c r="D207" s="72">
        <v>400</v>
      </c>
      <c r="E207" s="79">
        <v>5.8</v>
      </c>
      <c r="F207" s="79">
        <v>-19</v>
      </c>
      <c r="G207" s="74">
        <v>1.02E-7</v>
      </c>
      <c r="H207" s="75">
        <v>6.2</v>
      </c>
      <c r="I207" s="77"/>
      <c r="J207" s="77"/>
      <c r="K207" s="123"/>
      <c r="L207" s="77"/>
      <c r="M207" s="77"/>
      <c r="O207" s="187"/>
      <c r="P207" s="187"/>
      <c r="W207" s="56"/>
      <c r="X207" s="56"/>
      <c r="AA207" s="56"/>
    </row>
    <row r="208" spans="1:27">
      <c r="A208" s="255"/>
      <c r="B208" s="72"/>
      <c r="C208" s="73"/>
      <c r="D208" s="72"/>
      <c r="E208" s="79"/>
      <c r="F208" s="79"/>
      <c r="G208" s="74"/>
      <c r="H208" s="75"/>
      <c r="I208" s="75"/>
      <c r="J208" s="75"/>
      <c r="K208" s="122"/>
      <c r="L208" s="75"/>
      <c r="M208" s="75"/>
      <c r="O208" s="185"/>
      <c r="P208" s="183"/>
      <c r="W208" s="56"/>
      <c r="X208" s="56"/>
      <c r="AA208" s="56"/>
    </row>
    <row r="209" spans="1:27" ht="15.75">
      <c r="A209" s="256" t="s">
        <v>322</v>
      </c>
      <c r="B209" s="68">
        <v>139.5</v>
      </c>
      <c r="C209" s="71" t="s">
        <v>161</v>
      </c>
      <c r="D209" s="68">
        <v>0</v>
      </c>
      <c r="E209" s="8">
        <v>291.3</v>
      </c>
      <c r="F209" s="8">
        <v>52.2</v>
      </c>
      <c r="G209" s="70">
        <v>3.27E-7</v>
      </c>
      <c r="H209" s="5">
        <v>1</v>
      </c>
      <c r="I209" s="5">
        <v>18.5</v>
      </c>
      <c r="J209" s="5"/>
      <c r="K209" s="128" t="s">
        <v>98</v>
      </c>
      <c r="L209" s="5"/>
      <c r="M209" s="5"/>
      <c r="N209" s="107"/>
      <c r="O209" s="185"/>
      <c r="P209" s="183"/>
      <c r="W209" s="56"/>
      <c r="X209" s="56"/>
      <c r="AA209" s="56"/>
    </row>
    <row r="210" spans="1:27">
      <c r="A210" s="256" t="s">
        <v>323</v>
      </c>
      <c r="B210" s="68">
        <v>139.5</v>
      </c>
      <c r="C210" s="71" t="s">
        <v>162</v>
      </c>
      <c r="D210" s="68">
        <v>150</v>
      </c>
      <c r="E210" s="8">
        <v>295.8</v>
      </c>
      <c r="F210" s="8">
        <v>54.9</v>
      </c>
      <c r="G210" s="70">
        <v>2.5199999999999998E-7</v>
      </c>
      <c r="H210" s="5">
        <v>1.1000000000000001</v>
      </c>
      <c r="I210" s="5"/>
      <c r="J210" s="5"/>
      <c r="K210" s="439" t="s">
        <v>232</v>
      </c>
      <c r="L210" s="440"/>
      <c r="M210" s="440"/>
      <c r="O210" s="185"/>
      <c r="P210" s="183"/>
      <c r="W210" s="56"/>
      <c r="X210" s="56"/>
      <c r="AA210" s="56"/>
    </row>
    <row r="211" spans="1:27">
      <c r="A211" s="256" t="s">
        <v>324</v>
      </c>
      <c r="B211" s="68">
        <v>139.5</v>
      </c>
      <c r="C211" s="71" t="s">
        <v>163</v>
      </c>
      <c r="D211" s="68">
        <v>3.6</v>
      </c>
      <c r="E211" s="8">
        <v>297</v>
      </c>
      <c r="F211" s="8">
        <v>51.6</v>
      </c>
      <c r="G211" s="70">
        <v>2.2399999999999999E-7</v>
      </c>
      <c r="H211" s="5">
        <v>1.1000000000000001</v>
      </c>
      <c r="I211" s="5"/>
      <c r="J211" s="5"/>
      <c r="K211" s="439"/>
      <c r="L211" s="440"/>
      <c r="M211" s="440"/>
      <c r="O211" s="185"/>
      <c r="P211" s="183"/>
      <c r="W211" s="56"/>
      <c r="X211" s="56"/>
      <c r="AA211" s="56"/>
    </row>
    <row r="212" spans="1:27">
      <c r="A212" s="256" t="s">
        <v>325</v>
      </c>
      <c r="B212" s="68">
        <v>139.5</v>
      </c>
      <c r="C212" s="71" t="s">
        <v>163</v>
      </c>
      <c r="D212" s="68">
        <v>8.1</v>
      </c>
      <c r="E212" s="8">
        <v>292.10000000000002</v>
      </c>
      <c r="F212" s="8">
        <v>45.5</v>
      </c>
      <c r="G212" s="70">
        <v>2.3300000000000001E-7</v>
      </c>
      <c r="H212" s="5">
        <v>1.1000000000000001</v>
      </c>
      <c r="I212" s="5"/>
      <c r="J212" s="5"/>
      <c r="K212" s="439"/>
      <c r="L212" s="440"/>
      <c r="M212" s="440"/>
      <c r="O212" s="185"/>
      <c r="P212" s="183"/>
      <c r="W212" s="56"/>
      <c r="X212" s="56"/>
      <c r="AA212" s="56"/>
    </row>
    <row r="213" spans="1:27">
      <c r="A213" s="256" t="s">
        <v>326</v>
      </c>
      <c r="B213" s="68">
        <v>139.5</v>
      </c>
      <c r="C213" s="71" t="s">
        <v>163</v>
      </c>
      <c r="D213" s="68">
        <v>12.2</v>
      </c>
      <c r="E213" s="8">
        <v>300</v>
      </c>
      <c r="F213" s="8">
        <v>47.1</v>
      </c>
      <c r="G213" s="70">
        <v>1.86E-7</v>
      </c>
      <c r="H213" s="5">
        <v>1.2</v>
      </c>
      <c r="I213" s="5"/>
      <c r="J213" s="5"/>
      <c r="K213" s="439"/>
      <c r="L213" s="440"/>
      <c r="M213" s="440"/>
      <c r="O213" s="185"/>
      <c r="P213" s="183"/>
      <c r="W213" s="56"/>
      <c r="X213" s="56"/>
      <c r="AA213" s="56"/>
    </row>
    <row r="214" spans="1:27">
      <c r="A214" s="256" t="s">
        <v>327</v>
      </c>
      <c r="B214" s="68">
        <v>139.5</v>
      </c>
      <c r="C214" s="71" t="s">
        <v>163</v>
      </c>
      <c r="D214" s="68">
        <v>3.6</v>
      </c>
      <c r="E214" s="8">
        <v>307</v>
      </c>
      <c r="F214" s="8">
        <v>51.5</v>
      </c>
      <c r="G214" s="70">
        <v>1.85E-7</v>
      </c>
      <c r="H214" s="5">
        <v>1.2</v>
      </c>
      <c r="I214" s="5"/>
      <c r="J214" s="5"/>
      <c r="K214" s="439"/>
      <c r="L214" s="440"/>
      <c r="M214" s="440"/>
      <c r="O214" s="185"/>
      <c r="P214" s="183"/>
      <c r="W214" s="56"/>
      <c r="X214" s="56"/>
      <c r="AA214" s="56"/>
    </row>
    <row r="215" spans="1:27">
      <c r="A215" s="256" t="s">
        <v>328</v>
      </c>
      <c r="B215" s="68">
        <v>139.5</v>
      </c>
      <c r="C215" s="71" t="s">
        <v>163</v>
      </c>
      <c r="D215" s="68">
        <v>8.1</v>
      </c>
      <c r="E215" s="8">
        <v>303.7</v>
      </c>
      <c r="F215" s="8">
        <v>54</v>
      </c>
      <c r="G215" s="70">
        <v>1.8799999999999999E-7</v>
      </c>
      <c r="H215" s="5">
        <v>1.2</v>
      </c>
      <c r="I215" s="5"/>
      <c r="J215" s="5"/>
      <c r="K215" s="439"/>
      <c r="L215" s="440"/>
      <c r="M215" s="440"/>
      <c r="O215" s="185"/>
      <c r="P215" s="183"/>
      <c r="W215" s="56"/>
      <c r="X215" s="56"/>
      <c r="AA215" s="56"/>
    </row>
    <row r="216" spans="1:27">
      <c r="A216" s="256" t="s">
        <v>329</v>
      </c>
      <c r="B216" s="68">
        <v>139.5</v>
      </c>
      <c r="C216" s="71" t="s">
        <v>163</v>
      </c>
      <c r="D216" s="68">
        <v>12.2</v>
      </c>
      <c r="E216" s="8">
        <v>304.8</v>
      </c>
      <c r="F216" s="8">
        <v>51.8</v>
      </c>
      <c r="G216" s="70">
        <v>1.8E-7</v>
      </c>
      <c r="H216" s="5">
        <v>1.3</v>
      </c>
      <c r="I216" s="5"/>
      <c r="J216" s="5"/>
      <c r="K216" s="439"/>
      <c r="L216" s="440"/>
      <c r="M216" s="440"/>
      <c r="O216" s="185"/>
      <c r="P216" s="183"/>
      <c r="W216" s="56"/>
      <c r="X216" s="56"/>
      <c r="AA216" s="56"/>
    </row>
    <row r="217" spans="1:27">
      <c r="A217" s="258" t="s">
        <v>330</v>
      </c>
      <c r="B217" s="68">
        <v>139.5</v>
      </c>
      <c r="C217" s="71" t="s">
        <v>163</v>
      </c>
      <c r="D217" s="68">
        <v>14</v>
      </c>
      <c r="E217" s="8">
        <v>300.60000000000002</v>
      </c>
      <c r="F217" s="8">
        <v>57.5</v>
      </c>
      <c r="G217" s="70">
        <v>1.73E-7</v>
      </c>
      <c r="H217" s="5">
        <v>1.5</v>
      </c>
      <c r="I217" s="5"/>
      <c r="J217" s="5"/>
      <c r="K217" s="439"/>
      <c r="L217" s="440"/>
      <c r="M217" s="440"/>
      <c r="O217" s="185"/>
      <c r="P217" s="183"/>
      <c r="W217" s="56"/>
      <c r="X217" s="56"/>
      <c r="AA217" s="56"/>
    </row>
    <row r="218" spans="1:27">
      <c r="A218" s="258" t="s">
        <v>331</v>
      </c>
      <c r="B218" s="68">
        <v>139.5</v>
      </c>
      <c r="C218" s="71" t="s">
        <v>163</v>
      </c>
      <c r="D218" s="68">
        <v>16.100000000000001</v>
      </c>
      <c r="E218" s="8">
        <v>296</v>
      </c>
      <c r="F218" s="8">
        <v>55.4</v>
      </c>
      <c r="G218" s="70">
        <v>1.5699999999999999E-7</v>
      </c>
      <c r="H218" s="5">
        <v>1.2</v>
      </c>
      <c r="I218" s="5"/>
      <c r="J218" s="5"/>
      <c r="K218" s="439"/>
      <c r="L218" s="440"/>
      <c r="M218" s="440"/>
      <c r="O218" s="185"/>
      <c r="P218" s="183"/>
      <c r="W218" s="56"/>
      <c r="X218" s="56"/>
      <c r="AA218" s="56"/>
    </row>
    <row r="219" spans="1:27">
      <c r="A219" s="256" t="s">
        <v>332</v>
      </c>
      <c r="B219" s="68">
        <v>139.5</v>
      </c>
      <c r="C219" s="71" t="s">
        <v>163</v>
      </c>
      <c r="D219" s="68">
        <v>20.9</v>
      </c>
      <c r="E219" s="8">
        <v>286.2</v>
      </c>
      <c r="F219" s="8">
        <v>44.6</v>
      </c>
      <c r="G219" s="70">
        <v>1.54E-7</v>
      </c>
      <c r="H219" s="5">
        <v>1.1000000000000001</v>
      </c>
      <c r="I219" s="5"/>
      <c r="J219" s="5"/>
      <c r="K219" s="439"/>
      <c r="L219" s="440"/>
      <c r="M219" s="440"/>
      <c r="O219" s="185"/>
      <c r="P219" s="183"/>
      <c r="W219" s="56"/>
      <c r="X219" s="56"/>
      <c r="AA219" s="56"/>
    </row>
    <row r="220" spans="1:27">
      <c r="A220" s="256" t="s">
        <v>333</v>
      </c>
      <c r="B220" s="68">
        <v>139.5</v>
      </c>
      <c r="C220" s="71" t="s">
        <v>163</v>
      </c>
      <c r="D220" s="68">
        <v>28</v>
      </c>
      <c r="E220" s="8">
        <v>329.7</v>
      </c>
      <c r="F220" s="8">
        <v>41.3</v>
      </c>
      <c r="G220" s="70">
        <v>1.2700000000000001E-7</v>
      </c>
      <c r="H220" s="5">
        <v>1.4</v>
      </c>
      <c r="I220" s="5"/>
      <c r="J220" s="5"/>
      <c r="K220" s="439"/>
      <c r="L220" s="440"/>
      <c r="M220" s="440"/>
      <c r="O220" s="185"/>
      <c r="P220" s="183"/>
      <c r="W220" s="56"/>
      <c r="X220" s="56"/>
      <c r="AA220" s="56"/>
    </row>
    <row r="221" spans="1:27">
      <c r="A221" s="258" t="s">
        <v>334</v>
      </c>
      <c r="B221" s="68">
        <v>139.5</v>
      </c>
      <c r="C221" s="71" t="s">
        <v>163</v>
      </c>
      <c r="D221" s="68">
        <v>30</v>
      </c>
      <c r="E221" s="8">
        <v>294.5</v>
      </c>
      <c r="F221" s="8">
        <v>47</v>
      </c>
      <c r="G221" s="70">
        <v>1.09E-7</v>
      </c>
      <c r="H221" s="5">
        <v>1.2</v>
      </c>
      <c r="I221" s="5"/>
      <c r="J221" s="5"/>
      <c r="K221" s="439"/>
      <c r="L221" s="440"/>
      <c r="M221" s="440"/>
      <c r="O221" s="185"/>
      <c r="P221" s="183"/>
      <c r="W221" s="56"/>
      <c r="X221" s="56"/>
      <c r="AA221" s="56"/>
    </row>
    <row r="222" spans="1:27">
      <c r="A222" s="256" t="s">
        <v>98</v>
      </c>
      <c r="B222" s="68">
        <v>139.5</v>
      </c>
      <c r="C222" s="71" t="s">
        <v>163</v>
      </c>
      <c r="D222" s="68">
        <v>35</v>
      </c>
      <c r="E222" s="8">
        <v>284.60000000000002</v>
      </c>
      <c r="F222" s="8">
        <v>45.3</v>
      </c>
      <c r="G222" s="70">
        <v>1.35E-7</v>
      </c>
      <c r="H222" s="5">
        <v>1.2</v>
      </c>
      <c r="I222" s="5"/>
      <c r="J222" s="5"/>
      <c r="K222" s="439"/>
      <c r="L222" s="440"/>
      <c r="M222" s="440"/>
      <c r="O222" s="185"/>
      <c r="P222" s="183"/>
      <c r="W222" s="56"/>
      <c r="X222" s="56"/>
      <c r="AA222" s="56"/>
    </row>
    <row r="223" spans="1:27">
      <c r="A223" s="256" t="s">
        <v>335</v>
      </c>
      <c r="B223" s="68">
        <v>139.5</v>
      </c>
      <c r="C223" s="71" t="s">
        <v>163</v>
      </c>
      <c r="D223" s="68">
        <v>40</v>
      </c>
      <c r="E223" s="8">
        <v>320.3</v>
      </c>
      <c r="F223" s="8">
        <v>63.5</v>
      </c>
      <c r="G223" s="70">
        <v>1.3E-7</v>
      </c>
      <c r="H223" s="5">
        <v>1.5</v>
      </c>
      <c r="I223" s="5"/>
      <c r="J223" s="5"/>
      <c r="K223" s="439"/>
      <c r="L223" s="440"/>
      <c r="M223" s="440"/>
      <c r="O223" s="185"/>
      <c r="P223" s="183"/>
      <c r="W223" s="56"/>
      <c r="X223" s="56"/>
      <c r="AA223" s="56"/>
    </row>
    <row r="224" spans="1:27">
      <c r="A224" s="256" t="s">
        <v>336</v>
      </c>
      <c r="B224" s="72">
        <v>139.5</v>
      </c>
      <c r="C224" s="73" t="s">
        <v>163</v>
      </c>
      <c r="D224" s="72">
        <v>45</v>
      </c>
      <c r="E224" s="79">
        <v>268.3</v>
      </c>
      <c r="F224" s="79">
        <v>15.9</v>
      </c>
      <c r="G224" s="74">
        <v>6.3300000000000004E-8</v>
      </c>
      <c r="H224" s="75">
        <v>1.1000000000000001</v>
      </c>
      <c r="I224" s="75"/>
      <c r="J224" s="75"/>
      <c r="K224" s="122"/>
      <c r="L224" s="75"/>
      <c r="M224" s="75"/>
      <c r="O224" s="187"/>
      <c r="P224" s="187"/>
      <c r="W224" s="56"/>
      <c r="X224" s="56"/>
      <c r="AA224" s="56"/>
    </row>
    <row r="225" spans="1:27">
      <c r="A225" s="256"/>
      <c r="B225" s="72"/>
      <c r="C225" s="73"/>
      <c r="D225" s="72"/>
      <c r="E225" s="79"/>
      <c r="F225" s="79"/>
      <c r="G225" s="74"/>
      <c r="H225" s="75"/>
      <c r="I225" s="75"/>
      <c r="J225" s="75"/>
      <c r="K225" s="122"/>
      <c r="L225" s="75"/>
      <c r="M225" s="75"/>
      <c r="O225" s="185"/>
      <c r="P225" s="183"/>
      <c r="W225" s="56"/>
      <c r="X225" s="56"/>
      <c r="AA225" s="56"/>
    </row>
    <row r="226" spans="1:27" ht="15.75">
      <c r="A226" s="352" t="s">
        <v>322</v>
      </c>
      <c r="B226" s="68">
        <v>140.19999999999999</v>
      </c>
      <c r="C226" s="71" t="s">
        <v>161</v>
      </c>
      <c r="D226" s="68">
        <v>0</v>
      </c>
      <c r="E226" s="8">
        <v>308.7</v>
      </c>
      <c r="F226" s="8">
        <v>49.1</v>
      </c>
      <c r="G226" s="70">
        <v>3.9900000000000001E-7</v>
      </c>
      <c r="H226" s="5">
        <v>1</v>
      </c>
      <c r="I226" s="5">
        <v>26</v>
      </c>
      <c r="J226" s="5"/>
      <c r="K226" s="128" t="s">
        <v>98</v>
      </c>
      <c r="L226" s="5"/>
      <c r="M226" s="5"/>
      <c r="N226" s="107"/>
      <c r="O226" s="185"/>
      <c r="P226" s="183"/>
      <c r="W226" s="56"/>
      <c r="X226" s="56"/>
      <c r="AA226" s="56"/>
    </row>
    <row r="227" spans="1:27">
      <c r="A227" s="352" t="s">
        <v>323</v>
      </c>
      <c r="B227" s="68">
        <v>140.19999999999999</v>
      </c>
      <c r="C227" s="71" t="s">
        <v>163</v>
      </c>
      <c r="D227" s="68">
        <v>3.6</v>
      </c>
      <c r="E227" s="8">
        <v>318.60000000000002</v>
      </c>
      <c r="F227" s="8">
        <v>55.3</v>
      </c>
      <c r="G227" s="70">
        <v>3.5100000000000001E-7</v>
      </c>
      <c r="H227" s="5">
        <v>1.3</v>
      </c>
      <c r="I227" s="5"/>
      <c r="J227" s="5"/>
      <c r="K227" s="439" t="s">
        <v>231</v>
      </c>
      <c r="L227" s="440"/>
      <c r="M227" s="440"/>
      <c r="O227" s="185"/>
      <c r="P227" s="183"/>
      <c r="W227" s="56"/>
      <c r="X227" s="56"/>
      <c r="AA227" s="56"/>
    </row>
    <row r="228" spans="1:27">
      <c r="A228" s="352" t="s">
        <v>324</v>
      </c>
      <c r="B228" s="68">
        <v>140.19999999999999</v>
      </c>
      <c r="C228" s="71" t="s">
        <v>163</v>
      </c>
      <c r="D228" s="68">
        <v>8.1</v>
      </c>
      <c r="E228" s="8">
        <v>323.8</v>
      </c>
      <c r="F228" s="8">
        <v>57</v>
      </c>
      <c r="G228" s="70">
        <v>3.3000000000000002E-7</v>
      </c>
      <c r="H228" s="5">
        <v>1.4</v>
      </c>
      <c r="I228" s="5"/>
      <c r="J228" s="5"/>
      <c r="K228" s="439"/>
      <c r="L228" s="440"/>
      <c r="M228" s="440"/>
      <c r="O228" s="185"/>
      <c r="P228" s="183"/>
      <c r="W228" s="56"/>
      <c r="X228" s="56"/>
      <c r="AA228" s="56"/>
    </row>
    <row r="229" spans="1:27">
      <c r="A229" s="352" t="s">
        <v>325</v>
      </c>
      <c r="B229" s="68">
        <v>140.19999999999999</v>
      </c>
      <c r="C229" s="71" t="s">
        <v>163</v>
      </c>
      <c r="D229" s="68">
        <v>12.2</v>
      </c>
      <c r="E229" s="8">
        <v>333.7</v>
      </c>
      <c r="F229" s="8">
        <v>59.8</v>
      </c>
      <c r="G229" s="70">
        <v>2.8500000000000002E-7</v>
      </c>
      <c r="H229" s="5">
        <v>1.4</v>
      </c>
      <c r="I229" s="5"/>
      <c r="J229" s="5"/>
      <c r="K229" s="439"/>
      <c r="L229" s="440"/>
      <c r="M229" s="440"/>
      <c r="O229" s="185"/>
      <c r="P229" s="183"/>
      <c r="W229" s="56"/>
      <c r="X229" s="56"/>
      <c r="AA229" s="56"/>
    </row>
    <row r="230" spans="1:27">
      <c r="A230" s="256" t="s">
        <v>326</v>
      </c>
      <c r="B230" s="68">
        <v>140.19999999999999</v>
      </c>
      <c r="C230" s="71" t="s">
        <v>163</v>
      </c>
      <c r="D230" s="68">
        <v>16.100000000000001</v>
      </c>
      <c r="E230" s="8">
        <v>330.2</v>
      </c>
      <c r="F230" s="8">
        <v>64.400000000000006</v>
      </c>
      <c r="G230" s="70">
        <v>2.48E-7</v>
      </c>
      <c r="H230" s="5">
        <v>1.4</v>
      </c>
      <c r="I230" s="5"/>
      <c r="J230" s="5"/>
      <c r="K230" s="439"/>
      <c r="L230" s="440"/>
      <c r="M230" s="440"/>
      <c r="O230" s="185"/>
      <c r="P230" s="183"/>
      <c r="W230" s="56"/>
      <c r="X230" s="56"/>
      <c r="AA230" s="56"/>
    </row>
    <row r="231" spans="1:27">
      <c r="A231" s="256" t="s">
        <v>327</v>
      </c>
      <c r="B231" s="68">
        <v>140.19999999999999</v>
      </c>
      <c r="C231" s="71" t="s">
        <v>163</v>
      </c>
      <c r="D231" s="68">
        <v>20.9</v>
      </c>
      <c r="E231" s="8">
        <v>328.9</v>
      </c>
      <c r="F231" s="8">
        <v>62.5</v>
      </c>
      <c r="G231" s="70">
        <v>2.3200000000000001E-7</v>
      </c>
      <c r="H231" s="5">
        <v>1.5</v>
      </c>
      <c r="I231" s="5"/>
      <c r="J231" s="5"/>
      <c r="K231" s="439"/>
      <c r="L231" s="440"/>
      <c r="M231" s="440"/>
      <c r="O231" s="185"/>
      <c r="P231" s="183"/>
      <c r="W231" s="56"/>
      <c r="X231" s="56"/>
      <c r="AA231" s="56"/>
    </row>
    <row r="232" spans="1:27">
      <c r="A232" s="256" t="s">
        <v>328</v>
      </c>
      <c r="B232" s="68">
        <v>140.19999999999999</v>
      </c>
      <c r="C232" s="71" t="s">
        <v>162</v>
      </c>
      <c r="D232" s="68">
        <v>200</v>
      </c>
      <c r="E232" s="8">
        <v>337.8</v>
      </c>
      <c r="F232" s="8">
        <v>62.4</v>
      </c>
      <c r="G232" s="70">
        <v>1.9500000000000001E-7</v>
      </c>
      <c r="H232" s="5">
        <v>1.5</v>
      </c>
      <c r="I232" s="5">
        <v>28.2</v>
      </c>
      <c r="J232" s="5"/>
      <c r="K232" s="439"/>
      <c r="L232" s="440"/>
      <c r="M232" s="440"/>
      <c r="O232" s="185"/>
      <c r="P232" s="183"/>
      <c r="W232" s="56"/>
      <c r="X232" s="56"/>
      <c r="AA232" s="56"/>
    </row>
    <row r="233" spans="1:27">
      <c r="A233" s="256" t="s">
        <v>329</v>
      </c>
      <c r="B233" s="68">
        <v>140.19999999999999</v>
      </c>
      <c r="C233" s="71" t="s">
        <v>162</v>
      </c>
      <c r="D233" s="68">
        <v>225</v>
      </c>
      <c r="E233" s="8">
        <v>332.8</v>
      </c>
      <c r="F233" s="8">
        <v>59</v>
      </c>
      <c r="G233" s="70">
        <v>2.0800000000000001E-7</v>
      </c>
      <c r="H233" s="5">
        <v>1.5</v>
      </c>
      <c r="I233" s="5"/>
      <c r="J233" s="5"/>
      <c r="K233" s="439"/>
      <c r="L233" s="440"/>
      <c r="M233" s="440"/>
      <c r="O233" s="185"/>
      <c r="P233" s="183"/>
      <c r="W233" s="56"/>
      <c r="X233" s="56"/>
      <c r="AA233" s="56"/>
    </row>
    <row r="234" spans="1:27">
      <c r="A234" s="258" t="s">
        <v>330</v>
      </c>
      <c r="B234" s="68">
        <v>140.19999999999999</v>
      </c>
      <c r="C234" s="71" t="s">
        <v>162</v>
      </c>
      <c r="D234" s="68">
        <v>250</v>
      </c>
      <c r="E234" s="8">
        <v>340.4</v>
      </c>
      <c r="F234" s="8">
        <v>53.6</v>
      </c>
      <c r="G234" s="70">
        <v>2.2600000000000001E-7</v>
      </c>
      <c r="H234" s="5">
        <v>1.4</v>
      </c>
      <c r="I234" s="78">
        <v>35.4</v>
      </c>
      <c r="J234" s="78"/>
      <c r="K234" s="439"/>
      <c r="L234" s="440"/>
      <c r="M234" s="440"/>
      <c r="O234" s="185"/>
      <c r="P234" s="183"/>
      <c r="W234" s="56"/>
      <c r="X234" s="56"/>
      <c r="AA234" s="56"/>
    </row>
    <row r="235" spans="1:27">
      <c r="A235" s="258" t="s">
        <v>331</v>
      </c>
      <c r="B235" s="68">
        <v>140.19999999999999</v>
      </c>
      <c r="C235" s="71" t="s">
        <v>163</v>
      </c>
      <c r="D235" s="68">
        <v>25</v>
      </c>
      <c r="E235" s="8">
        <v>345.4</v>
      </c>
      <c r="F235" s="8">
        <v>52.1</v>
      </c>
      <c r="G235" s="70">
        <v>1.86E-7</v>
      </c>
      <c r="H235" s="5">
        <v>1.5</v>
      </c>
      <c r="I235" s="5"/>
      <c r="J235" s="5"/>
      <c r="K235" s="439"/>
      <c r="L235" s="440"/>
      <c r="M235" s="440"/>
      <c r="O235" s="185"/>
      <c r="P235" s="183"/>
      <c r="W235" s="56"/>
      <c r="X235" s="56"/>
      <c r="AA235" s="56"/>
    </row>
    <row r="236" spans="1:27">
      <c r="A236" s="258" t="s">
        <v>332</v>
      </c>
      <c r="B236" s="68">
        <v>140.19999999999999</v>
      </c>
      <c r="C236" s="71" t="s">
        <v>163</v>
      </c>
      <c r="D236" s="68">
        <v>30</v>
      </c>
      <c r="E236" s="8">
        <v>333.4</v>
      </c>
      <c r="F236" s="8">
        <v>43.3</v>
      </c>
      <c r="G236" s="70">
        <v>1.12E-7</v>
      </c>
      <c r="H236" s="5">
        <v>1.8</v>
      </c>
      <c r="I236" s="5"/>
      <c r="J236" s="5"/>
      <c r="K236" s="439"/>
      <c r="L236" s="440"/>
      <c r="M236" s="440"/>
      <c r="O236" s="185"/>
      <c r="P236" s="183"/>
      <c r="W236" s="56"/>
      <c r="X236" s="56"/>
      <c r="AA236" s="56"/>
    </row>
    <row r="237" spans="1:27">
      <c r="A237" s="258" t="s">
        <v>333</v>
      </c>
      <c r="B237" s="10">
        <v>140.19999999999999</v>
      </c>
      <c r="C237" s="137" t="s">
        <v>163</v>
      </c>
      <c r="D237" s="10">
        <v>35</v>
      </c>
      <c r="E237" s="10">
        <v>316</v>
      </c>
      <c r="F237" s="10">
        <v>9.6</v>
      </c>
      <c r="G237" s="142">
        <v>9.9799999999999994E-8</v>
      </c>
      <c r="H237" s="143">
        <v>2.2999999999999998</v>
      </c>
      <c r="I237" s="75"/>
      <c r="J237" s="75"/>
      <c r="K237" s="122"/>
      <c r="L237" s="75"/>
      <c r="M237" s="75"/>
      <c r="O237" s="187"/>
      <c r="P237" s="187"/>
      <c r="W237" s="56"/>
      <c r="X237" s="56"/>
      <c r="AA237" s="56"/>
    </row>
    <row r="238" spans="1:27" ht="15.75">
      <c r="A238" s="258" t="s">
        <v>334</v>
      </c>
      <c r="B238" s="10">
        <v>140.19999999999999</v>
      </c>
      <c r="C238" s="137" t="s">
        <v>163</v>
      </c>
      <c r="D238" s="10">
        <v>40</v>
      </c>
      <c r="E238" s="10">
        <v>295</v>
      </c>
      <c r="F238" s="10">
        <v>65.599999999999994</v>
      </c>
      <c r="G238" s="142">
        <v>8.0599999999999994E-8</v>
      </c>
      <c r="H238" s="143">
        <v>1.4</v>
      </c>
      <c r="I238" s="75"/>
      <c r="J238" s="75"/>
      <c r="K238" s="259" t="s">
        <v>351</v>
      </c>
      <c r="L238" s="75"/>
      <c r="M238" s="75"/>
      <c r="O238" s="187"/>
      <c r="P238" s="187"/>
      <c r="W238" s="56"/>
      <c r="X238" s="56"/>
      <c r="AA238" s="56"/>
    </row>
    <row r="239" spans="1:27">
      <c r="A239" s="258" t="s">
        <v>98</v>
      </c>
      <c r="B239" s="10">
        <v>140.19999999999999</v>
      </c>
      <c r="C239" s="137" t="s">
        <v>163</v>
      </c>
      <c r="D239" s="10">
        <v>45</v>
      </c>
      <c r="E239" s="10">
        <v>3.7</v>
      </c>
      <c r="F239" s="10">
        <v>55.9</v>
      </c>
      <c r="G239" s="142">
        <v>1.15E-7</v>
      </c>
      <c r="H239" s="143">
        <v>1.9</v>
      </c>
      <c r="I239" s="75"/>
      <c r="J239" s="75"/>
      <c r="K239" s="122"/>
      <c r="L239" s="75"/>
      <c r="M239" s="75"/>
      <c r="O239" s="187"/>
      <c r="P239" s="187"/>
      <c r="W239" s="56"/>
      <c r="X239" s="56"/>
      <c r="AA239" s="56"/>
    </row>
    <row r="240" spans="1:27">
      <c r="A240" s="258" t="s">
        <v>335</v>
      </c>
      <c r="B240" s="10">
        <v>140.19999999999999</v>
      </c>
      <c r="C240" s="137" t="s">
        <v>163</v>
      </c>
      <c r="D240" s="10">
        <v>47.5</v>
      </c>
      <c r="E240" s="10">
        <v>347.6</v>
      </c>
      <c r="F240" s="10">
        <v>27.9</v>
      </c>
      <c r="G240" s="142">
        <v>1.5900000000000001E-7</v>
      </c>
      <c r="H240" s="143">
        <v>1.9</v>
      </c>
      <c r="I240" s="75"/>
      <c r="J240" s="75"/>
      <c r="K240" s="122"/>
      <c r="L240" s="75"/>
      <c r="M240" s="75"/>
      <c r="O240" s="187"/>
      <c r="P240" s="187"/>
      <c r="W240" s="56"/>
      <c r="X240" s="56"/>
      <c r="AA240" s="56"/>
    </row>
    <row r="241" spans="1:27">
      <c r="A241" s="256"/>
      <c r="B241" s="72"/>
      <c r="C241" s="73"/>
      <c r="D241" s="72"/>
      <c r="E241" s="79"/>
      <c r="F241" s="79"/>
      <c r="G241" s="74"/>
      <c r="H241" s="75"/>
      <c r="I241" s="75"/>
      <c r="J241" s="75"/>
      <c r="K241" s="122"/>
      <c r="L241" s="75"/>
      <c r="M241" s="75"/>
      <c r="O241" s="185"/>
      <c r="P241" s="183"/>
      <c r="W241" s="56"/>
      <c r="X241" s="56"/>
      <c r="AA241" s="56"/>
    </row>
    <row r="242" spans="1:27" ht="15.75">
      <c r="A242" s="256" t="s">
        <v>322</v>
      </c>
      <c r="B242" s="68">
        <v>141.19999999999999</v>
      </c>
      <c r="C242" s="71" t="s">
        <v>161</v>
      </c>
      <c r="D242" s="68">
        <v>0</v>
      </c>
      <c r="E242" s="8">
        <v>236.4</v>
      </c>
      <c r="F242" s="8">
        <v>53.5</v>
      </c>
      <c r="G242" s="70">
        <v>2.5100000000000001E-7</v>
      </c>
      <c r="H242" s="5">
        <v>1.1000000000000001</v>
      </c>
      <c r="I242" s="5">
        <v>21.3</v>
      </c>
      <c r="J242" s="5"/>
      <c r="K242" s="128" t="s">
        <v>98</v>
      </c>
      <c r="L242" s="5"/>
      <c r="M242" s="5"/>
      <c r="N242" s="107"/>
      <c r="O242" s="185"/>
      <c r="P242" s="183"/>
      <c r="W242" s="56"/>
      <c r="X242" s="56"/>
      <c r="AA242" s="56"/>
    </row>
    <row r="243" spans="1:27">
      <c r="A243" s="256" t="s">
        <v>323</v>
      </c>
      <c r="B243" s="68">
        <v>141.19999999999999</v>
      </c>
      <c r="C243" s="71" t="s">
        <v>162</v>
      </c>
      <c r="D243" s="68">
        <v>100</v>
      </c>
      <c r="E243" s="8">
        <v>235</v>
      </c>
      <c r="F243" s="8">
        <v>66.8</v>
      </c>
      <c r="G243" s="70">
        <v>2.0699999999999999E-7</v>
      </c>
      <c r="H243" s="5">
        <v>1.2</v>
      </c>
      <c r="I243" s="5"/>
      <c r="J243" s="5"/>
      <c r="K243" s="439" t="s">
        <v>230</v>
      </c>
      <c r="L243" s="440"/>
      <c r="M243" s="440"/>
      <c r="O243" s="185"/>
      <c r="P243" s="183"/>
      <c r="R243" s="189"/>
      <c r="W243" s="56"/>
      <c r="X243" s="56"/>
      <c r="AA243" s="56"/>
    </row>
    <row r="244" spans="1:27">
      <c r="A244" s="256" t="s">
        <v>324</v>
      </c>
      <c r="B244" s="68">
        <v>141.19999999999999</v>
      </c>
      <c r="C244" s="71" t="s">
        <v>162</v>
      </c>
      <c r="D244" s="68">
        <v>150</v>
      </c>
      <c r="E244" s="8">
        <v>209.1</v>
      </c>
      <c r="F244" s="8">
        <v>66.900000000000006</v>
      </c>
      <c r="G244" s="70">
        <v>1.7599999999999999E-7</v>
      </c>
      <c r="H244" s="5">
        <v>1.2</v>
      </c>
      <c r="I244" s="5">
        <v>22</v>
      </c>
      <c r="J244" s="5"/>
      <c r="K244" s="439"/>
      <c r="L244" s="440"/>
      <c r="M244" s="440"/>
      <c r="O244" s="185"/>
      <c r="P244" s="183"/>
      <c r="W244" s="56"/>
      <c r="X244" s="56"/>
      <c r="AA244" s="56"/>
    </row>
    <row r="245" spans="1:27">
      <c r="A245" s="256" t="s">
        <v>325</v>
      </c>
      <c r="B245" s="68">
        <v>141.19999999999999</v>
      </c>
      <c r="C245" s="71" t="s">
        <v>163</v>
      </c>
      <c r="D245" s="68">
        <v>3.6</v>
      </c>
      <c r="E245" s="8">
        <v>198.2</v>
      </c>
      <c r="F245" s="8">
        <v>70.8</v>
      </c>
      <c r="G245" s="70">
        <v>1.6899999999999999E-7</v>
      </c>
      <c r="H245" s="5">
        <v>1.1000000000000001</v>
      </c>
      <c r="I245" s="5"/>
      <c r="J245" s="5"/>
      <c r="K245" s="439"/>
      <c r="L245" s="440"/>
      <c r="M245" s="440"/>
      <c r="O245" s="185"/>
      <c r="P245" s="183"/>
      <c r="W245" s="56"/>
      <c r="X245" s="56"/>
      <c r="AA245" s="56"/>
    </row>
    <row r="246" spans="1:27">
      <c r="A246" s="256" t="s">
        <v>326</v>
      </c>
      <c r="B246" s="68">
        <v>141.19999999999999</v>
      </c>
      <c r="C246" s="71" t="s">
        <v>163</v>
      </c>
      <c r="D246" s="68">
        <v>5.8</v>
      </c>
      <c r="E246" s="8">
        <v>185</v>
      </c>
      <c r="F246" s="8">
        <v>72.5</v>
      </c>
      <c r="G246" s="70">
        <v>1.74E-7</v>
      </c>
      <c r="H246" s="5">
        <v>1.1000000000000001</v>
      </c>
      <c r="I246" s="5"/>
      <c r="J246" s="5"/>
      <c r="K246" s="439"/>
      <c r="L246" s="440"/>
      <c r="M246" s="440"/>
      <c r="O246" s="185"/>
      <c r="P246" s="183"/>
      <c r="W246" s="56"/>
      <c r="X246" s="56"/>
      <c r="AA246" s="56"/>
    </row>
    <row r="247" spans="1:27">
      <c r="A247" s="256" t="s">
        <v>327</v>
      </c>
      <c r="B247" s="68">
        <v>141.19999999999999</v>
      </c>
      <c r="C247" s="71" t="s">
        <v>163</v>
      </c>
      <c r="D247" s="68">
        <v>8.1</v>
      </c>
      <c r="E247" s="8">
        <v>201.5</v>
      </c>
      <c r="F247" s="8">
        <v>73.7</v>
      </c>
      <c r="G247" s="70">
        <v>1.6500000000000001E-7</v>
      </c>
      <c r="H247" s="5">
        <v>1.1000000000000001</v>
      </c>
      <c r="I247" s="5"/>
      <c r="J247" s="5"/>
      <c r="K247" s="439"/>
      <c r="L247" s="440"/>
      <c r="M247" s="440"/>
      <c r="O247" s="185"/>
      <c r="P247" s="183"/>
      <c r="W247" s="56"/>
      <c r="X247" s="56"/>
      <c r="AA247" s="56"/>
    </row>
    <row r="248" spans="1:27">
      <c r="A248" s="256" t="s">
        <v>328</v>
      </c>
      <c r="B248" s="68">
        <v>141.19999999999999</v>
      </c>
      <c r="C248" s="71" t="s">
        <v>163</v>
      </c>
      <c r="D248" s="68">
        <v>12.2</v>
      </c>
      <c r="E248" s="8">
        <v>221.3</v>
      </c>
      <c r="F248" s="8">
        <v>69</v>
      </c>
      <c r="G248" s="70">
        <v>1.6E-7</v>
      </c>
      <c r="H248" s="5">
        <v>1.2</v>
      </c>
      <c r="I248" s="5"/>
      <c r="J248" s="5"/>
      <c r="K248" s="439"/>
      <c r="L248" s="440"/>
      <c r="M248" s="440"/>
      <c r="O248" s="185"/>
      <c r="P248" s="183"/>
      <c r="W248" s="56"/>
      <c r="X248" s="56"/>
      <c r="AA248" s="56"/>
    </row>
    <row r="249" spans="1:27">
      <c r="A249" s="258" t="s">
        <v>329</v>
      </c>
      <c r="B249" s="68">
        <v>141.19999999999999</v>
      </c>
      <c r="C249" s="71" t="s">
        <v>163</v>
      </c>
      <c r="D249" s="68">
        <v>14</v>
      </c>
      <c r="E249" s="8">
        <v>200.6</v>
      </c>
      <c r="F249" s="8">
        <v>66.400000000000006</v>
      </c>
      <c r="G249" s="70">
        <v>1.6E-7</v>
      </c>
      <c r="H249" s="5">
        <v>1.2</v>
      </c>
      <c r="I249" s="5"/>
      <c r="J249" s="5"/>
      <c r="K249" s="439"/>
      <c r="L249" s="440"/>
      <c r="M249" s="440"/>
      <c r="O249" s="185"/>
      <c r="P249" s="183"/>
      <c r="W249" s="56"/>
      <c r="X249" s="56"/>
      <c r="AA249" s="56"/>
    </row>
    <row r="250" spans="1:27">
      <c r="A250" s="258" t="s">
        <v>330</v>
      </c>
      <c r="B250" s="68">
        <v>141.19999999999999</v>
      </c>
      <c r="C250" s="71" t="s">
        <v>163</v>
      </c>
      <c r="D250" s="68">
        <v>16.100000000000001</v>
      </c>
      <c r="E250" s="8">
        <v>202.7</v>
      </c>
      <c r="F250" s="8">
        <v>65.5</v>
      </c>
      <c r="G250" s="70">
        <v>1.54E-7</v>
      </c>
      <c r="H250" s="5">
        <v>1.2</v>
      </c>
      <c r="I250" s="5"/>
      <c r="J250" s="5"/>
      <c r="K250" s="439"/>
      <c r="L250" s="440"/>
      <c r="M250" s="440"/>
      <c r="O250" s="185"/>
      <c r="P250" s="183"/>
      <c r="W250" s="56"/>
      <c r="X250" s="56"/>
      <c r="AA250" s="56"/>
    </row>
    <row r="251" spans="1:27">
      <c r="A251" s="258" t="s">
        <v>331</v>
      </c>
      <c r="B251" s="68">
        <v>141.19999999999999</v>
      </c>
      <c r="C251" s="71" t="s">
        <v>162</v>
      </c>
      <c r="D251" s="68">
        <v>200</v>
      </c>
      <c r="E251" s="8">
        <v>203.5</v>
      </c>
      <c r="F251" s="8">
        <v>73</v>
      </c>
      <c r="G251" s="70">
        <v>1.31E-7</v>
      </c>
      <c r="H251" s="5">
        <v>1.4</v>
      </c>
      <c r="I251" s="5"/>
      <c r="J251" s="5"/>
      <c r="K251" s="439"/>
      <c r="L251" s="440"/>
      <c r="M251" s="440"/>
      <c r="O251" s="185"/>
      <c r="P251" s="183"/>
      <c r="W251" s="56"/>
      <c r="X251" s="56"/>
      <c r="AA251" s="56"/>
    </row>
    <row r="252" spans="1:27">
      <c r="A252" s="256" t="s">
        <v>332</v>
      </c>
      <c r="B252" s="68">
        <v>141.19999999999999</v>
      </c>
      <c r="C252" s="71" t="s">
        <v>162</v>
      </c>
      <c r="D252" s="68">
        <v>225</v>
      </c>
      <c r="E252" s="8">
        <v>307.8</v>
      </c>
      <c r="F252" s="8">
        <v>84.9</v>
      </c>
      <c r="G252" s="70">
        <v>1.2800000000000001E-7</v>
      </c>
      <c r="H252" s="5">
        <v>1.5</v>
      </c>
      <c r="I252" s="5">
        <v>22.3</v>
      </c>
      <c r="J252" s="5"/>
      <c r="K252" s="439"/>
      <c r="L252" s="440"/>
      <c r="M252" s="440"/>
      <c r="O252" s="185"/>
      <c r="P252" s="183"/>
      <c r="W252" s="56"/>
      <c r="X252" s="56"/>
      <c r="AA252" s="56"/>
    </row>
    <row r="253" spans="1:27">
      <c r="A253" s="256" t="s">
        <v>333</v>
      </c>
      <c r="B253" s="68">
        <v>141.19999999999999</v>
      </c>
      <c r="C253" s="71" t="s">
        <v>162</v>
      </c>
      <c r="D253" s="68">
        <v>250</v>
      </c>
      <c r="E253" s="8">
        <v>116.8</v>
      </c>
      <c r="F253" s="8">
        <v>85.7</v>
      </c>
      <c r="G253" s="70">
        <v>1.1899999999999999E-7</v>
      </c>
      <c r="H253" s="5">
        <v>1.4</v>
      </c>
      <c r="I253" s="5"/>
      <c r="J253" s="5"/>
      <c r="K253" s="439"/>
      <c r="L253" s="440"/>
      <c r="M253" s="440"/>
      <c r="O253" s="185"/>
      <c r="P253" s="183"/>
      <c r="W253" s="56"/>
      <c r="X253" s="56"/>
      <c r="AA253" s="56"/>
    </row>
    <row r="254" spans="1:27">
      <c r="A254" s="256" t="s">
        <v>334</v>
      </c>
      <c r="B254" s="68">
        <v>141.19999999999999</v>
      </c>
      <c r="C254" s="71" t="s">
        <v>162</v>
      </c>
      <c r="D254" s="68">
        <v>275</v>
      </c>
      <c r="E254" s="8">
        <v>318.8</v>
      </c>
      <c r="F254" s="8">
        <v>78.400000000000006</v>
      </c>
      <c r="G254" s="70">
        <v>1.12E-7</v>
      </c>
      <c r="H254" s="5">
        <v>1.2</v>
      </c>
      <c r="I254" s="5"/>
      <c r="J254" s="5"/>
      <c r="K254" s="439"/>
      <c r="L254" s="440"/>
      <c r="M254" s="440"/>
      <c r="O254" s="185"/>
      <c r="P254" s="183"/>
      <c r="W254" s="56"/>
      <c r="X254" s="56"/>
      <c r="AA254" s="56"/>
    </row>
    <row r="255" spans="1:27">
      <c r="A255" s="256" t="s">
        <v>98</v>
      </c>
      <c r="B255" s="68">
        <v>141.19999999999999</v>
      </c>
      <c r="C255" s="71" t="s">
        <v>162</v>
      </c>
      <c r="D255" s="68">
        <v>300</v>
      </c>
      <c r="E255" s="8">
        <v>341.5</v>
      </c>
      <c r="F255" s="8">
        <v>84.6</v>
      </c>
      <c r="G255" s="70">
        <v>1.01E-7</v>
      </c>
      <c r="H255" s="5">
        <v>1.5</v>
      </c>
      <c r="I255" s="78">
        <v>30.5</v>
      </c>
      <c r="J255" s="78"/>
      <c r="K255" s="439"/>
      <c r="L255" s="440"/>
      <c r="M255" s="440"/>
      <c r="O255" s="185"/>
      <c r="P255" s="183"/>
      <c r="W255" s="56"/>
      <c r="X255" s="56"/>
      <c r="AA255" s="56"/>
    </row>
    <row r="256" spans="1:27">
      <c r="A256" s="256" t="s">
        <v>335</v>
      </c>
      <c r="B256" s="72">
        <v>141.19999999999999</v>
      </c>
      <c r="C256" s="73" t="s">
        <v>162</v>
      </c>
      <c r="D256" s="72">
        <v>325</v>
      </c>
      <c r="E256" s="79">
        <v>194.5</v>
      </c>
      <c r="F256" s="79">
        <v>86</v>
      </c>
      <c r="G256" s="74">
        <v>7.4400000000000004E-8</v>
      </c>
      <c r="H256" s="75">
        <v>1.5</v>
      </c>
      <c r="I256" s="77"/>
      <c r="J256" s="77"/>
      <c r="K256" s="123"/>
      <c r="L256" s="77"/>
      <c r="M256" s="77"/>
      <c r="O256" s="187"/>
      <c r="P256" s="187"/>
      <c r="W256" s="56"/>
      <c r="X256" s="56"/>
      <c r="AA256" s="56"/>
    </row>
    <row r="257" spans="1:27">
      <c r="A257" s="256" t="s">
        <v>336</v>
      </c>
      <c r="B257" s="72">
        <v>141.19999999999999</v>
      </c>
      <c r="C257" s="73" t="s">
        <v>162</v>
      </c>
      <c r="D257" s="72">
        <v>350</v>
      </c>
      <c r="E257" s="79">
        <v>105.1</v>
      </c>
      <c r="F257" s="79">
        <v>71.900000000000006</v>
      </c>
      <c r="G257" s="74">
        <v>9.9999999999999995E-8</v>
      </c>
      <c r="H257" s="75">
        <v>1.7</v>
      </c>
      <c r="I257" s="77">
        <v>34.700000000000003</v>
      </c>
      <c r="J257" s="77"/>
      <c r="K257" s="123"/>
      <c r="L257" s="77"/>
      <c r="M257" s="77"/>
      <c r="O257" s="187"/>
      <c r="P257" s="187"/>
      <c r="W257" s="56"/>
      <c r="X257" s="56"/>
      <c r="AA257" s="56"/>
    </row>
    <row r="258" spans="1:27">
      <c r="A258" s="256"/>
      <c r="B258" s="72"/>
      <c r="C258" s="73"/>
      <c r="D258" s="72"/>
      <c r="E258" s="79"/>
      <c r="F258" s="79"/>
      <c r="G258" s="74"/>
      <c r="H258" s="75"/>
      <c r="I258" s="75"/>
      <c r="J258" s="75"/>
      <c r="K258" s="122"/>
      <c r="L258" s="75"/>
      <c r="M258" s="75"/>
      <c r="W258" s="56"/>
      <c r="X258" s="56"/>
      <c r="AA258" s="56"/>
    </row>
    <row r="259" spans="1:27" ht="15.75">
      <c r="A259" s="303" t="s">
        <v>322</v>
      </c>
      <c r="B259" s="68">
        <v>142.15</v>
      </c>
      <c r="C259" s="71" t="s">
        <v>161</v>
      </c>
      <c r="D259" s="68">
        <v>0</v>
      </c>
      <c r="E259" s="8">
        <v>231.1</v>
      </c>
      <c r="F259" s="8">
        <v>72</v>
      </c>
      <c r="G259" s="70">
        <v>3.6899999999999998E-7</v>
      </c>
      <c r="H259" s="5">
        <v>1.1000000000000001</v>
      </c>
      <c r="I259" s="5">
        <v>27.4</v>
      </c>
      <c r="J259" s="5"/>
      <c r="K259" s="128" t="s">
        <v>98</v>
      </c>
      <c r="L259" s="5"/>
      <c r="M259" s="5"/>
      <c r="N259" s="107"/>
      <c r="O259" s="185"/>
      <c r="P259" s="183"/>
      <c r="W259" s="56"/>
      <c r="X259" s="56"/>
      <c r="AA259" s="56"/>
    </row>
    <row r="260" spans="1:27">
      <c r="A260" s="303" t="s">
        <v>323</v>
      </c>
      <c r="B260" s="68">
        <v>142.15</v>
      </c>
      <c r="C260" s="71" t="s">
        <v>162</v>
      </c>
      <c r="D260" s="68">
        <v>100</v>
      </c>
      <c r="E260" s="8">
        <v>233.5</v>
      </c>
      <c r="F260" s="8">
        <v>71.599999999999994</v>
      </c>
      <c r="G260" s="70">
        <v>3.27E-7</v>
      </c>
      <c r="H260" s="5">
        <v>1.2</v>
      </c>
      <c r="I260" s="5"/>
      <c r="J260" s="5"/>
      <c r="K260" s="439" t="s">
        <v>229</v>
      </c>
      <c r="L260" s="440"/>
      <c r="M260" s="440"/>
      <c r="O260" s="185"/>
      <c r="P260" s="183"/>
      <c r="W260" s="56"/>
      <c r="X260" s="56"/>
      <c r="AA260" s="56"/>
    </row>
    <row r="261" spans="1:27">
      <c r="A261" s="303" t="s">
        <v>324</v>
      </c>
      <c r="B261" s="68">
        <v>142.15</v>
      </c>
      <c r="C261" s="71" t="s">
        <v>162</v>
      </c>
      <c r="D261" s="68">
        <v>150</v>
      </c>
      <c r="E261" s="8">
        <v>217.1</v>
      </c>
      <c r="F261" s="8">
        <v>63.9</v>
      </c>
      <c r="G261" s="70">
        <v>2.9200000000000002E-7</v>
      </c>
      <c r="H261" s="5">
        <v>1.1000000000000001</v>
      </c>
      <c r="I261" s="5"/>
      <c r="J261" s="5"/>
      <c r="K261" s="439"/>
      <c r="L261" s="440"/>
      <c r="M261" s="440"/>
      <c r="O261" s="185"/>
      <c r="P261" s="183"/>
      <c r="W261" s="56"/>
      <c r="X261" s="56"/>
      <c r="AA261" s="56"/>
    </row>
    <row r="262" spans="1:27">
      <c r="A262" s="303" t="s">
        <v>325</v>
      </c>
      <c r="B262" s="68">
        <v>142.15</v>
      </c>
      <c r="C262" s="71" t="s">
        <v>162</v>
      </c>
      <c r="D262" s="68">
        <v>175</v>
      </c>
      <c r="E262" s="8">
        <v>219.2</v>
      </c>
      <c r="F262" s="8">
        <v>62.6</v>
      </c>
      <c r="G262" s="70">
        <v>2.7799999999999997E-7</v>
      </c>
      <c r="H262" s="5">
        <v>1.2</v>
      </c>
      <c r="I262" s="5"/>
      <c r="J262" s="5"/>
      <c r="K262" s="439"/>
      <c r="L262" s="440"/>
      <c r="M262" s="440"/>
      <c r="O262" s="185"/>
      <c r="P262" s="183"/>
      <c r="W262" s="56"/>
      <c r="X262" s="56"/>
      <c r="AA262" s="56"/>
    </row>
    <row r="263" spans="1:27">
      <c r="A263" s="303" t="s">
        <v>326</v>
      </c>
      <c r="B263" s="68">
        <v>142.15</v>
      </c>
      <c r="C263" s="71" t="s">
        <v>163</v>
      </c>
      <c r="D263" s="68">
        <v>3.6</v>
      </c>
      <c r="E263" s="8">
        <v>216.3</v>
      </c>
      <c r="F263" s="8">
        <v>62.5</v>
      </c>
      <c r="G263" s="70">
        <v>2.7700000000000001E-7</v>
      </c>
      <c r="H263" s="5">
        <v>1.3</v>
      </c>
      <c r="I263" s="5"/>
      <c r="J263" s="5"/>
      <c r="K263" s="439"/>
      <c r="L263" s="440"/>
      <c r="M263" s="440"/>
      <c r="O263" s="185"/>
      <c r="P263" s="183"/>
      <c r="W263" s="56"/>
      <c r="X263" s="56"/>
      <c r="AA263" s="56"/>
    </row>
    <row r="264" spans="1:27">
      <c r="A264" s="303" t="s">
        <v>327</v>
      </c>
      <c r="B264" s="68">
        <v>142.15</v>
      </c>
      <c r="C264" s="71" t="s">
        <v>163</v>
      </c>
      <c r="D264" s="68">
        <v>8.1</v>
      </c>
      <c r="E264" s="8">
        <v>216.3</v>
      </c>
      <c r="F264" s="8">
        <v>61.8</v>
      </c>
      <c r="G264" s="70">
        <v>2.8099999999999999E-7</v>
      </c>
      <c r="H264" s="5">
        <v>1.3</v>
      </c>
      <c r="I264" s="5"/>
      <c r="J264" s="5"/>
      <c r="K264" s="439"/>
      <c r="L264" s="440"/>
      <c r="M264" s="440"/>
      <c r="O264" s="185"/>
      <c r="P264" s="183"/>
      <c r="W264" s="56"/>
      <c r="X264" s="56"/>
      <c r="AA264" s="56"/>
    </row>
    <row r="265" spans="1:27">
      <c r="A265" s="303" t="s">
        <v>328</v>
      </c>
      <c r="B265" s="68">
        <v>142.15</v>
      </c>
      <c r="C265" s="71" t="s">
        <v>163</v>
      </c>
      <c r="D265" s="68">
        <v>12.2</v>
      </c>
      <c r="E265" s="8">
        <v>215.3</v>
      </c>
      <c r="F265" s="8">
        <v>64.599999999999994</v>
      </c>
      <c r="G265" s="70">
        <v>2.6100000000000002E-7</v>
      </c>
      <c r="H265" s="5">
        <v>1.3</v>
      </c>
      <c r="I265" s="5"/>
      <c r="J265" s="5"/>
      <c r="K265" s="439"/>
      <c r="L265" s="440"/>
      <c r="M265" s="440"/>
      <c r="O265" s="185"/>
      <c r="P265" s="183"/>
      <c r="W265" s="56"/>
      <c r="X265" s="56"/>
      <c r="AA265" s="56"/>
    </row>
    <row r="266" spans="1:27">
      <c r="A266" s="303" t="s">
        <v>329</v>
      </c>
      <c r="B266" s="68">
        <v>142.15</v>
      </c>
      <c r="C266" s="71" t="s">
        <v>163</v>
      </c>
      <c r="D266" s="68">
        <v>14</v>
      </c>
      <c r="E266" s="8">
        <v>212.8</v>
      </c>
      <c r="F266" s="8">
        <v>67.8</v>
      </c>
      <c r="G266" s="70">
        <v>2.5199999999999998E-7</v>
      </c>
      <c r="H266" s="5">
        <v>1.4</v>
      </c>
      <c r="I266" s="5"/>
      <c r="J266" s="5"/>
      <c r="K266" s="439"/>
      <c r="L266" s="440"/>
      <c r="M266" s="440"/>
      <c r="O266" s="185"/>
      <c r="P266" s="183"/>
      <c r="W266" s="56"/>
      <c r="X266" s="56"/>
      <c r="AA266" s="56"/>
    </row>
    <row r="267" spans="1:27">
      <c r="A267" s="258" t="s">
        <v>330</v>
      </c>
      <c r="B267" s="68">
        <v>142.15</v>
      </c>
      <c r="C267" s="71" t="s">
        <v>163</v>
      </c>
      <c r="D267" s="68">
        <v>16.100000000000001</v>
      </c>
      <c r="E267" s="8">
        <v>203.9</v>
      </c>
      <c r="F267" s="8">
        <v>64.900000000000006</v>
      </c>
      <c r="G267" s="70">
        <v>2.5100000000000001E-7</v>
      </c>
      <c r="H267" s="5">
        <v>1.4</v>
      </c>
      <c r="I267" s="5"/>
      <c r="J267" s="5"/>
      <c r="K267" s="439"/>
      <c r="L267" s="440"/>
      <c r="M267" s="440"/>
      <c r="O267" s="185"/>
      <c r="P267" s="183"/>
      <c r="W267" s="56"/>
      <c r="X267" s="56"/>
      <c r="AA267" s="56"/>
    </row>
    <row r="268" spans="1:27">
      <c r="A268" s="258" t="s">
        <v>331</v>
      </c>
      <c r="B268" s="68">
        <v>142.15</v>
      </c>
      <c r="C268" s="71" t="s">
        <v>163</v>
      </c>
      <c r="D268" s="68">
        <v>25</v>
      </c>
      <c r="E268" s="8">
        <v>201.4</v>
      </c>
      <c r="F268" s="8">
        <v>65.5</v>
      </c>
      <c r="G268" s="70">
        <v>2.1500000000000001E-7</v>
      </c>
      <c r="H268" s="5">
        <v>1.4</v>
      </c>
      <c r="I268" s="5"/>
      <c r="J268" s="5"/>
      <c r="K268" s="439"/>
      <c r="L268" s="440"/>
      <c r="M268" s="440"/>
      <c r="O268" s="185"/>
      <c r="P268" s="183"/>
      <c r="W268" s="56"/>
      <c r="X268" s="56"/>
      <c r="AA268" s="56"/>
    </row>
    <row r="269" spans="1:27">
      <c r="A269" s="258" t="s">
        <v>332</v>
      </c>
      <c r="B269" s="68">
        <v>142.15</v>
      </c>
      <c r="C269" s="71" t="s">
        <v>163</v>
      </c>
      <c r="D269" s="68">
        <v>30</v>
      </c>
      <c r="E269" s="8">
        <v>215.4</v>
      </c>
      <c r="F269" s="8">
        <v>66.5</v>
      </c>
      <c r="G269" s="70">
        <v>2.0200000000000001E-7</v>
      </c>
      <c r="H269" s="5">
        <v>1.4</v>
      </c>
      <c r="I269" s="5"/>
      <c r="J269" s="5"/>
      <c r="K269" s="439"/>
      <c r="L269" s="440"/>
      <c r="M269" s="440"/>
      <c r="O269" s="185"/>
      <c r="P269" s="183"/>
      <c r="W269" s="56"/>
      <c r="X269" s="56"/>
      <c r="AA269" s="56"/>
    </row>
    <row r="270" spans="1:27">
      <c r="A270" s="258" t="s">
        <v>333</v>
      </c>
      <c r="B270" s="68">
        <v>142.15</v>
      </c>
      <c r="C270" s="71" t="s">
        <v>163</v>
      </c>
      <c r="D270" s="68">
        <v>35</v>
      </c>
      <c r="E270" s="8">
        <v>201.2</v>
      </c>
      <c r="F270" s="8">
        <v>67.099999999999994</v>
      </c>
      <c r="G270" s="70">
        <v>1.79E-7</v>
      </c>
      <c r="H270" s="5">
        <v>1.4</v>
      </c>
      <c r="I270" s="5"/>
      <c r="J270" s="5"/>
      <c r="K270" s="439"/>
      <c r="L270" s="440"/>
      <c r="M270" s="440"/>
      <c r="O270" s="185"/>
      <c r="P270" s="183"/>
      <c r="W270" s="56"/>
      <c r="X270" s="56"/>
      <c r="AA270" s="56"/>
    </row>
    <row r="271" spans="1:27">
      <c r="A271" s="258" t="s">
        <v>334</v>
      </c>
      <c r="B271" s="68">
        <v>142.15</v>
      </c>
      <c r="C271" s="71" t="s">
        <v>163</v>
      </c>
      <c r="D271" s="68">
        <v>40</v>
      </c>
      <c r="E271" s="8">
        <v>185.5</v>
      </c>
      <c r="F271" s="8">
        <v>69.400000000000006</v>
      </c>
      <c r="G271" s="70">
        <v>1.55E-7</v>
      </c>
      <c r="H271" s="5">
        <v>1.4</v>
      </c>
      <c r="I271" s="5"/>
      <c r="J271" s="5"/>
      <c r="K271" s="439"/>
      <c r="L271" s="440"/>
      <c r="M271" s="440"/>
      <c r="O271" s="185"/>
      <c r="P271" s="183"/>
      <c r="W271" s="56"/>
      <c r="X271" s="56"/>
      <c r="AA271" s="56"/>
    </row>
    <row r="272" spans="1:27">
      <c r="A272" s="258" t="s">
        <v>98</v>
      </c>
      <c r="B272" s="68">
        <v>142.15</v>
      </c>
      <c r="C272" s="71" t="s">
        <v>163</v>
      </c>
      <c r="D272" s="68">
        <v>45</v>
      </c>
      <c r="E272" s="8">
        <v>224.3</v>
      </c>
      <c r="F272" s="8">
        <v>67.900000000000006</v>
      </c>
      <c r="G272" s="70">
        <v>1.42E-7</v>
      </c>
      <c r="H272" s="5">
        <v>1.7</v>
      </c>
      <c r="I272" s="5"/>
      <c r="J272" s="5"/>
      <c r="K272" s="439"/>
      <c r="L272" s="440"/>
      <c r="M272" s="440"/>
      <c r="O272" s="185"/>
      <c r="P272" s="183"/>
      <c r="W272" s="56"/>
      <c r="X272" s="56"/>
      <c r="AA272" s="56"/>
    </row>
    <row r="273" spans="1:27">
      <c r="A273" s="258" t="s">
        <v>335</v>
      </c>
      <c r="B273" s="68">
        <v>142.15</v>
      </c>
      <c r="C273" s="71" t="s">
        <v>163</v>
      </c>
      <c r="D273" s="68">
        <v>50</v>
      </c>
      <c r="E273" s="8">
        <v>194.4</v>
      </c>
      <c r="F273" s="8">
        <v>79.2</v>
      </c>
      <c r="G273" s="70">
        <v>1.3899999999999999E-7</v>
      </c>
      <c r="H273" s="5">
        <v>1.7</v>
      </c>
      <c r="I273" s="5"/>
      <c r="J273" s="5"/>
      <c r="K273" s="439"/>
      <c r="L273" s="440"/>
      <c r="M273" s="440"/>
      <c r="O273" s="185"/>
      <c r="P273" s="183"/>
      <c r="W273" s="56"/>
      <c r="X273" s="56"/>
      <c r="AA273" s="56"/>
    </row>
    <row r="274" spans="1:27">
      <c r="A274" s="258" t="s">
        <v>336</v>
      </c>
      <c r="B274" s="68">
        <v>142.15</v>
      </c>
      <c r="C274" s="71" t="s">
        <v>163</v>
      </c>
      <c r="D274" s="68">
        <v>55</v>
      </c>
      <c r="E274" s="8">
        <v>241.3</v>
      </c>
      <c r="F274" s="8">
        <v>79.5</v>
      </c>
      <c r="G274" s="70">
        <v>1.03E-7</v>
      </c>
      <c r="H274" s="5">
        <v>1.9</v>
      </c>
      <c r="I274" s="5"/>
      <c r="J274" s="5"/>
      <c r="K274" s="439"/>
      <c r="L274" s="440"/>
      <c r="M274" s="440"/>
      <c r="O274" s="185"/>
      <c r="P274" s="183"/>
      <c r="W274" s="56"/>
      <c r="X274" s="56"/>
      <c r="AA274" s="56"/>
    </row>
    <row r="275" spans="1:27">
      <c r="A275" s="258" t="s">
        <v>337</v>
      </c>
      <c r="B275" s="68">
        <v>142.15</v>
      </c>
      <c r="C275" s="71" t="s">
        <v>163</v>
      </c>
      <c r="D275" s="68">
        <v>60</v>
      </c>
      <c r="E275" s="8">
        <v>152.5</v>
      </c>
      <c r="F275" s="8">
        <v>76.3</v>
      </c>
      <c r="G275" s="70">
        <v>9.3299999999999995E-8</v>
      </c>
      <c r="H275" s="5">
        <v>2.1</v>
      </c>
      <c r="I275" s="5"/>
      <c r="J275" s="5"/>
      <c r="K275" s="439"/>
      <c r="L275" s="440"/>
      <c r="M275" s="440"/>
      <c r="O275" s="185"/>
      <c r="P275" s="183"/>
      <c r="W275" s="56"/>
      <c r="X275" s="56"/>
      <c r="AA275" s="56"/>
    </row>
    <row r="276" spans="1:27">
      <c r="A276" s="258" t="s">
        <v>97</v>
      </c>
      <c r="B276" s="68">
        <v>142.15</v>
      </c>
      <c r="C276" s="71" t="s">
        <v>163</v>
      </c>
      <c r="D276" s="68">
        <v>65</v>
      </c>
      <c r="E276" s="8">
        <v>157.80000000000001</v>
      </c>
      <c r="F276" s="8">
        <v>75.7</v>
      </c>
      <c r="G276" s="70">
        <v>1.36E-7</v>
      </c>
      <c r="H276" s="5">
        <v>1.6</v>
      </c>
      <c r="I276" s="5"/>
      <c r="J276" s="5"/>
      <c r="K276" s="439"/>
      <c r="L276" s="440"/>
      <c r="M276" s="440"/>
      <c r="O276" s="185"/>
      <c r="P276" s="183"/>
      <c r="W276" s="56"/>
      <c r="X276" s="56"/>
      <c r="AA276" s="56"/>
    </row>
    <row r="277" spans="1:27">
      <c r="A277" s="258" t="s">
        <v>338</v>
      </c>
      <c r="B277" s="68">
        <v>142.15</v>
      </c>
      <c r="C277" s="71" t="s">
        <v>163</v>
      </c>
      <c r="D277" s="68">
        <v>70</v>
      </c>
      <c r="E277" s="8">
        <v>103.8</v>
      </c>
      <c r="F277" s="8">
        <v>76.099999999999994</v>
      </c>
      <c r="G277" s="70">
        <v>7.7900000000000003E-8</v>
      </c>
      <c r="H277" s="5">
        <v>2.1</v>
      </c>
      <c r="I277" s="5"/>
      <c r="J277" s="5"/>
      <c r="K277" s="439"/>
      <c r="L277" s="440"/>
      <c r="M277" s="440"/>
      <c r="O277" s="185"/>
      <c r="P277" s="183"/>
      <c r="W277" s="56"/>
      <c r="X277" s="56"/>
      <c r="AA277" s="56"/>
    </row>
    <row r="278" spans="1:27" ht="15.75">
      <c r="A278" s="258" t="s">
        <v>339</v>
      </c>
      <c r="B278" s="10">
        <v>142.15</v>
      </c>
      <c r="C278" s="137" t="s">
        <v>163</v>
      </c>
      <c r="D278" s="10">
        <v>75</v>
      </c>
      <c r="E278" s="10">
        <v>274</v>
      </c>
      <c r="F278" s="10">
        <v>80.3</v>
      </c>
      <c r="G278" s="142">
        <v>7.0900000000000006E-8</v>
      </c>
      <c r="H278" s="143">
        <v>2.2999999999999998</v>
      </c>
      <c r="I278" s="75"/>
      <c r="J278" s="75"/>
      <c r="K278" s="259" t="s">
        <v>351</v>
      </c>
      <c r="L278" s="75"/>
      <c r="M278" s="75"/>
      <c r="O278" s="185"/>
      <c r="P278" s="183"/>
      <c r="W278" s="56"/>
      <c r="X278" s="56"/>
      <c r="AA278" s="56"/>
    </row>
    <row r="279" spans="1:27">
      <c r="A279" s="256"/>
      <c r="B279" s="72"/>
      <c r="C279" s="73"/>
      <c r="D279" s="72"/>
      <c r="E279" s="79"/>
      <c r="F279" s="79"/>
      <c r="G279" s="74"/>
      <c r="H279" s="75"/>
      <c r="I279" s="75"/>
      <c r="J279" s="75"/>
      <c r="K279" s="122"/>
      <c r="L279" s="75"/>
      <c r="M279" s="75"/>
      <c r="O279" s="185"/>
      <c r="P279" s="183"/>
      <c r="W279" s="56"/>
      <c r="X279" s="56"/>
      <c r="AA279" s="56"/>
    </row>
    <row r="280" spans="1:27" ht="15.75">
      <c r="A280" s="256" t="s">
        <v>322</v>
      </c>
      <c r="B280" s="68">
        <v>143.25</v>
      </c>
      <c r="C280" s="71" t="s">
        <v>161</v>
      </c>
      <c r="D280" s="68">
        <v>0</v>
      </c>
      <c r="E280" s="8">
        <v>280.8</v>
      </c>
      <c r="F280" s="8">
        <v>57.8</v>
      </c>
      <c r="G280" s="70">
        <v>4.7100000000000002E-7</v>
      </c>
      <c r="H280" s="5">
        <v>1</v>
      </c>
      <c r="I280" s="5">
        <v>30.4</v>
      </c>
      <c r="J280" s="5"/>
      <c r="K280" s="128" t="s">
        <v>98</v>
      </c>
      <c r="L280" s="5"/>
      <c r="M280" s="5"/>
      <c r="N280" s="107"/>
      <c r="O280" s="185"/>
      <c r="P280" s="183"/>
      <c r="W280" s="56"/>
      <c r="X280" s="56"/>
      <c r="AA280" s="56"/>
    </row>
    <row r="281" spans="1:27">
      <c r="A281" s="256" t="s">
        <v>323</v>
      </c>
      <c r="B281" s="68">
        <v>143.25</v>
      </c>
      <c r="C281" s="71" t="s">
        <v>162</v>
      </c>
      <c r="D281" s="68">
        <v>100</v>
      </c>
      <c r="E281" s="8">
        <v>257.60000000000002</v>
      </c>
      <c r="F281" s="8">
        <v>67.400000000000006</v>
      </c>
      <c r="G281" s="70">
        <v>4.03E-7</v>
      </c>
      <c r="H281" s="5">
        <v>1</v>
      </c>
      <c r="I281" s="5">
        <v>36</v>
      </c>
      <c r="J281" s="5"/>
      <c r="K281" s="439" t="s">
        <v>228</v>
      </c>
      <c r="L281" s="440"/>
      <c r="M281" s="440"/>
      <c r="O281" s="185"/>
      <c r="P281" s="183"/>
      <c r="W281" s="56"/>
      <c r="X281" s="56"/>
      <c r="AA281" s="56"/>
    </row>
    <row r="282" spans="1:27">
      <c r="A282" s="256" t="s">
        <v>324</v>
      </c>
      <c r="B282" s="68">
        <v>143.25</v>
      </c>
      <c r="C282" s="71" t="s">
        <v>162</v>
      </c>
      <c r="D282" s="68">
        <v>125</v>
      </c>
      <c r="E282" s="8">
        <v>253</v>
      </c>
      <c r="F282" s="8">
        <v>68.900000000000006</v>
      </c>
      <c r="G282" s="70">
        <v>3.6399999999999998E-7</v>
      </c>
      <c r="H282" s="5">
        <v>1</v>
      </c>
      <c r="I282" s="5">
        <v>38.5</v>
      </c>
      <c r="J282" s="5"/>
      <c r="K282" s="439"/>
      <c r="L282" s="440"/>
      <c r="M282" s="440"/>
      <c r="O282" s="185"/>
      <c r="P282" s="183"/>
      <c r="W282" s="56"/>
      <c r="X282" s="56"/>
      <c r="AA282" s="56"/>
    </row>
    <row r="283" spans="1:27">
      <c r="A283" s="256" t="s">
        <v>325</v>
      </c>
      <c r="B283" s="68">
        <v>143.25</v>
      </c>
      <c r="C283" s="71" t="s">
        <v>162</v>
      </c>
      <c r="D283" s="68">
        <v>150</v>
      </c>
      <c r="E283" s="8">
        <v>251.7</v>
      </c>
      <c r="F283" s="8">
        <v>69.7</v>
      </c>
      <c r="G283" s="70">
        <v>3.58E-7</v>
      </c>
      <c r="H283" s="5">
        <v>0.9</v>
      </c>
      <c r="I283" s="5"/>
      <c r="J283" s="5"/>
      <c r="K283" s="439"/>
      <c r="L283" s="440"/>
      <c r="M283" s="440"/>
      <c r="O283" s="185"/>
      <c r="P283" s="183"/>
      <c r="W283" s="56"/>
      <c r="X283" s="56"/>
      <c r="AA283" s="56"/>
    </row>
    <row r="284" spans="1:27">
      <c r="A284" s="256" t="s">
        <v>326</v>
      </c>
      <c r="B284" s="68">
        <v>143.25</v>
      </c>
      <c r="C284" s="71" t="s">
        <v>162</v>
      </c>
      <c r="D284" s="68">
        <v>175</v>
      </c>
      <c r="E284" s="8">
        <v>252</v>
      </c>
      <c r="F284" s="8">
        <v>70.900000000000006</v>
      </c>
      <c r="G284" s="70">
        <v>3.39E-7</v>
      </c>
      <c r="H284" s="5">
        <v>0.9</v>
      </c>
      <c r="I284" s="5"/>
      <c r="J284" s="5"/>
      <c r="K284" s="439"/>
      <c r="L284" s="440"/>
      <c r="M284" s="440"/>
      <c r="O284" s="185"/>
      <c r="P284" s="183"/>
      <c r="W284" s="56"/>
      <c r="X284" s="56"/>
      <c r="AA284" s="56"/>
    </row>
    <row r="285" spans="1:27">
      <c r="A285" s="256" t="s">
        <v>327</v>
      </c>
      <c r="B285" s="68">
        <v>143.25</v>
      </c>
      <c r="C285" s="71" t="s">
        <v>162</v>
      </c>
      <c r="D285" s="68">
        <v>200</v>
      </c>
      <c r="E285" s="8">
        <v>252.7</v>
      </c>
      <c r="F285" s="8">
        <v>70.3</v>
      </c>
      <c r="G285" s="70">
        <v>3.2800000000000003E-7</v>
      </c>
      <c r="H285" s="5">
        <v>1</v>
      </c>
      <c r="I285" s="5"/>
      <c r="J285" s="5"/>
      <c r="K285" s="439"/>
      <c r="L285" s="440"/>
      <c r="M285" s="440"/>
      <c r="O285" s="185"/>
      <c r="P285" s="183"/>
      <c r="W285" s="56"/>
      <c r="X285" s="56"/>
      <c r="AA285" s="56"/>
    </row>
    <row r="286" spans="1:27">
      <c r="A286" s="258" t="s">
        <v>328</v>
      </c>
      <c r="B286" s="68">
        <v>143.25</v>
      </c>
      <c r="C286" s="71" t="s">
        <v>162</v>
      </c>
      <c r="D286" s="68">
        <v>225</v>
      </c>
      <c r="E286" s="8">
        <v>257.10000000000002</v>
      </c>
      <c r="F286" s="8">
        <v>71.2</v>
      </c>
      <c r="G286" s="70">
        <v>2.9900000000000002E-7</v>
      </c>
      <c r="H286" s="5">
        <v>0.9</v>
      </c>
      <c r="I286" s="5"/>
      <c r="J286" s="5"/>
      <c r="K286" s="439"/>
      <c r="L286" s="440"/>
      <c r="M286" s="440"/>
      <c r="O286" s="185"/>
      <c r="P286" s="183"/>
      <c r="W286" s="56"/>
      <c r="X286" s="56"/>
      <c r="AA286" s="56"/>
    </row>
    <row r="287" spans="1:27">
      <c r="A287" s="258" t="s">
        <v>329</v>
      </c>
      <c r="B287" s="68">
        <v>143.25</v>
      </c>
      <c r="C287" s="71" t="s">
        <v>162</v>
      </c>
      <c r="D287" s="68">
        <v>250</v>
      </c>
      <c r="E287" s="8">
        <v>269.10000000000002</v>
      </c>
      <c r="F287" s="8">
        <v>77.400000000000006</v>
      </c>
      <c r="G287" s="70">
        <v>2.79E-7</v>
      </c>
      <c r="H287" s="5">
        <v>0.9</v>
      </c>
      <c r="I287" s="78">
        <v>44.1</v>
      </c>
      <c r="J287" s="78"/>
      <c r="K287" s="439"/>
      <c r="L287" s="440"/>
      <c r="M287" s="440"/>
      <c r="O287" s="185"/>
      <c r="P287" s="183"/>
      <c r="W287" s="56"/>
      <c r="X287" s="56"/>
      <c r="AA287" s="56"/>
    </row>
    <row r="288" spans="1:27">
      <c r="A288" s="258" t="s">
        <v>330</v>
      </c>
      <c r="B288" s="68">
        <v>143.25</v>
      </c>
      <c r="C288" s="71" t="s">
        <v>162</v>
      </c>
      <c r="D288" s="68">
        <v>275</v>
      </c>
      <c r="E288" s="8">
        <v>260.39999999999998</v>
      </c>
      <c r="F288" s="8">
        <v>76.7</v>
      </c>
      <c r="G288" s="70">
        <v>2.4600000000000001E-7</v>
      </c>
      <c r="H288" s="5">
        <v>1.3</v>
      </c>
      <c r="I288" s="78">
        <v>49.4</v>
      </c>
      <c r="J288" s="78"/>
      <c r="K288" s="439"/>
      <c r="L288" s="440"/>
      <c r="M288" s="440"/>
      <c r="O288" s="185"/>
      <c r="P288" s="183"/>
      <c r="W288" s="56"/>
      <c r="X288" s="56"/>
      <c r="AA288" s="56"/>
    </row>
    <row r="289" spans="1:27">
      <c r="A289" s="256" t="s">
        <v>331</v>
      </c>
      <c r="B289" s="68">
        <v>143.25</v>
      </c>
      <c r="C289" s="71" t="s">
        <v>162</v>
      </c>
      <c r="D289" s="68">
        <v>300</v>
      </c>
      <c r="E289" s="8">
        <v>339.2</v>
      </c>
      <c r="F289" s="8">
        <v>71.400000000000006</v>
      </c>
      <c r="G289" s="70">
        <v>2.0699999999999999E-7</v>
      </c>
      <c r="H289" s="5">
        <v>2.7</v>
      </c>
      <c r="I289" s="78"/>
      <c r="J289" s="78"/>
      <c r="K289" s="439"/>
      <c r="L289" s="440"/>
      <c r="M289" s="440"/>
      <c r="O289" s="185"/>
      <c r="P289" s="183"/>
      <c r="W289" s="56"/>
      <c r="X289" s="56"/>
      <c r="AA289" s="56"/>
    </row>
    <row r="290" spans="1:27">
      <c r="A290" s="256" t="s">
        <v>332</v>
      </c>
      <c r="B290" s="68">
        <v>143.25</v>
      </c>
      <c r="C290" s="71" t="s">
        <v>162</v>
      </c>
      <c r="D290" s="68">
        <v>325</v>
      </c>
      <c r="E290" s="8">
        <v>23.3</v>
      </c>
      <c r="F290" s="8">
        <v>56.9</v>
      </c>
      <c r="G290" s="70">
        <v>2.0100000000000001E-7</v>
      </c>
      <c r="H290" s="5">
        <v>3.2</v>
      </c>
      <c r="I290" s="78">
        <v>65.8</v>
      </c>
      <c r="J290" s="78"/>
      <c r="K290" s="124"/>
      <c r="L290" s="78"/>
      <c r="M290" s="78"/>
      <c r="O290" s="185"/>
      <c r="P290" s="183"/>
      <c r="W290" s="56"/>
      <c r="X290" s="56"/>
      <c r="AA290" s="56"/>
    </row>
    <row r="291" spans="1:27">
      <c r="A291" s="256" t="s">
        <v>333</v>
      </c>
      <c r="B291" s="68">
        <v>143.25</v>
      </c>
      <c r="C291" s="71" t="s">
        <v>162</v>
      </c>
      <c r="D291" s="68">
        <v>350</v>
      </c>
      <c r="E291" s="8">
        <v>51.2</v>
      </c>
      <c r="F291" s="8">
        <v>58</v>
      </c>
      <c r="G291" s="70">
        <v>1.7599999999999999E-7</v>
      </c>
      <c r="H291" s="5">
        <v>3.9</v>
      </c>
      <c r="I291" s="78">
        <v>69.2</v>
      </c>
      <c r="J291" s="78"/>
      <c r="K291" s="124"/>
      <c r="L291" s="78"/>
      <c r="M291" s="78"/>
      <c r="O291" s="185"/>
      <c r="P291" s="183"/>
      <c r="W291" s="56"/>
      <c r="X291" s="56"/>
      <c r="AA291" s="56"/>
    </row>
    <row r="292" spans="1:27">
      <c r="A292" s="256" t="s">
        <v>334</v>
      </c>
      <c r="B292" s="68">
        <v>143.25</v>
      </c>
      <c r="C292" s="71" t="s">
        <v>162</v>
      </c>
      <c r="D292" s="68">
        <v>375</v>
      </c>
      <c r="E292" s="8">
        <v>334.1</v>
      </c>
      <c r="F292" s="8">
        <v>60.5</v>
      </c>
      <c r="G292" s="70">
        <v>7.7900000000000003E-8</v>
      </c>
      <c r="H292" s="5">
        <v>5.9</v>
      </c>
      <c r="I292" s="78"/>
      <c r="J292" s="78"/>
      <c r="K292" s="124"/>
      <c r="L292" s="78"/>
      <c r="M292" s="78"/>
      <c r="O292" s="185"/>
      <c r="P292" s="183"/>
      <c r="W292" s="56"/>
      <c r="X292" s="56"/>
      <c r="AA292" s="56"/>
    </row>
    <row r="293" spans="1:27">
      <c r="A293" s="256" t="s">
        <v>98</v>
      </c>
      <c r="B293" s="68">
        <v>143.25</v>
      </c>
      <c r="C293" s="71" t="s">
        <v>162</v>
      </c>
      <c r="D293" s="68">
        <v>375</v>
      </c>
      <c r="E293" s="8">
        <v>10</v>
      </c>
      <c r="F293" s="8">
        <v>46</v>
      </c>
      <c r="G293" s="70">
        <v>8.3200000000000004E-8</v>
      </c>
      <c r="H293" s="5">
        <v>4.4000000000000004</v>
      </c>
      <c r="I293" s="78"/>
      <c r="J293" s="78"/>
      <c r="K293" s="124"/>
      <c r="L293" s="78"/>
      <c r="M293" s="78"/>
      <c r="O293" s="185"/>
      <c r="P293" s="183"/>
      <c r="W293" s="56"/>
      <c r="X293" s="56"/>
      <c r="AA293" s="56"/>
    </row>
    <row r="294" spans="1:27">
      <c r="A294" s="256" t="s">
        <v>335</v>
      </c>
      <c r="B294" s="72">
        <v>143.25</v>
      </c>
      <c r="C294" s="73" t="s">
        <v>162</v>
      </c>
      <c r="D294" s="72">
        <v>400</v>
      </c>
      <c r="E294" s="79">
        <v>15.3</v>
      </c>
      <c r="F294" s="79">
        <v>70.8</v>
      </c>
      <c r="G294" s="74">
        <v>1.35E-7</v>
      </c>
      <c r="H294" s="75">
        <v>4.7</v>
      </c>
      <c r="I294" s="77">
        <v>53.7</v>
      </c>
      <c r="J294" s="77"/>
      <c r="K294" s="123"/>
      <c r="L294" s="77"/>
      <c r="M294" s="77"/>
      <c r="O294" s="187"/>
      <c r="P294" s="187"/>
      <c r="W294" s="56"/>
      <c r="X294" s="56"/>
      <c r="AA294" s="56"/>
    </row>
    <row r="295" spans="1:27">
      <c r="A295" s="256" t="s">
        <v>336</v>
      </c>
      <c r="B295" s="72">
        <v>143.25</v>
      </c>
      <c r="C295" s="73" t="s">
        <v>162</v>
      </c>
      <c r="D295" s="72">
        <v>425</v>
      </c>
      <c r="E295" s="79">
        <v>315.8</v>
      </c>
      <c r="F295" s="79">
        <v>48.5</v>
      </c>
      <c r="G295" s="74">
        <v>9.8099999999999998E-8</v>
      </c>
      <c r="H295" s="75">
        <v>2.1</v>
      </c>
      <c r="I295" s="77"/>
      <c r="J295" s="77"/>
      <c r="K295" s="123"/>
      <c r="L295" s="77"/>
      <c r="M295" s="77"/>
      <c r="O295" s="187"/>
      <c r="P295" s="187"/>
      <c r="W295" s="56"/>
      <c r="X295" s="56"/>
      <c r="AA295" s="56"/>
    </row>
    <row r="296" spans="1:27">
      <c r="A296" s="256" t="s">
        <v>337</v>
      </c>
      <c r="B296" s="72">
        <v>143.25</v>
      </c>
      <c r="C296" s="73" t="s">
        <v>162</v>
      </c>
      <c r="D296" s="72">
        <v>450</v>
      </c>
      <c r="E296" s="79">
        <v>323.3</v>
      </c>
      <c r="F296" s="79">
        <v>-6.3</v>
      </c>
      <c r="G296" s="74">
        <v>1.03E-7</v>
      </c>
      <c r="H296" s="75">
        <v>3.3</v>
      </c>
      <c r="I296" s="77">
        <v>60</v>
      </c>
      <c r="J296" s="77"/>
      <c r="K296" s="123"/>
      <c r="L296" s="77"/>
      <c r="M296" s="77"/>
      <c r="O296" s="187"/>
      <c r="P296" s="187"/>
      <c r="W296" s="56"/>
      <c r="X296" s="56"/>
      <c r="AA296" s="56"/>
    </row>
    <row r="297" spans="1:27">
      <c r="A297" s="256"/>
      <c r="B297" s="72"/>
      <c r="C297" s="73"/>
      <c r="D297" s="72"/>
      <c r="E297" s="79"/>
      <c r="F297" s="79"/>
      <c r="G297" s="74"/>
      <c r="H297" s="75"/>
      <c r="I297" s="75"/>
      <c r="J297" s="75"/>
      <c r="K297" s="122"/>
      <c r="L297" s="75"/>
      <c r="M297" s="75"/>
      <c r="O297" s="188"/>
      <c r="P297" s="183"/>
      <c r="W297" s="56"/>
      <c r="X297" s="56"/>
      <c r="AA297" s="56"/>
    </row>
    <row r="298" spans="1:27" ht="15.75">
      <c r="A298" s="256" t="s">
        <v>322</v>
      </c>
      <c r="B298" s="68">
        <v>144.19999999999999</v>
      </c>
      <c r="C298" s="71" t="s">
        <v>161</v>
      </c>
      <c r="D298" s="68">
        <v>0</v>
      </c>
      <c r="E298" s="8">
        <v>295.2</v>
      </c>
      <c r="F298" s="8">
        <v>32.700000000000003</v>
      </c>
      <c r="G298" s="70">
        <v>3.9900000000000001E-7</v>
      </c>
      <c r="H298" s="5">
        <v>0.7</v>
      </c>
      <c r="I298" s="5">
        <v>30.4</v>
      </c>
      <c r="J298" s="5"/>
      <c r="K298" s="128" t="s">
        <v>98</v>
      </c>
      <c r="L298" s="5"/>
      <c r="M298" s="5"/>
      <c r="N298" s="107"/>
      <c r="O298" s="185"/>
      <c r="P298" s="183"/>
      <c r="W298" s="56"/>
      <c r="X298" s="56"/>
      <c r="AA298" s="56"/>
    </row>
    <row r="299" spans="1:27">
      <c r="A299" s="256" t="s">
        <v>323</v>
      </c>
      <c r="B299" s="68">
        <v>144.19999999999999</v>
      </c>
      <c r="C299" s="71" t="s">
        <v>162</v>
      </c>
      <c r="D299" s="68">
        <v>100</v>
      </c>
      <c r="E299" s="8">
        <v>286.60000000000002</v>
      </c>
      <c r="F299" s="8">
        <v>35.4</v>
      </c>
      <c r="G299" s="70">
        <v>3.7599999999999998E-7</v>
      </c>
      <c r="H299" s="5">
        <v>0.8</v>
      </c>
      <c r="I299" s="5"/>
      <c r="J299" s="5"/>
      <c r="K299" s="439" t="s">
        <v>227</v>
      </c>
      <c r="L299" s="440"/>
      <c r="M299" s="440"/>
      <c r="O299" s="185"/>
      <c r="P299" s="183"/>
      <c r="W299" s="56"/>
      <c r="X299" s="56"/>
      <c r="AA299" s="56"/>
    </row>
    <row r="300" spans="1:27">
      <c r="A300" s="256" t="s">
        <v>324</v>
      </c>
      <c r="B300" s="68">
        <v>144.19999999999999</v>
      </c>
      <c r="C300" s="71" t="s">
        <v>162</v>
      </c>
      <c r="D300" s="68">
        <v>150</v>
      </c>
      <c r="E300" s="8">
        <v>282.7</v>
      </c>
      <c r="F300" s="8">
        <v>35.700000000000003</v>
      </c>
      <c r="G300" s="70">
        <v>3.1399999999999998E-7</v>
      </c>
      <c r="H300" s="5">
        <v>0.7</v>
      </c>
      <c r="I300" s="5">
        <v>30</v>
      </c>
      <c r="J300" s="5"/>
      <c r="K300" s="439"/>
      <c r="L300" s="440"/>
      <c r="M300" s="440"/>
      <c r="O300" s="185"/>
      <c r="P300" s="183"/>
      <c r="W300" s="56"/>
      <c r="X300" s="56"/>
      <c r="AA300" s="56"/>
    </row>
    <row r="301" spans="1:27">
      <c r="A301" s="256" t="s">
        <v>325</v>
      </c>
      <c r="B301" s="68">
        <v>144.19999999999999</v>
      </c>
      <c r="C301" s="71" t="s">
        <v>163</v>
      </c>
      <c r="D301" s="68">
        <v>3.6</v>
      </c>
      <c r="E301" s="8">
        <v>282.60000000000002</v>
      </c>
      <c r="F301" s="8">
        <v>35.9</v>
      </c>
      <c r="G301" s="70">
        <v>3.0400000000000002E-7</v>
      </c>
      <c r="H301" s="5">
        <v>0.7</v>
      </c>
      <c r="I301" s="5"/>
      <c r="J301" s="5"/>
      <c r="K301" s="439"/>
      <c r="L301" s="440"/>
      <c r="M301" s="440"/>
      <c r="O301" s="185"/>
      <c r="P301" s="183"/>
      <c r="W301" s="56"/>
      <c r="X301" s="56"/>
      <c r="AA301" s="56"/>
    </row>
    <row r="302" spans="1:27">
      <c r="A302" s="256" t="s">
        <v>326</v>
      </c>
      <c r="B302" s="68">
        <v>144.19999999999999</v>
      </c>
      <c r="C302" s="71" t="s">
        <v>163</v>
      </c>
      <c r="D302" s="68">
        <v>5.8</v>
      </c>
      <c r="E302" s="8">
        <v>283.89999999999998</v>
      </c>
      <c r="F302" s="8">
        <v>35.6</v>
      </c>
      <c r="G302" s="70">
        <v>2.8900000000000001E-7</v>
      </c>
      <c r="H302" s="5">
        <v>0.7</v>
      </c>
      <c r="I302" s="5"/>
      <c r="J302" s="5"/>
      <c r="K302" s="439"/>
      <c r="L302" s="440"/>
      <c r="M302" s="440"/>
      <c r="O302" s="185"/>
      <c r="P302" s="183"/>
      <c r="W302" s="56"/>
      <c r="X302" s="56"/>
      <c r="AA302" s="56"/>
    </row>
    <row r="303" spans="1:27">
      <c r="A303" s="256" t="s">
        <v>327</v>
      </c>
      <c r="B303" s="68">
        <v>144.19999999999999</v>
      </c>
      <c r="C303" s="71" t="s">
        <v>163</v>
      </c>
      <c r="D303" s="68">
        <v>8.1</v>
      </c>
      <c r="E303" s="8">
        <v>280.39999999999998</v>
      </c>
      <c r="F303" s="8">
        <v>34.5</v>
      </c>
      <c r="G303" s="70">
        <v>2.8700000000000002E-7</v>
      </c>
      <c r="H303" s="5">
        <v>0.7</v>
      </c>
      <c r="I303" s="5"/>
      <c r="J303" s="5"/>
      <c r="K303" s="439"/>
      <c r="L303" s="440"/>
      <c r="M303" s="440"/>
      <c r="O303" s="185"/>
      <c r="P303" s="183"/>
      <c r="W303" s="56"/>
      <c r="X303" s="56"/>
      <c r="AA303" s="56"/>
    </row>
    <row r="304" spans="1:27">
      <c r="A304" s="256" t="s">
        <v>328</v>
      </c>
      <c r="B304" s="68">
        <v>144.19999999999999</v>
      </c>
      <c r="C304" s="71" t="s">
        <v>163</v>
      </c>
      <c r="D304" s="68">
        <v>12.2</v>
      </c>
      <c r="E304" s="8">
        <v>278.5</v>
      </c>
      <c r="F304" s="8">
        <v>32.700000000000003</v>
      </c>
      <c r="G304" s="70">
        <v>2.8299999999999998E-7</v>
      </c>
      <c r="H304" s="5">
        <v>0.7</v>
      </c>
      <c r="I304" s="5"/>
      <c r="J304" s="5"/>
      <c r="K304" s="439"/>
      <c r="L304" s="440"/>
      <c r="M304" s="440"/>
      <c r="O304" s="185"/>
      <c r="P304" s="183"/>
      <c r="W304" s="56"/>
      <c r="X304" s="56"/>
      <c r="AA304" s="56"/>
    </row>
    <row r="305" spans="1:27">
      <c r="A305" s="256" t="s">
        <v>329</v>
      </c>
      <c r="B305" s="68">
        <v>144.19999999999999</v>
      </c>
      <c r="C305" s="71" t="s">
        <v>163</v>
      </c>
      <c r="D305" s="68">
        <v>14</v>
      </c>
      <c r="E305" s="8">
        <v>277.7</v>
      </c>
      <c r="F305" s="8">
        <v>31.1</v>
      </c>
      <c r="G305" s="70">
        <v>2.7500000000000001E-7</v>
      </c>
      <c r="H305" s="5">
        <v>0.6</v>
      </c>
      <c r="I305" s="5"/>
      <c r="J305" s="5"/>
      <c r="K305" s="439"/>
      <c r="L305" s="440"/>
      <c r="M305" s="440"/>
      <c r="O305" s="185"/>
      <c r="P305" s="183"/>
      <c r="W305" s="56"/>
      <c r="X305" s="56"/>
      <c r="AA305" s="56"/>
    </row>
    <row r="306" spans="1:27">
      <c r="A306" s="256" t="s">
        <v>330</v>
      </c>
      <c r="B306" s="68">
        <v>144.19999999999999</v>
      </c>
      <c r="C306" s="71" t="s">
        <v>163</v>
      </c>
      <c r="D306" s="68">
        <v>16.100000000000001</v>
      </c>
      <c r="E306" s="8">
        <v>277.8</v>
      </c>
      <c r="F306" s="8">
        <v>30.1</v>
      </c>
      <c r="G306" s="70">
        <v>2.67E-7</v>
      </c>
      <c r="H306" s="5">
        <v>0.6</v>
      </c>
      <c r="I306" s="5"/>
      <c r="J306" s="5"/>
      <c r="K306" s="439"/>
      <c r="L306" s="440"/>
      <c r="M306" s="440"/>
      <c r="O306" s="185"/>
      <c r="P306" s="183"/>
      <c r="W306" s="56"/>
      <c r="X306" s="56"/>
      <c r="AA306" s="56"/>
    </row>
    <row r="307" spans="1:27">
      <c r="A307" s="256" t="s">
        <v>331</v>
      </c>
      <c r="B307" s="68">
        <v>144.19999999999999</v>
      </c>
      <c r="C307" s="71" t="s">
        <v>162</v>
      </c>
      <c r="D307" s="68">
        <v>200</v>
      </c>
      <c r="E307" s="8">
        <v>282.60000000000002</v>
      </c>
      <c r="F307" s="8">
        <v>35.799999999999997</v>
      </c>
      <c r="G307" s="70">
        <v>2.2399999999999999E-7</v>
      </c>
      <c r="H307" s="5">
        <v>0.6</v>
      </c>
      <c r="I307" s="5"/>
      <c r="J307" s="5"/>
      <c r="K307" s="439"/>
      <c r="L307" s="440"/>
      <c r="M307" s="440"/>
      <c r="O307" s="185"/>
      <c r="P307" s="183"/>
      <c r="W307" s="56"/>
      <c r="X307" s="56"/>
      <c r="AA307" s="56"/>
    </row>
    <row r="308" spans="1:27">
      <c r="A308" s="256" t="s">
        <v>332</v>
      </c>
      <c r="B308" s="68">
        <v>144.19999999999999</v>
      </c>
      <c r="C308" s="71" t="s">
        <v>162</v>
      </c>
      <c r="D308" s="68">
        <v>225</v>
      </c>
      <c r="E308" s="8">
        <v>278.60000000000002</v>
      </c>
      <c r="F308" s="8">
        <v>43</v>
      </c>
      <c r="G308" s="70">
        <v>1.79E-7</v>
      </c>
      <c r="H308" s="5">
        <v>0.8</v>
      </c>
      <c r="I308" s="5">
        <v>29.9</v>
      </c>
      <c r="J308" s="5"/>
      <c r="K308" s="439"/>
      <c r="L308" s="440"/>
      <c r="M308" s="440"/>
      <c r="O308" s="185"/>
      <c r="P308" s="183"/>
      <c r="W308" s="56"/>
      <c r="X308" s="56"/>
      <c r="AA308" s="56"/>
    </row>
    <row r="309" spans="1:27">
      <c r="A309" s="258" t="s">
        <v>333</v>
      </c>
      <c r="B309" s="68">
        <v>144.19999999999999</v>
      </c>
      <c r="C309" s="71" t="s">
        <v>162</v>
      </c>
      <c r="D309" s="68">
        <v>250</v>
      </c>
      <c r="E309" s="8">
        <v>298.10000000000002</v>
      </c>
      <c r="F309" s="8">
        <v>57.5</v>
      </c>
      <c r="G309" s="70">
        <v>1.6500000000000001E-7</v>
      </c>
      <c r="H309" s="5">
        <v>1.2</v>
      </c>
      <c r="I309" s="5"/>
      <c r="J309" s="5"/>
      <c r="K309" s="439"/>
      <c r="L309" s="440"/>
      <c r="M309" s="440"/>
      <c r="O309" s="185"/>
      <c r="P309" s="183"/>
      <c r="W309" s="56"/>
      <c r="X309" s="56"/>
      <c r="AA309" s="56"/>
    </row>
    <row r="310" spans="1:27">
      <c r="A310" s="258" t="s">
        <v>334</v>
      </c>
      <c r="B310" s="68">
        <v>144.19999999999999</v>
      </c>
      <c r="C310" s="71" t="s">
        <v>162</v>
      </c>
      <c r="D310" s="68">
        <v>275</v>
      </c>
      <c r="E310" s="8">
        <v>312.3</v>
      </c>
      <c r="F310" s="8">
        <v>50.4</v>
      </c>
      <c r="G310" s="70">
        <v>1.8099999999999999E-7</v>
      </c>
      <c r="H310" s="5">
        <v>1.3</v>
      </c>
      <c r="I310" s="5"/>
      <c r="J310" s="5"/>
      <c r="K310" s="439"/>
      <c r="L310" s="440"/>
      <c r="M310" s="440"/>
      <c r="O310" s="185"/>
      <c r="P310" s="183"/>
      <c r="W310" s="56"/>
      <c r="X310" s="56"/>
      <c r="AA310" s="56"/>
    </row>
    <row r="311" spans="1:27">
      <c r="A311" s="258" t="s">
        <v>98</v>
      </c>
      <c r="B311" s="68">
        <v>144.19999999999999</v>
      </c>
      <c r="C311" s="71" t="s">
        <v>162</v>
      </c>
      <c r="D311" s="68">
        <v>300</v>
      </c>
      <c r="E311" s="8">
        <v>316.8</v>
      </c>
      <c r="F311" s="8">
        <v>65.2</v>
      </c>
      <c r="G311" s="70">
        <v>1.7599999999999999E-7</v>
      </c>
      <c r="H311" s="5">
        <v>1.5</v>
      </c>
      <c r="I311" s="78">
        <v>49.4</v>
      </c>
      <c r="J311" s="78"/>
      <c r="K311" s="439"/>
      <c r="L311" s="440"/>
      <c r="M311" s="440"/>
      <c r="O311" s="185"/>
      <c r="P311" s="183"/>
      <c r="W311" s="56"/>
      <c r="X311" s="56"/>
      <c r="AA311" s="56"/>
    </row>
    <row r="312" spans="1:27">
      <c r="A312" s="258" t="s">
        <v>335</v>
      </c>
      <c r="B312" s="68">
        <v>144.19999999999999</v>
      </c>
      <c r="C312" s="71" t="s">
        <v>162</v>
      </c>
      <c r="D312" s="68">
        <v>325</v>
      </c>
      <c r="E312" s="8">
        <v>329.4</v>
      </c>
      <c r="F312" s="8">
        <v>62.7</v>
      </c>
      <c r="G312" s="70">
        <v>1.5099999999999999E-7</v>
      </c>
      <c r="H312" s="5">
        <v>1.8</v>
      </c>
      <c r="I312" s="78"/>
      <c r="J312" s="78"/>
      <c r="K312" s="124"/>
      <c r="L312" s="78"/>
      <c r="M312" s="78"/>
      <c r="O312" s="185"/>
      <c r="P312" s="183"/>
      <c r="W312" s="56"/>
      <c r="X312" s="56"/>
      <c r="AA312" s="56"/>
    </row>
    <row r="313" spans="1:27">
      <c r="A313" s="256" t="s">
        <v>336</v>
      </c>
      <c r="B313" s="68">
        <v>144.19999999999999</v>
      </c>
      <c r="C313" s="71" t="s">
        <v>162</v>
      </c>
      <c r="D313" s="68">
        <v>350</v>
      </c>
      <c r="E313" s="8">
        <v>327.9</v>
      </c>
      <c r="F313" s="8">
        <v>55.1</v>
      </c>
      <c r="G313" s="70">
        <v>1.8799999999999999E-7</v>
      </c>
      <c r="H313" s="5">
        <v>1.5</v>
      </c>
      <c r="I313" s="78">
        <v>54.2</v>
      </c>
      <c r="J313" s="78"/>
      <c r="K313" s="124"/>
      <c r="L313" s="78"/>
      <c r="M313" s="78"/>
      <c r="O313" s="185"/>
      <c r="P313" s="183"/>
      <c r="W313" s="56"/>
      <c r="X313" s="56"/>
      <c r="AA313" s="56"/>
    </row>
    <row r="314" spans="1:27">
      <c r="A314" s="256"/>
      <c r="B314" s="68"/>
      <c r="C314" s="71"/>
      <c r="D314" s="68"/>
      <c r="E314" s="8"/>
      <c r="F314" s="8"/>
      <c r="G314" s="70"/>
      <c r="H314" s="5"/>
      <c r="I314" s="5"/>
      <c r="J314" s="5"/>
      <c r="K314" s="121"/>
      <c r="L314" s="5"/>
      <c r="M314" s="5"/>
      <c r="O314" s="185"/>
      <c r="P314" s="183"/>
      <c r="W314" s="56"/>
      <c r="X314" s="56"/>
      <c r="AA314" s="56"/>
    </row>
    <row r="315" spans="1:27" ht="15.75">
      <c r="A315" s="352" t="s">
        <v>322</v>
      </c>
      <c r="B315" s="68">
        <v>144.55000000000001</v>
      </c>
      <c r="C315" s="71" t="s">
        <v>161</v>
      </c>
      <c r="D315" s="68">
        <v>0</v>
      </c>
      <c r="E315" s="170">
        <v>286.8</v>
      </c>
      <c r="F315" s="170">
        <v>63.3</v>
      </c>
      <c r="G315" s="70">
        <v>4.1100000000000001E-7</v>
      </c>
      <c r="H315" s="5">
        <v>0.9</v>
      </c>
      <c r="I315" s="5">
        <v>12.1</v>
      </c>
      <c r="J315" s="5"/>
      <c r="K315" s="128" t="s">
        <v>98</v>
      </c>
      <c r="L315" s="5"/>
      <c r="M315" s="5"/>
      <c r="N315" s="107"/>
      <c r="O315" s="185"/>
      <c r="P315" s="183"/>
      <c r="W315" s="56"/>
      <c r="X315" s="56"/>
      <c r="AA315" s="56"/>
    </row>
    <row r="316" spans="1:27">
      <c r="A316" s="352" t="s">
        <v>323</v>
      </c>
      <c r="B316" s="68">
        <v>144.55000000000001</v>
      </c>
      <c r="C316" s="71" t="s">
        <v>162</v>
      </c>
      <c r="D316" s="68">
        <v>150</v>
      </c>
      <c r="E316" s="170">
        <v>297.39999999999998</v>
      </c>
      <c r="F316" s="170">
        <v>69.099999999999994</v>
      </c>
      <c r="G316" s="70">
        <v>3.27E-7</v>
      </c>
      <c r="H316" s="5">
        <v>1</v>
      </c>
      <c r="I316" s="5"/>
      <c r="J316" s="5"/>
      <c r="K316" s="439" t="s">
        <v>226</v>
      </c>
      <c r="L316" s="440"/>
      <c r="M316" s="440"/>
      <c r="O316" s="185"/>
      <c r="P316" s="183"/>
      <c r="W316" s="56"/>
      <c r="X316" s="56"/>
      <c r="AA316" s="56"/>
    </row>
    <row r="317" spans="1:27">
      <c r="A317" s="352" t="s">
        <v>324</v>
      </c>
      <c r="B317" s="68">
        <v>144.55000000000001</v>
      </c>
      <c r="C317" s="71" t="s">
        <v>163</v>
      </c>
      <c r="D317" s="68">
        <v>3.6</v>
      </c>
      <c r="E317" s="170">
        <v>310.8</v>
      </c>
      <c r="F317" s="170">
        <v>75.900000000000006</v>
      </c>
      <c r="G317" s="70">
        <v>2.7099999999999998E-7</v>
      </c>
      <c r="H317" s="5">
        <v>0.9</v>
      </c>
      <c r="I317" s="5"/>
      <c r="J317" s="5"/>
      <c r="K317" s="439"/>
      <c r="L317" s="440"/>
      <c r="M317" s="440"/>
      <c r="O317" s="185"/>
      <c r="P317" s="183"/>
      <c r="W317" s="56"/>
      <c r="X317" s="56"/>
      <c r="AA317" s="56"/>
    </row>
    <row r="318" spans="1:27">
      <c r="A318" s="352" t="s">
        <v>325</v>
      </c>
      <c r="B318" s="68">
        <v>144.55000000000001</v>
      </c>
      <c r="C318" s="71" t="s">
        <v>163</v>
      </c>
      <c r="D318" s="68">
        <v>8.1</v>
      </c>
      <c r="E318" s="170">
        <v>327.9</v>
      </c>
      <c r="F318" s="170">
        <v>70.099999999999994</v>
      </c>
      <c r="G318" s="70">
        <v>2.3999999999999998E-7</v>
      </c>
      <c r="H318" s="5">
        <v>0.9</v>
      </c>
      <c r="I318" s="5"/>
      <c r="J318" s="5"/>
      <c r="K318" s="439"/>
      <c r="L318" s="440"/>
      <c r="M318" s="440"/>
      <c r="O318" s="185"/>
      <c r="P318" s="183"/>
      <c r="W318" s="56"/>
      <c r="X318" s="56"/>
      <c r="AA318" s="56"/>
    </row>
    <row r="319" spans="1:27">
      <c r="A319" s="352" t="s">
        <v>326</v>
      </c>
      <c r="B319" s="68">
        <v>144.55000000000001</v>
      </c>
      <c r="C319" s="71" t="s">
        <v>163</v>
      </c>
      <c r="D319" s="68">
        <v>12.2</v>
      </c>
      <c r="E319" s="170">
        <v>322.8</v>
      </c>
      <c r="F319" s="170">
        <v>70.8</v>
      </c>
      <c r="G319" s="70">
        <v>2.3999999999999998E-7</v>
      </c>
      <c r="H319" s="5">
        <v>0.8</v>
      </c>
      <c r="I319" s="5"/>
      <c r="J319" s="5"/>
      <c r="K319" s="439"/>
      <c r="L319" s="440"/>
      <c r="M319" s="440"/>
      <c r="O319" s="185"/>
      <c r="P319" s="183"/>
      <c r="W319" s="56"/>
      <c r="X319" s="56"/>
      <c r="AA319" s="56"/>
    </row>
    <row r="320" spans="1:27">
      <c r="A320" s="256" t="s">
        <v>327</v>
      </c>
      <c r="B320" s="68">
        <v>144.55000000000001</v>
      </c>
      <c r="C320" s="71" t="s">
        <v>163</v>
      </c>
      <c r="D320" s="68">
        <v>3.6</v>
      </c>
      <c r="E320" s="170">
        <v>317.10000000000002</v>
      </c>
      <c r="F320" s="170">
        <v>72.2</v>
      </c>
      <c r="G320" s="70">
        <v>2.3900000000000001E-7</v>
      </c>
      <c r="H320" s="5">
        <v>0.8</v>
      </c>
      <c r="I320" s="5"/>
      <c r="J320" s="5"/>
      <c r="K320" s="439"/>
      <c r="L320" s="440"/>
      <c r="M320" s="440"/>
      <c r="O320" s="185"/>
      <c r="P320" s="183"/>
      <c r="W320" s="56"/>
      <c r="X320" s="56"/>
      <c r="AA320" s="56"/>
    </row>
    <row r="321" spans="1:27">
      <c r="A321" s="256" t="s">
        <v>328</v>
      </c>
      <c r="B321" s="68">
        <v>144.55000000000001</v>
      </c>
      <c r="C321" s="71" t="s">
        <v>163</v>
      </c>
      <c r="D321" s="68">
        <v>8.1</v>
      </c>
      <c r="E321" s="170">
        <v>305.60000000000002</v>
      </c>
      <c r="F321" s="170">
        <v>76.5</v>
      </c>
      <c r="G321" s="70">
        <v>2.2000000000000001E-7</v>
      </c>
      <c r="H321" s="5">
        <v>0.8</v>
      </c>
      <c r="I321" s="5"/>
      <c r="J321" s="5"/>
      <c r="K321" s="439"/>
      <c r="L321" s="440"/>
      <c r="M321" s="440"/>
      <c r="O321" s="185"/>
      <c r="P321" s="183"/>
      <c r="W321" s="56"/>
      <c r="X321" s="56"/>
      <c r="AA321" s="56"/>
    </row>
    <row r="322" spans="1:27">
      <c r="A322" s="256" t="s">
        <v>329</v>
      </c>
      <c r="B322" s="68">
        <v>144.55000000000001</v>
      </c>
      <c r="C322" s="71" t="s">
        <v>163</v>
      </c>
      <c r="D322" s="68">
        <v>12.2</v>
      </c>
      <c r="E322" s="170">
        <v>313.39999999999998</v>
      </c>
      <c r="F322" s="170">
        <v>69.5</v>
      </c>
      <c r="G322" s="70">
        <v>2.36E-7</v>
      </c>
      <c r="H322" s="5">
        <v>0.7</v>
      </c>
      <c r="I322" s="5"/>
      <c r="J322" s="5"/>
      <c r="K322" s="439"/>
      <c r="L322" s="440"/>
      <c r="M322" s="440"/>
      <c r="O322" s="185"/>
      <c r="P322" s="183"/>
      <c r="W322" s="56"/>
      <c r="X322" s="56"/>
      <c r="AA322" s="56"/>
    </row>
    <row r="323" spans="1:27">
      <c r="A323" s="256" t="s">
        <v>330</v>
      </c>
      <c r="B323" s="68">
        <v>144.55000000000001</v>
      </c>
      <c r="C323" s="71" t="s">
        <v>163</v>
      </c>
      <c r="D323" s="68">
        <v>14</v>
      </c>
      <c r="E323" s="170">
        <v>320.2</v>
      </c>
      <c r="F323" s="170">
        <v>76.3</v>
      </c>
      <c r="G323" s="70">
        <v>2.17E-7</v>
      </c>
      <c r="H323" s="5">
        <v>0.8</v>
      </c>
      <c r="I323" s="5"/>
      <c r="J323" s="5"/>
      <c r="K323" s="439"/>
      <c r="L323" s="440"/>
      <c r="M323" s="440"/>
      <c r="O323" s="185"/>
      <c r="P323" s="183"/>
      <c r="W323" s="56"/>
      <c r="X323" s="56"/>
      <c r="AA323" s="56"/>
    </row>
    <row r="324" spans="1:27">
      <c r="A324" s="256" t="s">
        <v>331</v>
      </c>
      <c r="B324" s="68">
        <v>144.55000000000001</v>
      </c>
      <c r="C324" s="71" t="s">
        <v>163</v>
      </c>
      <c r="D324" s="68">
        <v>16.100000000000001</v>
      </c>
      <c r="E324" s="170">
        <v>169.6</v>
      </c>
      <c r="F324" s="170">
        <v>86.4</v>
      </c>
      <c r="G324" s="70">
        <v>2.1799999999999999E-7</v>
      </c>
      <c r="H324" s="5">
        <v>0.9</v>
      </c>
      <c r="I324" s="5"/>
      <c r="J324" s="5"/>
      <c r="K324" s="439"/>
      <c r="L324" s="440"/>
      <c r="M324" s="440"/>
      <c r="O324" s="185"/>
      <c r="P324" s="183"/>
      <c r="W324" s="56"/>
      <c r="X324" s="56"/>
      <c r="AA324" s="56"/>
    </row>
    <row r="325" spans="1:27">
      <c r="A325" s="256" t="s">
        <v>332</v>
      </c>
      <c r="B325" s="68">
        <v>144.55000000000001</v>
      </c>
      <c r="C325" s="71" t="s">
        <v>163</v>
      </c>
      <c r="D325" s="68">
        <v>20.9</v>
      </c>
      <c r="E325" s="170">
        <v>219.9</v>
      </c>
      <c r="F325" s="170">
        <v>75.8</v>
      </c>
      <c r="G325" s="70">
        <v>2.0800000000000001E-7</v>
      </c>
      <c r="H325" s="5">
        <v>1</v>
      </c>
      <c r="I325" s="5"/>
      <c r="J325" s="5"/>
      <c r="K325" s="439"/>
      <c r="L325" s="440"/>
      <c r="M325" s="440"/>
      <c r="O325" s="185"/>
      <c r="P325" s="183"/>
      <c r="W325" s="56"/>
      <c r="X325" s="56"/>
      <c r="AA325" s="56"/>
    </row>
    <row r="326" spans="1:27">
      <c r="A326" s="256" t="s">
        <v>333</v>
      </c>
      <c r="B326" s="68">
        <v>144.55000000000001</v>
      </c>
      <c r="C326" s="71" t="s">
        <v>163</v>
      </c>
      <c r="D326" s="68">
        <v>28</v>
      </c>
      <c r="E326" s="170">
        <v>1.3</v>
      </c>
      <c r="F326" s="170">
        <v>75.900000000000006</v>
      </c>
      <c r="G326" s="70">
        <v>1.49E-7</v>
      </c>
      <c r="H326" s="5">
        <v>0.9</v>
      </c>
      <c r="I326" s="5"/>
      <c r="J326" s="5"/>
      <c r="K326" s="439"/>
      <c r="L326" s="440"/>
      <c r="M326" s="440"/>
      <c r="O326" s="185"/>
      <c r="P326" s="183"/>
      <c r="W326" s="56"/>
      <c r="X326" s="56"/>
      <c r="AA326" s="56"/>
    </row>
    <row r="327" spans="1:27">
      <c r="A327" s="256" t="s">
        <v>334</v>
      </c>
      <c r="B327" s="79">
        <v>144.55000000000001</v>
      </c>
      <c r="C327" s="80" t="s">
        <v>163</v>
      </c>
      <c r="D327" s="79">
        <v>30</v>
      </c>
      <c r="E327" s="170">
        <v>322.10000000000002</v>
      </c>
      <c r="F327" s="170">
        <v>70.900000000000006</v>
      </c>
      <c r="G327" s="70">
        <v>1.8099999999999999E-7</v>
      </c>
      <c r="H327" s="5">
        <v>0.8</v>
      </c>
      <c r="I327" s="5"/>
      <c r="J327" s="5"/>
      <c r="K327" s="439"/>
      <c r="L327" s="440"/>
      <c r="M327" s="440"/>
      <c r="N327" s="108"/>
      <c r="O327" s="190"/>
      <c r="P327" s="191"/>
      <c r="W327" s="56"/>
      <c r="X327" s="56"/>
      <c r="AA327" s="56"/>
    </row>
    <row r="328" spans="1:27">
      <c r="A328" s="256" t="s">
        <v>98</v>
      </c>
      <c r="B328" s="68">
        <v>144.55000000000001</v>
      </c>
      <c r="C328" s="71" t="s">
        <v>163</v>
      </c>
      <c r="D328" s="68">
        <v>35</v>
      </c>
      <c r="E328" s="170">
        <v>153.80000000000001</v>
      </c>
      <c r="F328" s="170">
        <v>69.5</v>
      </c>
      <c r="G328" s="70">
        <v>1.9000000000000001E-7</v>
      </c>
      <c r="H328" s="5">
        <v>1.1000000000000001</v>
      </c>
      <c r="I328" s="5"/>
      <c r="J328" s="5"/>
      <c r="K328" s="439"/>
      <c r="L328" s="440"/>
      <c r="M328" s="440"/>
      <c r="O328" s="185"/>
      <c r="P328" s="183"/>
      <c r="W328" s="56"/>
      <c r="X328" s="56"/>
      <c r="AA328" s="56"/>
    </row>
    <row r="329" spans="1:27">
      <c r="A329" s="256" t="s">
        <v>335</v>
      </c>
      <c r="B329" s="68">
        <v>144.55000000000001</v>
      </c>
      <c r="C329" s="71" t="s">
        <v>163</v>
      </c>
      <c r="D329" s="68">
        <v>40</v>
      </c>
      <c r="E329" s="170">
        <v>174.9</v>
      </c>
      <c r="F329" s="170">
        <v>64.900000000000006</v>
      </c>
      <c r="G329" s="70">
        <v>1.7100000000000001E-7</v>
      </c>
      <c r="H329" s="5">
        <v>1.1000000000000001</v>
      </c>
      <c r="I329" s="5"/>
      <c r="J329" s="5"/>
      <c r="K329" s="439"/>
      <c r="L329" s="440"/>
      <c r="M329" s="440"/>
      <c r="O329" s="185"/>
      <c r="P329" s="183"/>
      <c r="W329" s="56"/>
      <c r="X329" s="56"/>
      <c r="AA329" s="56"/>
    </row>
    <row r="330" spans="1:27">
      <c r="A330" s="256" t="s">
        <v>336</v>
      </c>
      <c r="B330" s="68">
        <v>144.55000000000001</v>
      </c>
      <c r="C330" s="71" t="s">
        <v>163</v>
      </c>
      <c r="D330" s="68">
        <v>45</v>
      </c>
      <c r="E330" s="170">
        <v>130.30000000000001</v>
      </c>
      <c r="F330" s="170">
        <v>77.900000000000006</v>
      </c>
      <c r="G330" s="70">
        <v>1.4499999999999999E-7</v>
      </c>
      <c r="H330" s="5">
        <v>1</v>
      </c>
      <c r="I330" s="5"/>
      <c r="J330" s="5"/>
      <c r="K330" s="439"/>
      <c r="L330" s="440"/>
      <c r="M330" s="440"/>
      <c r="O330" s="185"/>
      <c r="P330" s="183"/>
      <c r="W330" s="56"/>
      <c r="X330" s="56"/>
      <c r="AA330" s="56"/>
    </row>
    <row r="331" spans="1:27">
      <c r="A331" s="256" t="s">
        <v>337</v>
      </c>
      <c r="B331" s="68">
        <v>144.55000000000001</v>
      </c>
      <c r="C331" s="71" t="s">
        <v>163</v>
      </c>
      <c r="D331" s="68">
        <v>50</v>
      </c>
      <c r="E331" s="170">
        <v>197.2</v>
      </c>
      <c r="F331" s="170">
        <v>68</v>
      </c>
      <c r="G331" s="70">
        <v>9.9999999999999995E-8</v>
      </c>
      <c r="H331" s="5">
        <v>0.9</v>
      </c>
      <c r="I331" s="5"/>
      <c r="J331" s="5"/>
      <c r="K331" s="439"/>
      <c r="L331" s="440"/>
      <c r="M331" s="440"/>
      <c r="O331" s="185"/>
      <c r="P331" s="183"/>
      <c r="W331" s="56"/>
      <c r="X331" s="56"/>
      <c r="AA331" s="56"/>
    </row>
    <row r="332" spans="1:27">
      <c r="A332" s="258" t="s">
        <v>97</v>
      </c>
      <c r="B332" s="68">
        <v>144.55000000000001</v>
      </c>
      <c r="C332" s="71" t="s">
        <v>163</v>
      </c>
      <c r="D332" s="68">
        <v>55</v>
      </c>
      <c r="E332" s="170">
        <v>343.8</v>
      </c>
      <c r="F332" s="170">
        <v>78.099999999999994</v>
      </c>
      <c r="G332" s="70">
        <v>7.5199999999999998E-8</v>
      </c>
      <c r="H332" s="5">
        <v>0.9</v>
      </c>
      <c r="I332" s="5"/>
      <c r="J332" s="5"/>
      <c r="K332" s="439"/>
      <c r="L332" s="440"/>
      <c r="M332" s="440"/>
      <c r="O332" s="185"/>
      <c r="P332" s="183"/>
      <c r="W332" s="56"/>
      <c r="X332" s="56"/>
      <c r="AA332" s="56"/>
    </row>
    <row r="333" spans="1:27">
      <c r="A333" s="256"/>
      <c r="B333" s="68"/>
      <c r="C333" s="71"/>
      <c r="D333" s="68"/>
      <c r="E333" s="170"/>
      <c r="F333" s="170"/>
      <c r="G333" s="70"/>
      <c r="H333" s="5"/>
      <c r="I333" s="5"/>
      <c r="J333" s="5"/>
      <c r="K333" s="121"/>
      <c r="L333" s="5"/>
      <c r="M333" s="5"/>
      <c r="O333" s="185"/>
      <c r="P333" s="183"/>
      <c r="W333" s="56"/>
      <c r="X333" s="56"/>
      <c r="AA333" s="56"/>
    </row>
    <row r="334" spans="1:27" ht="15.75">
      <c r="A334" s="256" t="s">
        <v>322</v>
      </c>
      <c r="B334" s="68">
        <v>145.19999999999999</v>
      </c>
      <c r="C334" s="71" t="s">
        <v>161</v>
      </c>
      <c r="D334" s="68">
        <v>0</v>
      </c>
      <c r="E334" s="8">
        <v>210.4</v>
      </c>
      <c r="F334" s="8">
        <v>33.799999999999997</v>
      </c>
      <c r="G334" s="70">
        <v>2.96E-7</v>
      </c>
      <c r="H334" s="5">
        <v>1.6</v>
      </c>
      <c r="I334" s="5">
        <v>14.1</v>
      </c>
      <c r="J334" s="5"/>
      <c r="K334" s="128" t="s">
        <v>106</v>
      </c>
      <c r="L334" s="5"/>
      <c r="M334" s="5"/>
      <c r="N334" s="105"/>
      <c r="O334" s="185"/>
      <c r="P334" s="183"/>
      <c r="W334" s="56"/>
      <c r="X334" s="56"/>
      <c r="AA334" s="56"/>
    </row>
    <row r="335" spans="1:27">
      <c r="A335" s="256" t="s">
        <v>323</v>
      </c>
      <c r="B335" s="68">
        <v>145.19999999999999</v>
      </c>
      <c r="C335" s="71" t="s">
        <v>162</v>
      </c>
      <c r="D335" s="68">
        <v>100</v>
      </c>
      <c r="E335" s="8">
        <v>222.5</v>
      </c>
      <c r="F335" s="8">
        <v>49.1</v>
      </c>
      <c r="G335" s="70">
        <v>2.3900000000000001E-7</v>
      </c>
      <c r="H335" s="5">
        <v>1.5</v>
      </c>
      <c r="I335" s="5"/>
      <c r="J335" s="5"/>
      <c r="K335" s="439" t="s">
        <v>225</v>
      </c>
      <c r="L335" s="440"/>
      <c r="M335" s="440"/>
      <c r="O335" s="185"/>
      <c r="P335" s="183"/>
      <c r="W335" s="56"/>
      <c r="X335" s="56"/>
      <c r="AA335" s="56"/>
    </row>
    <row r="336" spans="1:27">
      <c r="A336" s="256" t="s">
        <v>324</v>
      </c>
      <c r="B336" s="68">
        <v>145.19999999999999</v>
      </c>
      <c r="C336" s="71" t="s">
        <v>162</v>
      </c>
      <c r="D336" s="68">
        <v>150</v>
      </c>
      <c r="E336" s="8">
        <v>218.3</v>
      </c>
      <c r="F336" s="8">
        <v>41.6</v>
      </c>
      <c r="G336" s="70">
        <v>1.3799999999999999E-7</v>
      </c>
      <c r="H336" s="5">
        <v>1.7</v>
      </c>
      <c r="I336" s="5"/>
      <c r="J336" s="5"/>
      <c r="K336" s="439"/>
      <c r="L336" s="440"/>
      <c r="M336" s="440"/>
      <c r="O336" s="185"/>
      <c r="P336" s="183"/>
      <c r="W336" s="56"/>
      <c r="X336" s="56"/>
      <c r="AA336" s="56"/>
    </row>
    <row r="337" spans="1:27">
      <c r="A337" s="256" t="s">
        <v>325</v>
      </c>
      <c r="B337" s="68">
        <v>145.19999999999999</v>
      </c>
      <c r="C337" s="71" t="s">
        <v>162</v>
      </c>
      <c r="D337" s="68">
        <v>175</v>
      </c>
      <c r="E337" s="8">
        <v>235.5</v>
      </c>
      <c r="F337" s="8">
        <v>53.6</v>
      </c>
      <c r="G337" s="70">
        <v>1.2200000000000001E-7</v>
      </c>
      <c r="H337" s="5">
        <v>1.7</v>
      </c>
      <c r="I337" s="5"/>
      <c r="J337" s="5"/>
      <c r="K337" s="439"/>
      <c r="L337" s="440"/>
      <c r="M337" s="440"/>
      <c r="O337" s="185"/>
      <c r="P337" s="183"/>
      <c r="W337" s="56"/>
      <c r="X337" s="56"/>
      <c r="AA337" s="56"/>
    </row>
    <row r="338" spans="1:27">
      <c r="A338" s="258" t="s">
        <v>326</v>
      </c>
      <c r="B338" s="68">
        <v>145.19999999999999</v>
      </c>
      <c r="C338" s="71" t="s">
        <v>163</v>
      </c>
      <c r="D338" s="68">
        <v>3.6</v>
      </c>
      <c r="E338" s="8">
        <v>234.1</v>
      </c>
      <c r="F338" s="8">
        <v>39.200000000000003</v>
      </c>
      <c r="G338" s="70">
        <v>9.1199999999999996E-8</v>
      </c>
      <c r="H338" s="5">
        <v>1.2</v>
      </c>
      <c r="I338" s="5"/>
      <c r="J338" s="5"/>
      <c r="K338" s="439"/>
      <c r="L338" s="440"/>
      <c r="M338" s="440"/>
      <c r="O338" s="185"/>
      <c r="P338" s="183"/>
      <c r="W338" s="56"/>
      <c r="X338" s="56"/>
      <c r="AA338" s="56"/>
    </row>
    <row r="339" spans="1:27">
      <c r="A339" s="258" t="s">
        <v>327</v>
      </c>
      <c r="B339" s="68">
        <v>145.19999999999999</v>
      </c>
      <c r="C339" s="71" t="s">
        <v>163</v>
      </c>
      <c r="D339" s="68">
        <v>8.1</v>
      </c>
      <c r="E339" s="8">
        <v>219.4</v>
      </c>
      <c r="F339" s="8">
        <v>33.799999999999997</v>
      </c>
      <c r="G339" s="70">
        <v>1.03E-7</v>
      </c>
      <c r="H339" s="5">
        <v>1.2</v>
      </c>
      <c r="I339" s="5"/>
      <c r="J339" s="5"/>
      <c r="K339" s="439"/>
      <c r="L339" s="440"/>
      <c r="M339" s="440"/>
      <c r="O339" s="185"/>
      <c r="P339" s="183"/>
      <c r="W339" s="56"/>
      <c r="X339" s="56"/>
      <c r="AA339" s="56"/>
    </row>
    <row r="340" spans="1:27">
      <c r="A340" s="256" t="s">
        <v>328</v>
      </c>
      <c r="B340" s="68">
        <v>145.19999999999999</v>
      </c>
      <c r="C340" s="71" t="s">
        <v>163</v>
      </c>
      <c r="D340" s="68">
        <v>12.2</v>
      </c>
      <c r="E340" s="8">
        <v>209.2</v>
      </c>
      <c r="F340" s="8">
        <v>51.6</v>
      </c>
      <c r="G340" s="70">
        <v>1.12E-7</v>
      </c>
      <c r="H340" s="5">
        <v>1.2</v>
      </c>
      <c r="I340" s="5"/>
      <c r="J340" s="5"/>
      <c r="K340" s="439"/>
      <c r="L340" s="440"/>
      <c r="M340" s="440"/>
      <c r="O340" s="185"/>
      <c r="P340" s="183"/>
      <c r="W340" s="56"/>
      <c r="X340" s="56"/>
      <c r="AA340" s="56"/>
    </row>
    <row r="341" spans="1:27">
      <c r="A341" s="258" t="s">
        <v>329</v>
      </c>
      <c r="B341" s="68">
        <v>145.19999999999999</v>
      </c>
      <c r="C341" s="71" t="s">
        <v>163</v>
      </c>
      <c r="D341" s="68">
        <v>14</v>
      </c>
      <c r="E341" s="8">
        <v>211.6</v>
      </c>
      <c r="F341" s="8">
        <v>37.4</v>
      </c>
      <c r="G341" s="70">
        <v>8.6799999999999996E-8</v>
      </c>
      <c r="H341" s="5">
        <v>1.1000000000000001</v>
      </c>
      <c r="I341" s="5"/>
      <c r="J341" s="5"/>
      <c r="K341" s="439"/>
      <c r="L341" s="440"/>
      <c r="M341" s="440"/>
      <c r="O341" s="185"/>
      <c r="P341" s="183"/>
      <c r="W341" s="56"/>
      <c r="X341" s="56"/>
      <c r="AA341" s="56"/>
    </row>
    <row r="342" spans="1:27">
      <c r="A342" s="256" t="s">
        <v>330</v>
      </c>
      <c r="B342" s="68">
        <v>145.19999999999999</v>
      </c>
      <c r="C342" s="71" t="s">
        <v>163</v>
      </c>
      <c r="D342" s="68">
        <v>16.100000000000001</v>
      </c>
      <c r="E342" s="8">
        <v>215.7</v>
      </c>
      <c r="F342" s="8">
        <v>11.5</v>
      </c>
      <c r="G342" s="70">
        <v>1.1000000000000001E-7</v>
      </c>
      <c r="H342" s="5">
        <v>1.3</v>
      </c>
      <c r="I342" s="5"/>
      <c r="J342" s="5"/>
      <c r="K342" s="439"/>
      <c r="L342" s="440"/>
      <c r="M342" s="440"/>
      <c r="O342" s="185"/>
      <c r="P342" s="183"/>
      <c r="W342" s="56"/>
      <c r="X342" s="56"/>
      <c r="AA342" s="56"/>
    </row>
    <row r="343" spans="1:27">
      <c r="A343" s="256" t="s">
        <v>331</v>
      </c>
      <c r="B343" s="68">
        <v>145.19999999999999</v>
      </c>
      <c r="C343" s="71" t="s">
        <v>163</v>
      </c>
      <c r="D343" s="68">
        <v>25</v>
      </c>
      <c r="E343" s="8">
        <v>264.3</v>
      </c>
      <c r="F343" s="8">
        <v>17.100000000000001</v>
      </c>
      <c r="G343" s="70">
        <v>9.4100000000000002E-8</v>
      </c>
      <c r="H343" s="5">
        <v>1.1000000000000001</v>
      </c>
      <c r="I343" s="5"/>
      <c r="J343" s="5"/>
      <c r="K343" s="439"/>
      <c r="L343" s="440"/>
      <c r="M343" s="440"/>
      <c r="O343" s="185"/>
      <c r="P343" s="183"/>
      <c r="W343" s="56"/>
      <c r="X343" s="56"/>
      <c r="AA343" s="56"/>
    </row>
    <row r="344" spans="1:27">
      <c r="A344" s="256" t="s">
        <v>332</v>
      </c>
      <c r="B344" s="73">
        <v>145.19999999999999</v>
      </c>
      <c r="C344" s="73" t="s">
        <v>163</v>
      </c>
      <c r="D344" s="73">
        <v>30</v>
      </c>
      <c r="E344" s="8">
        <v>266.89999999999998</v>
      </c>
      <c r="F344" s="8">
        <v>12.9</v>
      </c>
      <c r="G344" s="70">
        <v>2.96E-7</v>
      </c>
      <c r="H344" s="5">
        <v>0.6</v>
      </c>
      <c r="I344" s="5"/>
      <c r="J344" s="5"/>
      <c r="K344" s="439"/>
      <c r="L344" s="440"/>
      <c r="M344" s="440"/>
      <c r="N344" s="109"/>
      <c r="O344" s="187"/>
      <c r="P344" s="187"/>
      <c r="W344" s="56"/>
      <c r="X344" s="56"/>
      <c r="AA344" s="56"/>
    </row>
    <row r="345" spans="1:27" ht="15.75">
      <c r="A345" s="256" t="s">
        <v>333</v>
      </c>
      <c r="B345" s="73">
        <v>145.19999999999999</v>
      </c>
      <c r="C345" s="73" t="s">
        <v>163</v>
      </c>
      <c r="D345" s="73">
        <v>35</v>
      </c>
      <c r="E345" s="79">
        <v>270</v>
      </c>
      <c r="F345" s="79">
        <v>1.3</v>
      </c>
      <c r="G345" s="74">
        <v>4.8800000000000003E-7</v>
      </c>
      <c r="H345" s="75">
        <v>0.6</v>
      </c>
      <c r="I345" s="75"/>
      <c r="J345" s="75"/>
      <c r="K345" s="122"/>
      <c r="L345" s="75"/>
      <c r="M345" s="75"/>
      <c r="N345" s="105"/>
      <c r="O345" s="187"/>
      <c r="P345" s="187"/>
      <c r="W345" s="56"/>
      <c r="X345" s="56"/>
      <c r="AA345" s="56"/>
    </row>
    <row r="346" spans="1:27" ht="15.75">
      <c r="A346" s="256" t="s">
        <v>334</v>
      </c>
      <c r="B346" s="73">
        <v>145.19999999999999</v>
      </c>
      <c r="C346" s="73" t="s">
        <v>163</v>
      </c>
      <c r="D346" s="73">
        <v>40</v>
      </c>
      <c r="E346" s="8">
        <v>258</v>
      </c>
      <c r="F346" s="8">
        <v>38.1</v>
      </c>
      <c r="G346" s="70">
        <v>1.15E-7</v>
      </c>
      <c r="H346" s="5">
        <v>1.1000000000000001</v>
      </c>
      <c r="I346" s="5"/>
      <c r="J346" s="5"/>
      <c r="K346" s="121"/>
      <c r="L346" s="5"/>
      <c r="M346" s="5"/>
      <c r="N346" s="105"/>
      <c r="O346" s="187"/>
      <c r="P346" s="187"/>
      <c r="W346" s="56"/>
      <c r="X346" s="56"/>
      <c r="AA346" s="56"/>
    </row>
    <row r="347" spans="1:27">
      <c r="A347" s="256"/>
      <c r="B347" s="68"/>
      <c r="C347" s="71"/>
      <c r="D347" s="68"/>
      <c r="E347" s="8"/>
      <c r="F347" s="8"/>
      <c r="G347" s="70"/>
      <c r="H347" s="5"/>
      <c r="I347" s="5"/>
      <c r="J347" s="5"/>
      <c r="K347" s="121"/>
      <c r="L347" s="5"/>
      <c r="M347" s="5"/>
      <c r="O347" s="185"/>
      <c r="P347" s="183"/>
      <c r="W347" s="56"/>
      <c r="X347" s="56"/>
      <c r="AA347" s="56"/>
    </row>
    <row r="348" spans="1:27" ht="15.75">
      <c r="A348" s="256" t="s">
        <v>322</v>
      </c>
      <c r="B348" s="68">
        <v>146.35</v>
      </c>
      <c r="C348" s="71" t="s">
        <v>161</v>
      </c>
      <c r="D348" s="68">
        <v>0</v>
      </c>
      <c r="E348" s="8">
        <v>353</v>
      </c>
      <c r="F348" s="8">
        <v>19.7</v>
      </c>
      <c r="G348" s="70">
        <v>2.6199999999999999E-7</v>
      </c>
      <c r="H348" s="5">
        <v>1.2</v>
      </c>
      <c r="I348" s="5">
        <v>11.8</v>
      </c>
      <c r="J348" s="5"/>
      <c r="K348" s="128" t="s">
        <v>98</v>
      </c>
      <c r="L348" s="5"/>
      <c r="M348" s="5"/>
      <c r="O348" s="185"/>
      <c r="P348" s="183"/>
      <c r="W348" s="56"/>
      <c r="X348" s="56"/>
      <c r="AA348" s="56"/>
    </row>
    <row r="349" spans="1:27">
      <c r="A349" s="256" t="s">
        <v>323</v>
      </c>
      <c r="B349" s="68">
        <v>146.35</v>
      </c>
      <c r="C349" s="71" t="s">
        <v>162</v>
      </c>
      <c r="D349" s="68">
        <v>100</v>
      </c>
      <c r="E349" s="8">
        <v>3.6</v>
      </c>
      <c r="F349" s="8">
        <v>31.5</v>
      </c>
      <c r="G349" s="70">
        <v>1.7100000000000001E-7</v>
      </c>
      <c r="H349" s="5">
        <v>1.4</v>
      </c>
      <c r="I349" s="5"/>
      <c r="J349" s="5"/>
      <c r="K349" s="439" t="s">
        <v>224</v>
      </c>
      <c r="L349" s="440"/>
      <c r="M349" s="440"/>
      <c r="O349" s="185"/>
      <c r="P349" s="183"/>
      <c r="W349" s="56"/>
      <c r="X349" s="56"/>
      <c r="AA349" s="56"/>
    </row>
    <row r="350" spans="1:27">
      <c r="A350" s="256" t="s">
        <v>324</v>
      </c>
      <c r="B350" s="68">
        <v>146.35</v>
      </c>
      <c r="C350" s="71" t="s">
        <v>162</v>
      </c>
      <c r="D350" s="68">
        <v>150</v>
      </c>
      <c r="E350" s="8">
        <v>10.6</v>
      </c>
      <c r="F350" s="8">
        <v>52.1</v>
      </c>
      <c r="G350" s="70">
        <v>1.72E-7</v>
      </c>
      <c r="H350" s="5">
        <v>1.3</v>
      </c>
      <c r="I350" s="5"/>
      <c r="J350" s="5"/>
      <c r="K350" s="439"/>
      <c r="L350" s="440"/>
      <c r="M350" s="440"/>
      <c r="O350" s="185"/>
      <c r="P350" s="183"/>
      <c r="W350" s="56"/>
      <c r="X350" s="56"/>
      <c r="AA350" s="56"/>
    </row>
    <row r="351" spans="1:27">
      <c r="A351" s="256" t="s">
        <v>325</v>
      </c>
      <c r="B351" s="68">
        <v>146.35</v>
      </c>
      <c r="C351" s="71" t="s">
        <v>162</v>
      </c>
      <c r="D351" s="68">
        <v>175</v>
      </c>
      <c r="E351" s="8">
        <v>21.8</v>
      </c>
      <c r="F351" s="8">
        <v>48.4</v>
      </c>
      <c r="G351" s="70">
        <v>1.66E-7</v>
      </c>
      <c r="H351" s="5">
        <v>1.3</v>
      </c>
      <c r="I351" s="5"/>
      <c r="J351" s="5"/>
      <c r="K351" s="439"/>
      <c r="L351" s="440"/>
      <c r="M351" s="440"/>
      <c r="O351" s="185"/>
      <c r="P351" s="183"/>
      <c r="W351" s="56"/>
      <c r="X351" s="56"/>
      <c r="AA351" s="56"/>
    </row>
    <row r="352" spans="1:27">
      <c r="A352" s="256" t="s">
        <v>326</v>
      </c>
      <c r="B352" s="68">
        <v>146.35</v>
      </c>
      <c r="C352" s="71" t="s">
        <v>163</v>
      </c>
      <c r="D352" s="68">
        <v>3.6</v>
      </c>
      <c r="E352" s="8">
        <v>25.9</v>
      </c>
      <c r="F352" s="8">
        <v>47.8</v>
      </c>
      <c r="G352" s="70">
        <v>1.5800000000000001E-7</v>
      </c>
      <c r="H352" s="5">
        <v>1.6</v>
      </c>
      <c r="I352" s="5"/>
      <c r="J352" s="5"/>
      <c r="K352" s="439"/>
      <c r="L352" s="440"/>
      <c r="M352" s="440"/>
      <c r="O352" s="185"/>
      <c r="P352" s="183"/>
      <c r="W352" s="56"/>
      <c r="X352" s="56"/>
      <c r="AA352" s="56"/>
    </row>
    <row r="353" spans="1:27">
      <c r="A353" s="258" t="s">
        <v>327</v>
      </c>
      <c r="B353" s="68">
        <v>146.35</v>
      </c>
      <c r="C353" s="71" t="s">
        <v>163</v>
      </c>
      <c r="D353" s="68">
        <v>8.1</v>
      </c>
      <c r="E353" s="8">
        <v>44.7</v>
      </c>
      <c r="F353" s="8">
        <v>59.5</v>
      </c>
      <c r="G353" s="70">
        <v>1.74E-7</v>
      </c>
      <c r="H353" s="5">
        <v>1.5</v>
      </c>
      <c r="I353" s="5"/>
      <c r="J353" s="5"/>
      <c r="K353" s="439"/>
      <c r="L353" s="440"/>
      <c r="M353" s="440"/>
      <c r="O353" s="185"/>
      <c r="P353" s="183"/>
      <c r="W353" s="56"/>
      <c r="X353" s="56"/>
      <c r="AA353" s="56"/>
    </row>
    <row r="354" spans="1:27">
      <c r="A354" s="258" t="s">
        <v>328</v>
      </c>
      <c r="B354" s="68">
        <v>146.35</v>
      </c>
      <c r="C354" s="71" t="s">
        <v>163</v>
      </c>
      <c r="D354" s="68">
        <v>12.2</v>
      </c>
      <c r="E354" s="8">
        <v>6.9</v>
      </c>
      <c r="F354" s="8">
        <v>73</v>
      </c>
      <c r="G354" s="70">
        <v>1.24E-7</v>
      </c>
      <c r="H354" s="5">
        <v>1.7</v>
      </c>
      <c r="I354" s="5"/>
      <c r="J354" s="5"/>
      <c r="K354" s="439"/>
      <c r="L354" s="440"/>
      <c r="M354" s="440"/>
      <c r="O354" s="185"/>
      <c r="P354" s="183"/>
      <c r="W354" s="56"/>
      <c r="X354" s="56"/>
      <c r="AA354" s="56"/>
    </row>
    <row r="355" spans="1:27">
      <c r="A355" s="258" t="s">
        <v>329</v>
      </c>
      <c r="B355" s="68">
        <v>146.35</v>
      </c>
      <c r="C355" s="71" t="s">
        <v>163</v>
      </c>
      <c r="D355" s="68">
        <v>14</v>
      </c>
      <c r="E355" s="8">
        <v>40.700000000000003</v>
      </c>
      <c r="F355" s="8">
        <v>73.3</v>
      </c>
      <c r="G355" s="70">
        <v>1.2200000000000001E-7</v>
      </c>
      <c r="H355" s="5">
        <v>1.8</v>
      </c>
      <c r="I355" s="5"/>
      <c r="J355" s="5"/>
      <c r="K355" s="439"/>
      <c r="L355" s="440"/>
      <c r="M355" s="440"/>
      <c r="O355" s="185"/>
      <c r="P355" s="183"/>
      <c r="W355" s="56"/>
      <c r="X355" s="56"/>
      <c r="AA355" s="56"/>
    </row>
    <row r="356" spans="1:27">
      <c r="A356" s="258" t="s">
        <v>330</v>
      </c>
      <c r="B356" s="68">
        <v>146.35</v>
      </c>
      <c r="C356" s="71" t="s">
        <v>163</v>
      </c>
      <c r="D356" s="68">
        <v>16.100000000000001</v>
      </c>
      <c r="E356" s="8">
        <v>48</v>
      </c>
      <c r="F356" s="8">
        <v>63.5</v>
      </c>
      <c r="G356" s="70">
        <v>1.12E-7</v>
      </c>
      <c r="H356" s="5">
        <v>1.8</v>
      </c>
      <c r="I356" s="5"/>
      <c r="J356" s="5"/>
      <c r="K356" s="439"/>
      <c r="L356" s="440"/>
      <c r="M356" s="440"/>
      <c r="O356" s="185"/>
      <c r="P356" s="183"/>
      <c r="W356" s="56"/>
      <c r="X356" s="56"/>
      <c r="AA356" s="56"/>
    </row>
    <row r="357" spans="1:27">
      <c r="A357" s="256" t="s">
        <v>331</v>
      </c>
      <c r="B357" s="68">
        <v>146.35</v>
      </c>
      <c r="C357" s="71" t="s">
        <v>163</v>
      </c>
      <c r="D357" s="68">
        <v>25</v>
      </c>
      <c r="E357" s="8">
        <v>100.7</v>
      </c>
      <c r="F357" s="8">
        <v>60.2</v>
      </c>
      <c r="G357" s="70">
        <v>9.3200000000000001E-8</v>
      </c>
      <c r="H357" s="5">
        <v>1.6</v>
      </c>
      <c r="I357" s="5"/>
      <c r="J357" s="5"/>
      <c r="K357" s="439"/>
      <c r="L357" s="440"/>
      <c r="M357" s="440"/>
      <c r="O357" s="185"/>
      <c r="P357" s="183"/>
      <c r="W357" s="56"/>
      <c r="X357" s="56"/>
      <c r="AA357" s="56"/>
    </row>
    <row r="358" spans="1:27">
      <c r="A358" s="256" t="s">
        <v>332</v>
      </c>
      <c r="B358" s="68">
        <v>146.35</v>
      </c>
      <c r="C358" s="71" t="s">
        <v>163</v>
      </c>
      <c r="D358" s="68">
        <v>30</v>
      </c>
      <c r="E358" s="8">
        <v>65.3</v>
      </c>
      <c r="F358" s="8">
        <v>10</v>
      </c>
      <c r="G358" s="70">
        <v>5.2000000000000002E-8</v>
      </c>
      <c r="H358" s="5">
        <v>2.5</v>
      </c>
      <c r="I358" s="5"/>
      <c r="J358" s="5"/>
      <c r="K358" s="439"/>
      <c r="L358" s="440"/>
      <c r="M358" s="440"/>
      <c r="O358" s="185"/>
      <c r="P358" s="183"/>
      <c r="W358" s="56"/>
      <c r="X358" s="56"/>
      <c r="AA358" s="56"/>
    </row>
    <row r="359" spans="1:27">
      <c r="A359" s="256" t="s">
        <v>333</v>
      </c>
      <c r="B359" s="72">
        <v>146.35</v>
      </c>
      <c r="C359" s="73" t="s">
        <v>163</v>
      </c>
      <c r="D359" s="72">
        <v>35</v>
      </c>
      <c r="E359" s="79">
        <v>262.39999999999998</v>
      </c>
      <c r="F359" s="79">
        <v>35.299999999999997</v>
      </c>
      <c r="G359" s="74">
        <v>2.1799999999999999E-7</v>
      </c>
      <c r="H359" s="75">
        <v>1.1000000000000001</v>
      </c>
      <c r="I359" s="75"/>
      <c r="J359" s="75"/>
      <c r="K359" s="122"/>
      <c r="L359" s="75"/>
      <c r="M359" s="75"/>
      <c r="O359" s="187"/>
      <c r="P359" s="187"/>
      <c r="W359" s="56"/>
      <c r="X359" s="56"/>
      <c r="AA359" s="56"/>
    </row>
    <row r="360" spans="1:27">
      <c r="A360" s="256" t="s">
        <v>334</v>
      </c>
      <c r="B360" s="72">
        <v>146.35</v>
      </c>
      <c r="C360" s="73" t="s">
        <v>163</v>
      </c>
      <c r="D360" s="72">
        <v>40</v>
      </c>
      <c r="E360" s="79">
        <v>251.2</v>
      </c>
      <c r="F360" s="79">
        <v>54.4</v>
      </c>
      <c r="G360" s="74">
        <v>1.6199999999999999E-7</v>
      </c>
      <c r="H360" s="75">
        <v>1.3</v>
      </c>
      <c r="I360" s="75"/>
      <c r="J360" s="75"/>
      <c r="K360" s="122"/>
      <c r="L360" s="75"/>
      <c r="M360" s="75"/>
      <c r="O360" s="187"/>
      <c r="P360" s="187"/>
      <c r="W360" s="56"/>
      <c r="X360" s="56"/>
      <c r="AA360" s="56"/>
    </row>
    <row r="361" spans="1:27">
      <c r="A361" s="256" t="s">
        <v>98</v>
      </c>
      <c r="B361" s="72">
        <v>146.35</v>
      </c>
      <c r="C361" s="73" t="s">
        <v>163</v>
      </c>
      <c r="D361" s="72">
        <v>45</v>
      </c>
      <c r="E361" s="79">
        <v>247.4</v>
      </c>
      <c r="F361" s="79">
        <v>8.6</v>
      </c>
      <c r="G361" s="74">
        <v>2.8900000000000001E-7</v>
      </c>
      <c r="H361" s="75">
        <v>1.1000000000000001</v>
      </c>
      <c r="I361" s="75"/>
      <c r="J361" s="75"/>
      <c r="K361" s="122"/>
      <c r="L361" s="75"/>
      <c r="M361" s="75"/>
      <c r="O361" s="187"/>
      <c r="P361" s="187"/>
      <c r="W361" s="56"/>
      <c r="X361" s="56"/>
      <c r="AA361" s="56"/>
    </row>
    <row r="362" spans="1:27">
      <c r="A362" s="256"/>
      <c r="B362" s="72"/>
      <c r="C362" s="73"/>
      <c r="D362" s="72"/>
      <c r="E362" s="79"/>
      <c r="F362" s="79"/>
      <c r="G362" s="74"/>
      <c r="H362" s="75"/>
      <c r="I362" s="75"/>
      <c r="J362" s="75"/>
      <c r="K362" s="122"/>
      <c r="L362" s="75"/>
      <c r="M362" s="75"/>
      <c r="O362" s="185"/>
      <c r="P362" s="183"/>
      <c r="W362" s="56"/>
      <c r="X362" s="56"/>
      <c r="AA362" s="56"/>
    </row>
    <row r="363" spans="1:27" ht="15.75">
      <c r="A363" s="352" t="s">
        <v>322</v>
      </c>
      <c r="B363" s="68">
        <v>147.6</v>
      </c>
      <c r="C363" s="71" t="s">
        <v>161</v>
      </c>
      <c r="D363" s="68">
        <v>0</v>
      </c>
      <c r="E363" s="8">
        <v>230.1</v>
      </c>
      <c r="F363" s="8">
        <v>64.3</v>
      </c>
      <c r="G363" s="70">
        <v>2.5800000000000001E-7</v>
      </c>
      <c r="H363" s="5">
        <v>0.8</v>
      </c>
      <c r="I363" s="5">
        <v>60.7</v>
      </c>
      <c r="J363" s="5"/>
      <c r="K363" s="128" t="s">
        <v>98</v>
      </c>
      <c r="L363" s="5"/>
      <c r="M363" s="5"/>
      <c r="O363" s="185"/>
      <c r="P363" s="183"/>
      <c r="W363" s="56"/>
      <c r="X363" s="56"/>
      <c r="AA363" s="56"/>
    </row>
    <row r="364" spans="1:27">
      <c r="A364" s="352" t="s">
        <v>323</v>
      </c>
      <c r="B364" s="68">
        <v>147.6</v>
      </c>
      <c r="C364" s="71" t="s">
        <v>163</v>
      </c>
      <c r="D364" s="68">
        <v>3.6</v>
      </c>
      <c r="E364" s="8">
        <v>220.6</v>
      </c>
      <c r="F364" s="8">
        <v>69.3</v>
      </c>
      <c r="G364" s="70">
        <v>2.36E-7</v>
      </c>
      <c r="H364" s="5">
        <v>1.6</v>
      </c>
      <c r="I364" s="5"/>
      <c r="J364" s="5"/>
      <c r="K364" s="439" t="s">
        <v>223</v>
      </c>
      <c r="L364" s="440"/>
      <c r="M364" s="440"/>
      <c r="O364" s="185"/>
      <c r="P364" s="183"/>
      <c r="W364" s="56"/>
      <c r="X364" s="56"/>
      <c r="AA364" s="56"/>
    </row>
    <row r="365" spans="1:27">
      <c r="A365" s="352" t="s">
        <v>324</v>
      </c>
      <c r="B365" s="68">
        <v>147.6</v>
      </c>
      <c r="C365" s="71" t="s">
        <v>163</v>
      </c>
      <c r="D365" s="68">
        <v>8.1</v>
      </c>
      <c r="E365" s="8">
        <v>209.2</v>
      </c>
      <c r="F365" s="8">
        <v>70.599999999999994</v>
      </c>
      <c r="G365" s="70">
        <v>2.22E-7</v>
      </c>
      <c r="H365" s="5">
        <v>1.7</v>
      </c>
      <c r="I365" s="5"/>
      <c r="J365" s="5"/>
      <c r="K365" s="439"/>
      <c r="L365" s="440"/>
      <c r="M365" s="440"/>
      <c r="O365" s="185"/>
      <c r="P365" s="183"/>
      <c r="W365" s="56"/>
      <c r="X365" s="56"/>
      <c r="AA365" s="56"/>
    </row>
    <row r="366" spans="1:27">
      <c r="A366" s="327" t="s">
        <v>325</v>
      </c>
      <c r="B366" s="68">
        <v>147.6</v>
      </c>
      <c r="C366" s="71" t="s">
        <v>163</v>
      </c>
      <c r="D366" s="68">
        <v>12.2</v>
      </c>
      <c r="E366" s="8">
        <v>200.3</v>
      </c>
      <c r="F366" s="8">
        <v>70</v>
      </c>
      <c r="G366" s="70">
        <v>2.04E-7</v>
      </c>
      <c r="H366" s="5">
        <v>1.8</v>
      </c>
      <c r="I366" s="5"/>
      <c r="J366" s="5"/>
      <c r="K366" s="439"/>
      <c r="L366" s="440"/>
      <c r="M366" s="440"/>
      <c r="O366" s="185"/>
      <c r="P366" s="183"/>
      <c r="W366" s="56"/>
      <c r="X366" s="56"/>
      <c r="AA366" s="56"/>
    </row>
    <row r="367" spans="1:27">
      <c r="A367" s="258" t="s">
        <v>326</v>
      </c>
      <c r="B367" s="68">
        <v>147.6</v>
      </c>
      <c r="C367" s="71" t="s">
        <v>163</v>
      </c>
      <c r="D367" s="68">
        <v>16.100000000000001</v>
      </c>
      <c r="E367" s="8">
        <v>192.4</v>
      </c>
      <c r="F367" s="8">
        <v>67.099999999999994</v>
      </c>
      <c r="G367" s="70">
        <v>1.8099999999999999E-7</v>
      </c>
      <c r="H367" s="5">
        <v>1.9</v>
      </c>
      <c r="I367" s="5"/>
      <c r="J367" s="5"/>
      <c r="K367" s="439"/>
      <c r="L367" s="440"/>
      <c r="M367" s="440"/>
      <c r="O367" s="185"/>
      <c r="P367" s="183"/>
      <c r="W367" s="56"/>
      <c r="X367" s="56"/>
      <c r="AA367" s="56"/>
    </row>
    <row r="368" spans="1:27">
      <c r="A368" s="258" t="s">
        <v>327</v>
      </c>
      <c r="B368" s="68">
        <v>147.6</v>
      </c>
      <c r="C368" s="71" t="s">
        <v>163</v>
      </c>
      <c r="D368" s="68">
        <v>20.9</v>
      </c>
      <c r="E368" s="8">
        <v>193.9</v>
      </c>
      <c r="F368" s="8">
        <v>67.3</v>
      </c>
      <c r="G368" s="70">
        <v>1.6400000000000001E-7</v>
      </c>
      <c r="H368" s="5">
        <v>2</v>
      </c>
      <c r="I368" s="5"/>
      <c r="J368" s="5"/>
      <c r="K368" s="439"/>
      <c r="L368" s="440"/>
      <c r="M368" s="440"/>
      <c r="O368" s="185"/>
      <c r="P368" s="183"/>
      <c r="W368" s="56"/>
      <c r="X368" s="56"/>
      <c r="AA368" s="56"/>
    </row>
    <row r="369" spans="1:27">
      <c r="A369" s="258" t="s">
        <v>328</v>
      </c>
      <c r="B369" s="68">
        <v>147.6</v>
      </c>
      <c r="C369" s="71" t="s">
        <v>162</v>
      </c>
      <c r="D369" s="68">
        <v>200</v>
      </c>
      <c r="E369" s="8">
        <v>189.5</v>
      </c>
      <c r="F369" s="8">
        <v>64.2</v>
      </c>
      <c r="G369" s="70">
        <v>1.4399999999999999E-7</v>
      </c>
      <c r="H369" s="5">
        <v>2.2000000000000002</v>
      </c>
      <c r="I369" s="5">
        <v>63</v>
      </c>
      <c r="J369" s="5"/>
      <c r="K369" s="439"/>
      <c r="L369" s="440"/>
      <c r="M369" s="440"/>
      <c r="O369" s="185"/>
      <c r="P369" s="183"/>
      <c r="W369" s="56"/>
      <c r="X369" s="56"/>
      <c r="AA369" s="56"/>
    </row>
    <row r="370" spans="1:27">
      <c r="A370" s="258" t="s">
        <v>329</v>
      </c>
      <c r="B370" s="68">
        <v>147.6</v>
      </c>
      <c r="C370" s="71" t="s">
        <v>162</v>
      </c>
      <c r="D370" s="68">
        <v>225</v>
      </c>
      <c r="E370" s="8">
        <v>192.1</v>
      </c>
      <c r="F370" s="8">
        <v>65.400000000000006</v>
      </c>
      <c r="G370" s="70">
        <v>1.4499999999999999E-7</v>
      </c>
      <c r="H370" s="5">
        <v>2.4</v>
      </c>
      <c r="I370" s="5"/>
      <c r="J370" s="5"/>
      <c r="K370" s="439"/>
      <c r="L370" s="440"/>
      <c r="M370" s="440"/>
      <c r="O370" s="185"/>
      <c r="P370" s="183"/>
      <c r="W370" s="56"/>
      <c r="X370" s="56"/>
      <c r="AA370" s="56"/>
    </row>
    <row r="371" spans="1:27">
      <c r="A371" s="258" t="s">
        <v>330</v>
      </c>
      <c r="B371" s="68">
        <v>147.6</v>
      </c>
      <c r="C371" s="71" t="s">
        <v>162</v>
      </c>
      <c r="D371" s="68">
        <v>250</v>
      </c>
      <c r="E371" s="8">
        <v>212.5</v>
      </c>
      <c r="F371" s="8">
        <v>73.5</v>
      </c>
      <c r="G371" s="70">
        <v>1.3300000000000001E-7</v>
      </c>
      <c r="H371" s="5">
        <v>2.7</v>
      </c>
      <c r="I371" s="5">
        <v>70.400000000000006</v>
      </c>
      <c r="J371" s="5"/>
      <c r="K371" s="439"/>
      <c r="L371" s="440"/>
      <c r="M371" s="440"/>
      <c r="O371" s="185"/>
      <c r="P371" s="183"/>
      <c r="W371" s="56"/>
      <c r="X371" s="56"/>
      <c r="AA371" s="56"/>
    </row>
    <row r="372" spans="1:27">
      <c r="A372" s="258" t="s">
        <v>331</v>
      </c>
      <c r="B372" s="68">
        <v>147.6</v>
      </c>
      <c r="C372" s="71" t="s">
        <v>163</v>
      </c>
      <c r="D372" s="68">
        <v>25</v>
      </c>
      <c r="E372" s="8">
        <v>192.8</v>
      </c>
      <c r="F372" s="8">
        <v>66.8</v>
      </c>
      <c r="G372" s="70">
        <v>1.1600000000000001E-7</v>
      </c>
      <c r="H372" s="5">
        <v>3</v>
      </c>
      <c r="I372" s="5"/>
      <c r="J372" s="5"/>
      <c r="K372" s="439"/>
      <c r="L372" s="440"/>
      <c r="M372" s="440"/>
      <c r="O372" s="185"/>
      <c r="P372" s="183"/>
      <c r="W372" s="56"/>
      <c r="X372" s="56"/>
      <c r="AA372" s="56"/>
    </row>
    <row r="373" spans="1:27">
      <c r="A373" s="258" t="s">
        <v>332</v>
      </c>
      <c r="B373" s="68">
        <v>147.6</v>
      </c>
      <c r="C373" s="71" t="s">
        <v>163</v>
      </c>
      <c r="D373" s="68">
        <v>30</v>
      </c>
      <c r="E373" s="8">
        <v>205</v>
      </c>
      <c r="F373" s="8">
        <v>68.099999999999994</v>
      </c>
      <c r="G373" s="70">
        <v>9.9099999999999994E-8</v>
      </c>
      <c r="H373" s="5">
        <v>3.5</v>
      </c>
      <c r="I373" s="5"/>
      <c r="J373" s="5"/>
      <c r="K373" s="439"/>
      <c r="L373" s="440"/>
      <c r="M373" s="440"/>
      <c r="O373" s="185"/>
      <c r="P373" s="183"/>
      <c r="W373" s="56"/>
      <c r="X373" s="56"/>
      <c r="AA373" s="56"/>
    </row>
    <row r="374" spans="1:27">
      <c r="A374" s="258" t="s">
        <v>333</v>
      </c>
      <c r="B374" s="68">
        <v>147.6</v>
      </c>
      <c r="C374" s="71" t="s">
        <v>163</v>
      </c>
      <c r="D374" s="68">
        <v>35</v>
      </c>
      <c r="E374" s="8">
        <v>226</v>
      </c>
      <c r="F374" s="8">
        <v>73.2</v>
      </c>
      <c r="G374" s="70">
        <v>9.5000000000000004E-8</v>
      </c>
      <c r="H374" s="5">
        <v>3.6</v>
      </c>
      <c r="I374" s="5"/>
      <c r="J374" s="5"/>
      <c r="K374" s="439"/>
      <c r="L374" s="440"/>
      <c r="M374" s="440"/>
      <c r="O374" s="185"/>
      <c r="P374" s="183"/>
      <c r="W374" s="56"/>
      <c r="X374" s="56"/>
      <c r="AA374" s="56"/>
    </row>
    <row r="375" spans="1:27">
      <c r="A375" s="258" t="s">
        <v>334</v>
      </c>
      <c r="B375" s="68">
        <v>147.6</v>
      </c>
      <c r="C375" s="71" t="s">
        <v>163</v>
      </c>
      <c r="D375" s="68">
        <v>40</v>
      </c>
      <c r="E375" s="8">
        <v>205</v>
      </c>
      <c r="F375" s="8">
        <v>74.2</v>
      </c>
      <c r="G375" s="70">
        <v>8.1100000000000005E-8</v>
      </c>
      <c r="H375" s="5">
        <v>4.0999999999999996</v>
      </c>
      <c r="I375" s="5"/>
      <c r="J375" s="5"/>
      <c r="K375" s="439"/>
      <c r="L375" s="440"/>
      <c r="M375" s="440"/>
      <c r="O375" s="185"/>
      <c r="P375" s="183"/>
      <c r="W375" s="56"/>
      <c r="X375" s="56"/>
      <c r="AA375" s="56"/>
    </row>
    <row r="376" spans="1:27">
      <c r="A376" s="258" t="s">
        <v>98</v>
      </c>
      <c r="B376" s="68">
        <v>147.6</v>
      </c>
      <c r="C376" s="71" t="s">
        <v>163</v>
      </c>
      <c r="D376" s="68">
        <v>45</v>
      </c>
      <c r="E376" s="8">
        <v>237.9</v>
      </c>
      <c r="F376" s="8">
        <v>75.8</v>
      </c>
      <c r="G376" s="70">
        <v>7.7000000000000001E-8</v>
      </c>
      <c r="H376" s="5">
        <v>4.0999999999999996</v>
      </c>
      <c r="I376" s="5"/>
      <c r="J376" s="5"/>
      <c r="K376" s="439"/>
      <c r="L376" s="440"/>
      <c r="M376" s="440"/>
      <c r="O376" s="185"/>
      <c r="P376" s="183"/>
      <c r="W376" s="56"/>
      <c r="X376" s="56"/>
      <c r="AA376" s="56"/>
    </row>
    <row r="377" spans="1:27">
      <c r="A377" s="258" t="s">
        <v>335</v>
      </c>
      <c r="B377" s="68">
        <v>147.6</v>
      </c>
      <c r="C377" s="71" t="s">
        <v>163</v>
      </c>
      <c r="D377" s="68">
        <v>47.5</v>
      </c>
      <c r="E377" s="8">
        <v>192.2</v>
      </c>
      <c r="F377" s="8">
        <v>78.099999999999994</v>
      </c>
      <c r="G377" s="70">
        <v>7.61E-8</v>
      </c>
      <c r="H377" s="5">
        <v>4.4000000000000004</v>
      </c>
      <c r="I377" s="5"/>
      <c r="J377" s="5"/>
      <c r="K377" s="439"/>
      <c r="L377" s="440"/>
      <c r="M377" s="440"/>
      <c r="O377" s="185"/>
      <c r="P377" s="183"/>
      <c r="W377" s="56"/>
      <c r="X377" s="56"/>
      <c r="AA377" s="56"/>
    </row>
    <row r="378" spans="1:27">
      <c r="A378" s="258" t="s">
        <v>336</v>
      </c>
      <c r="B378" s="68">
        <v>147.6</v>
      </c>
      <c r="C378" s="71" t="s">
        <v>163</v>
      </c>
      <c r="D378" s="68">
        <v>50</v>
      </c>
      <c r="E378" s="8">
        <v>205.7</v>
      </c>
      <c r="F378" s="8">
        <v>73.7</v>
      </c>
      <c r="G378" s="70">
        <v>6.73E-8</v>
      </c>
      <c r="H378" s="5">
        <v>5.0999999999999996</v>
      </c>
      <c r="I378" s="5"/>
      <c r="J378" s="5"/>
      <c r="K378" s="439"/>
      <c r="L378" s="440"/>
      <c r="M378" s="440"/>
      <c r="O378" s="185"/>
      <c r="P378" s="183"/>
      <c r="W378" s="56"/>
      <c r="X378" s="56"/>
      <c r="AA378" s="56"/>
    </row>
    <row r="379" spans="1:27">
      <c r="A379" s="258" t="s">
        <v>337</v>
      </c>
      <c r="B379" s="68">
        <v>147.6</v>
      </c>
      <c r="C379" s="71" t="s">
        <v>163</v>
      </c>
      <c r="D379" s="68">
        <v>55</v>
      </c>
      <c r="E379" s="8">
        <v>188.5</v>
      </c>
      <c r="F379" s="8">
        <v>57.1</v>
      </c>
      <c r="G379" s="70">
        <v>5.5199999999999998E-8</v>
      </c>
      <c r="H379" s="5">
        <v>5.9</v>
      </c>
      <c r="I379" s="5"/>
      <c r="J379" s="5"/>
      <c r="K379" s="439"/>
      <c r="L379" s="440"/>
      <c r="M379" s="440"/>
      <c r="O379" s="185"/>
      <c r="P379" s="183"/>
      <c r="W379" s="56"/>
      <c r="X379" s="56"/>
      <c r="AA379" s="56"/>
    </row>
    <row r="380" spans="1:27">
      <c r="A380" s="258" t="s">
        <v>97</v>
      </c>
      <c r="B380" s="68">
        <v>147.6</v>
      </c>
      <c r="C380" s="71" t="s">
        <v>163</v>
      </c>
      <c r="D380" s="68">
        <v>60</v>
      </c>
      <c r="E380" s="8">
        <v>220.9</v>
      </c>
      <c r="F380" s="8">
        <v>55</v>
      </c>
      <c r="G380" s="70">
        <v>4.1199999999999998E-8</v>
      </c>
      <c r="H380" s="5">
        <v>8.4</v>
      </c>
      <c r="I380" s="5"/>
      <c r="J380" s="5"/>
      <c r="K380" s="439"/>
      <c r="L380" s="440"/>
      <c r="M380" s="440"/>
      <c r="O380" s="185"/>
      <c r="P380" s="183"/>
      <c r="W380" s="56"/>
      <c r="X380" s="56"/>
      <c r="AA380" s="56"/>
    </row>
    <row r="381" spans="1:27">
      <c r="A381" s="258" t="s">
        <v>338</v>
      </c>
      <c r="B381" s="72">
        <v>147.6</v>
      </c>
      <c r="C381" s="73" t="s">
        <v>163</v>
      </c>
      <c r="D381" s="72">
        <v>65</v>
      </c>
      <c r="E381" s="79">
        <v>241.9</v>
      </c>
      <c r="F381" s="79">
        <v>69.7</v>
      </c>
      <c r="G381" s="74">
        <v>5.5000000000000003E-8</v>
      </c>
      <c r="H381" s="75">
        <v>5.9</v>
      </c>
      <c r="I381" s="75"/>
      <c r="J381" s="75"/>
      <c r="K381" s="122"/>
      <c r="L381" s="75"/>
      <c r="M381" s="75"/>
      <c r="O381" s="185"/>
      <c r="P381" s="183"/>
      <c r="W381" s="56"/>
      <c r="X381" s="56"/>
      <c r="AA381" s="56"/>
    </row>
    <row r="382" spans="1:27">
      <c r="A382" s="256"/>
      <c r="B382" s="72"/>
      <c r="C382" s="73"/>
      <c r="D382" s="72"/>
      <c r="E382" s="79"/>
      <c r="F382" s="79"/>
      <c r="G382" s="74"/>
      <c r="H382" s="75"/>
      <c r="I382" s="75"/>
      <c r="J382" s="75"/>
      <c r="K382" s="122"/>
      <c r="L382" s="75"/>
      <c r="M382" s="75"/>
      <c r="W382" s="56"/>
      <c r="X382" s="56"/>
      <c r="AA382" s="56"/>
    </row>
    <row r="383" spans="1:27" ht="15.75">
      <c r="A383" s="256" t="s">
        <v>322</v>
      </c>
      <c r="B383" s="68">
        <v>148.80000000000001</v>
      </c>
      <c r="C383" s="71" t="s">
        <v>161</v>
      </c>
      <c r="D383" s="68">
        <v>0</v>
      </c>
      <c r="E383" s="170">
        <v>197.9</v>
      </c>
      <c r="F383" s="170">
        <v>41</v>
      </c>
      <c r="G383" s="70">
        <v>3.8099999999999997E-8</v>
      </c>
      <c r="H383" s="5">
        <v>1.5</v>
      </c>
      <c r="I383" s="5">
        <v>23.1</v>
      </c>
      <c r="J383" s="5"/>
      <c r="K383" s="128" t="s">
        <v>97</v>
      </c>
      <c r="L383" s="5"/>
      <c r="M383" s="5"/>
      <c r="O383" s="185"/>
      <c r="P383" s="183"/>
      <c r="W383" s="56"/>
      <c r="X383" s="56"/>
      <c r="AA383" s="56"/>
    </row>
    <row r="384" spans="1:27">
      <c r="A384" s="256" t="s">
        <v>323</v>
      </c>
      <c r="B384" s="68">
        <v>148.80000000000001</v>
      </c>
      <c r="C384" s="71" t="s">
        <v>162</v>
      </c>
      <c r="D384" s="68">
        <v>100</v>
      </c>
      <c r="E384" s="170">
        <v>227.4</v>
      </c>
      <c r="F384" s="170">
        <v>34.1</v>
      </c>
      <c r="G384" s="70">
        <v>3.0199999999999999E-8</v>
      </c>
      <c r="H384" s="5">
        <v>1.8</v>
      </c>
      <c r="I384" s="5"/>
      <c r="J384" s="5"/>
      <c r="K384" s="439" t="s">
        <v>222</v>
      </c>
      <c r="L384" s="440"/>
      <c r="M384" s="440"/>
      <c r="O384" s="185"/>
      <c r="P384" s="183"/>
      <c r="W384" s="56"/>
      <c r="X384" s="56"/>
      <c r="AA384" s="56"/>
    </row>
    <row r="385" spans="1:28">
      <c r="A385" s="256" t="s">
        <v>324</v>
      </c>
      <c r="B385" s="68">
        <v>148.80000000000001</v>
      </c>
      <c r="C385" s="71" t="s">
        <v>162</v>
      </c>
      <c r="D385" s="68">
        <v>150</v>
      </c>
      <c r="E385" s="170">
        <v>211.5</v>
      </c>
      <c r="F385" s="170">
        <v>-18.5</v>
      </c>
      <c r="G385" s="70">
        <v>4.0200000000000003E-8</v>
      </c>
      <c r="H385" s="5">
        <v>2.4</v>
      </c>
      <c r="I385" s="5">
        <v>24</v>
      </c>
      <c r="J385" s="5"/>
      <c r="K385" s="439"/>
      <c r="L385" s="440"/>
      <c r="M385" s="440"/>
      <c r="O385" s="185"/>
      <c r="P385" s="183"/>
      <c r="W385" s="56"/>
      <c r="X385" s="56"/>
      <c r="AA385" s="56"/>
    </row>
    <row r="386" spans="1:28">
      <c r="A386" s="256" t="s">
        <v>325</v>
      </c>
      <c r="B386" s="68">
        <v>148.80000000000001</v>
      </c>
      <c r="C386" s="71" t="s">
        <v>163</v>
      </c>
      <c r="D386" s="68">
        <v>3.6</v>
      </c>
      <c r="E386" s="170">
        <v>215.2</v>
      </c>
      <c r="F386" s="170">
        <v>-19.3</v>
      </c>
      <c r="G386" s="70">
        <v>4.4799999999999997E-8</v>
      </c>
      <c r="H386" s="5">
        <v>1.6</v>
      </c>
      <c r="I386" s="5"/>
      <c r="J386" s="5"/>
      <c r="K386" s="439"/>
      <c r="L386" s="440"/>
      <c r="M386" s="440"/>
      <c r="O386" s="185"/>
      <c r="P386" s="183"/>
      <c r="W386" s="56"/>
      <c r="X386" s="56"/>
      <c r="AA386" s="56"/>
    </row>
    <row r="387" spans="1:28">
      <c r="A387" s="256" t="s">
        <v>326</v>
      </c>
      <c r="B387" s="68">
        <v>148.80000000000001</v>
      </c>
      <c r="C387" s="71" t="s">
        <v>163</v>
      </c>
      <c r="D387" s="68">
        <v>5.8</v>
      </c>
      <c r="E387" s="170">
        <v>225.3</v>
      </c>
      <c r="F387" s="170">
        <v>-15.8</v>
      </c>
      <c r="G387" s="70">
        <v>5.1300000000000003E-8</v>
      </c>
      <c r="H387" s="5">
        <v>1.3</v>
      </c>
      <c r="I387" s="5"/>
      <c r="J387" s="5"/>
      <c r="K387" s="439"/>
      <c r="L387" s="440"/>
      <c r="M387" s="440"/>
      <c r="O387" s="185"/>
      <c r="P387" s="183"/>
    </row>
    <row r="388" spans="1:28">
      <c r="A388" s="258" t="s">
        <v>327</v>
      </c>
      <c r="B388" s="68">
        <v>148.80000000000001</v>
      </c>
      <c r="C388" s="71" t="s">
        <v>163</v>
      </c>
      <c r="D388" s="68">
        <v>8.1</v>
      </c>
      <c r="E388" s="170">
        <v>201.9</v>
      </c>
      <c r="F388" s="170">
        <v>-42.6</v>
      </c>
      <c r="G388" s="70">
        <v>4.3000000000000001E-8</v>
      </c>
      <c r="H388" s="5">
        <v>1.5</v>
      </c>
      <c r="I388" s="5"/>
      <c r="J388" s="5"/>
      <c r="K388" s="439"/>
      <c r="L388" s="440"/>
      <c r="M388" s="440"/>
      <c r="O388" s="185"/>
      <c r="P388" s="183"/>
    </row>
    <row r="389" spans="1:28">
      <c r="A389" s="258" t="s">
        <v>328</v>
      </c>
      <c r="B389" s="68">
        <v>148.80000000000001</v>
      </c>
      <c r="C389" s="71" t="s">
        <v>163</v>
      </c>
      <c r="D389" s="68">
        <v>12.2</v>
      </c>
      <c r="E389" s="170">
        <v>161.1</v>
      </c>
      <c r="F389" s="170">
        <v>-52.5</v>
      </c>
      <c r="G389" s="70">
        <v>4.8400000000000003E-8</v>
      </c>
      <c r="H389" s="5">
        <v>1.1000000000000001</v>
      </c>
      <c r="I389" s="5"/>
      <c r="J389" s="5"/>
      <c r="K389" s="439"/>
      <c r="L389" s="440"/>
      <c r="M389" s="440"/>
      <c r="O389" s="185"/>
      <c r="P389" s="183"/>
    </row>
    <row r="390" spans="1:28">
      <c r="A390" s="256" t="s">
        <v>329</v>
      </c>
      <c r="B390" s="68">
        <v>148.80000000000001</v>
      </c>
      <c r="C390" s="71" t="s">
        <v>163</v>
      </c>
      <c r="D390" s="68">
        <v>14</v>
      </c>
      <c r="E390" s="170">
        <v>76.3</v>
      </c>
      <c r="F390" s="170">
        <v>-84.7</v>
      </c>
      <c r="G390" s="70">
        <v>5.1399999999999997E-8</v>
      </c>
      <c r="H390" s="5">
        <v>1.4</v>
      </c>
      <c r="I390" s="5"/>
      <c r="J390" s="5"/>
      <c r="K390" s="439"/>
      <c r="L390" s="440"/>
      <c r="M390" s="440"/>
      <c r="O390" s="185"/>
      <c r="P390" s="183"/>
    </row>
    <row r="391" spans="1:28">
      <c r="A391" s="256" t="s">
        <v>330</v>
      </c>
      <c r="B391" s="68">
        <v>148.80000000000001</v>
      </c>
      <c r="C391" s="71" t="s">
        <v>163</v>
      </c>
      <c r="D391" s="68">
        <v>16.100000000000001</v>
      </c>
      <c r="E391" s="170">
        <v>178</v>
      </c>
      <c r="F391" s="170">
        <v>-87.1</v>
      </c>
      <c r="G391" s="70">
        <v>6.1900000000000005E-8</v>
      </c>
      <c r="H391" s="5">
        <v>1.2</v>
      </c>
      <c r="I391" s="5"/>
      <c r="J391" s="5"/>
      <c r="K391" s="439"/>
      <c r="L391" s="440"/>
      <c r="M391" s="440"/>
      <c r="O391" s="185"/>
      <c r="P391" s="183"/>
      <c r="U391" s="149"/>
      <c r="V391" s="149"/>
      <c r="W391" s="148"/>
      <c r="X391" s="148"/>
      <c r="Y391" s="149"/>
      <c r="Z391" s="149"/>
      <c r="AA391" s="148"/>
    </row>
    <row r="392" spans="1:28">
      <c r="A392" s="256" t="s">
        <v>331</v>
      </c>
      <c r="B392" s="68">
        <v>148.80000000000001</v>
      </c>
      <c r="C392" s="71" t="s">
        <v>162</v>
      </c>
      <c r="D392" s="68">
        <v>200</v>
      </c>
      <c r="E392" s="170">
        <v>336.3</v>
      </c>
      <c r="F392" s="170">
        <v>-55.4</v>
      </c>
      <c r="G392" s="70">
        <v>1.24E-7</v>
      </c>
      <c r="H392" s="5">
        <v>2</v>
      </c>
      <c r="I392" s="5"/>
      <c r="J392" s="5"/>
      <c r="K392" s="439"/>
      <c r="L392" s="440"/>
      <c r="M392" s="440"/>
      <c r="O392" s="185"/>
      <c r="P392" s="183"/>
      <c r="U392" s="149"/>
      <c r="V392" s="149"/>
      <c r="W392" s="148"/>
      <c r="X392" s="148"/>
      <c r="Y392" s="149"/>
      <c r="Z392" s="149"/>
      <c r="AA392" s="148"/>
      <c r="AB392" s="81"/>
    </row>
    <row r="393" spans="1:28">
      <c r="A393" s="256" t="s">
        <v>332</v>
      </c>
      <c r="B393" s="68">
        <v>148.80000000000001</v>
      </c>
      <c r="C393" s="71" t="s">
        <v>162</v>
      </c>
      <c r="D393" s="68">
        <v>225</v>
      </c>
      <c r="E393" s="170">
        <v>337.4</v>
      </c>
      <c r="F393" s="170">
        <v>-48.4</v>
      </c>
      <c r="G393" s="70">
        <v>2.23E-7</v>
      </c>
      <c r="H393" s="5">
        <v>1.8</v>
      </c>
      <c r="I393" s="78">
        <v>44.9</v>
      </c>
      <c r="J393" s="78"/>
      <c r="K393" s="439"/>
      <c r="L393" s="440"/>
      <c r="M393" s="440"/>
      <c r="O393" s="185"/>
      <c r="P393" s="183"/>
      <c r="U393" s="149"/>
      <c r="V393" s="149"/>
      <c r="W393" s="148"/>
      <c r="X393" s="148"/>
      <c r="Y393" s="149"/>
      <c r="Z393" s="149"/>
      <c r="AA393" s="148"/>
      <c r="AB393" s="81"/>
    </row>
    <row r="394" spans="1:28">
      <c r="A394" s="256" t="s">
        <v>333</v>
      </c>
      <c r="B394" s="68">
        <v>148.80000000000001</v>
      </c>
      <c r="C394" s="71" t="s">
        <v>162</v>
      </c>
      <c r="D394" s="68">
        <v>250</v>
      </c>
      <c r="E394" s="170">
        <v>338.8</v>
      </c>
      <c r="F394" s="170">
        <v>-44.2</v>
      </c>
      <c r="G394" s="70">
        <v>2.0800000000000001E-7</v>
      </c>
      <c r="H394" s="5">
        <v>2</v>
      </c>
      <c r="I394" s="78"/>
      <c r="J394" s="78"/>
      <c r="K394" s="439"/>
      <c r="L394" s="440"/>
      <c r="M394" s="440"/>
      <c r="O394" s="185"/>
      <c r="P394" s="183"/>
      <c r="U394" s="149"/>
      <c r="V394" s="149"/>
      <c r="W394" s="148"/>
      <c r="X394" s="148"/>
      <c r="Y394" s="149"/>
      <c r="Z394" s="149"/>
      <c r="AA394" s="148"/>
      <c r="AB394" s="81"/>
    </row>
    <row r="395" spans="1:28" s="81" customFormat="1">
      <c r="A395" s="256" t="s">
        <v>334</v>
      </c>
      <c r="B395" s="79">
        <v>148.80000000000001</v>
      </c>
      <c r="C395" s="80" t="s">
        <v>162</v>
      </c>
      <c r="D395" s="79">
        <v>275</v>
      </c>
      <c r="E395" s="170">
        <v>321.89999999999998</v>
      </c>
      <c r="F395" s="170">
        <v>-48.6</v>
      </c>
      <c r="G395" s="70">
        <v>1.8699999999999999E-7</v>
      </c>
      <c r="H395" s="5">
        <v>1.9</v>
      </c>
      <c r="I395" s="78"/>
      <c r="J395" s="78"/>
      <c r="K395" s="439"/>
      <c r="L395" s="440"/>
      <c r="M395" s="440"/>
      <c r="N395" s="108"/>
      <c r="O395" s="190"/>
      <c r="P395" s="191"/>
      <c r="Q395" s="192"/>
      <c r="R395" s="192"/>
      <c r="S395" s="209"/>
      <c r="T395" s="149"/>
      <c r="U395" s="56"/>
      <c r="V395" s="56"/>
      <c r="W395" s="147"/>
      <c r="X395" s="147"/>
      <c r="Y395" s="56"/>
      <c r="Z395" s="56"/>
      <c r="AA395" s="147"/>
    </row>
    <row r="396" spans="1:28" s="81" customFormat="1">
      <c r="A396" s="256" t="s">
        <v>98</v>
      </c>
      <c r="B396" s="79">
        <v>148.80000000000001</v>
      </c>
      <c r="C396" s="80" t="s">
        <v>162</v>
      </c>
      <c r="D396" s="79">
        <v>300</v>
      </c>
      <c r="E396" s="170">
        <v>345.9</v>
      </c>
      <c r="F396" s="170">
        <v>-43.8</v>
      </c>
      <c r="G396" s="70">
        <v>2.41E-7</v>
      </c>
      <c r="H396" s="5">
        <v>2</v>
      </c>
      <c r="I396" s="78">
        <v>50.4</v>
      </c>
      <c r="J396" s="78"/>
      <c r="K396" s="124"/>
      <c r="L396" s="78"/>
      <c r="M396" s="78"/>
      <c r="N396" s="108"/>
      <c r="O396" s="190"/>
      <c r="P396" s="191"/>
      <c r="Q396" s="192"/>
      <c r="R396" s="192"/>
      <c r="S396" s="209"/>
      <c r="T396" s="149"/>
      <c r="U396" s="56"/>
      <c r="V396" s="56"/>
      <c r="W396" s="147"/>
      <c r="X396" s="147"/>
      <c r="Y396" s="56"/>
      <c r="Z396" s="56"/>
      <c r="AA396" s="147"/>
      <c r="AB396"/>
    </row>
    <row r="397" spans="1:28" s="81" customFormat="1">
      <c r="A397" s="256" t="s">
        <v>335</v>
      </c>
      <c r="B397" s="79">
        <v>148.80000000000001</v>
      </c>
      <c r="C397" s="80" t="s">
        <v>162</v>
      </c>
      <c r="D397" s="79">
        <v>325</v>
      </c>
      <c r="E397" s="170">
        <v>353</v>
      </c>
      <c r="F397" s="170">
        <v>-55.3</v>
      </c>
      <c r="G397" s="70">
        <v>1.61E-7</v>
      </c>
      <c r="H397" s="5">
        <v>2.2999999999999998</v>
      </c>
      <c r="I397" s="78"/>
      <c r="J397" s="78"/>
      <c r="K397" s="124"/>
      <c r="L397" s="78"/>
      <c r="M397" s="78"/>
      <c r="N397" s="108"/>
      <c r="O397" s="190"/>
      <c r="P397" s="191"/>
      <c r="Q397" s="192"/>
      <c r="R397" s="192"/>
      <c r="S397" s="209"/>
      <c r="T397" s="149"/>
      <c r="U397" s="56"/>
      <c r="V397" s="56"/>
      <c r="W397" s="147"/>
      <c r="X397" s="147"/>
      <c r="Y397" s="56"/>
      <c r="Z397" s="56"/>
      <c r="AA397" s="147"/>
      <c r="AB397"/>
    </row>
    <row r="398" spans="1:28" s="81" customFormat="1">
      <c r="A398" s="256" t="s">
        <v>336</v>
      </c>
      <c r="B398" s="79">
        <v>148.80000000000001</v>
      </c>
      <c r="C398" s="80" t="s">
        <v>162</v>
      </c>
      <c r="D398" s="79">
        <v>350</v>
      </c>
      <c r="E398" s="170">
        <v>357.6</v>
      </c>
      <c r="F398" s="170">
        <v>-45.2</v>
      </c>
      <c r="G398" s="70">
        <v>2.11E-7</v>
      </c>
      <c r="H398" s="5">
        <v>1.9</v>
      </c>
      <c r="I398" s="78">
        <v>53.8</v>
      </c>
      <c r="J398" s="78"/>
      <c r="K398" s="124"/>
      <c r="L398" s="78"/>
      <c r="M398" s="78"/>
      <c r="N398" s="108"/>
      <c r="O398" s="190"/>
      <c r="P398" s="191"/>
      <c r="Q398" s="192"/>
      <c r="R398" s="192"/>
      <c r="S398" s="209"/>
      <c r="T398" s="149"/>
      <c r="U398" s="56"/>
      <c r="V398" s="56"/>
      <c r="W398" s="147"/>
      <c r="X398" s="147"/>
      <c r="Y398" s="56"/>
      <c r="Z398" s="56"/>
      <c r="AA398" s="147"/>
      <c r="AB398"/>
    </row>
    <row r="399" spans="1:28">
      <c r="A399" s="256"/>
      <c r="B399" s="68"/>
      <c r="C399" s="71"/>
      <c r="D399" s="68"/>
      <c r="E399" s="170"/>
      <c r="F399" s="170"/>
      <c r="G399" s="70"/>
      <c r="H399" s="5"/>
      <c r="I399" s="5"/>
      <c r="J399" s="5"/>
      <c r="K399" s="121"/>
      <c r="L399" s="5"/>
      <c r="M399" s="5"/>
    </row>
    <row r="400" spans="1:28" ht="15.75">
      <c r="A400" s="256" t="s">
        <v>322</v>
      </c>
      <c r="B400" s="68">
        <v>149.9</v>
      </c>
      <c r="C400" s="71" t="s">
        <v>161</v>
      </c>
      <c r="D400" s="68">
        <v>0</v>
      </c>
      <c r="E400" s="8">
        <v>242.5</v>
      </c>
      <c r="F400" s="8">
        <v>-27.8</v>
      </c>
      <c r="G400" s="70">
        <v>2.2399999999999999E-7</v>
      </c>
      <c r="H400" s="5">
        <v>1.1000000000000001</v>
      </c>
      <c r="I400" s="5">
        <v>14.1</v>
      </c>
      <c r="J400" s="5"/>
      <c r="K400" s="128" t="s">
        <v>103</v>
      </c>
      <c r="L400" s="5"/>
      <c r="M400" s="5"/>
      <c r="O400" s="185"/>
      <c r="P400" s="183"/>
    </row>
    <row r="401" spans="1:27">
      <c r="A401" s="303" t="s">
        <v>323</v>
      </c>
      <c r="B401" s="68">
        <v>149.9</v>
      </c>
      <c r="C401" s="71" t="s">
        <v>162</v>
      </c>
      <c r="D401" s="68">
        <v>100</v>
      </c>
      <c r="E401" s="8">
        <v>242.6</v>
      </c>
      <c r="F401" s="8">
        <v>-36.299999999999997</v>
      </c>
      <c r="G401" s="70">
        <v>1.5200000000000001E-7</v>
      </c>
      <c r="H401" s="5">
        <v>1.2</v>
      </c>
      <c r="I401" s="5"/>
      <c r="J401" s="5"/>
      <c r="K401" s="439" t="s">
        <v>221</v>
      </c>
      <c r="L401" s="440"/>
      <c r="M401" s="440"/>
      <c r="O401" s="185"/>
      <c r="P401" s="183"/>
    </row>
    <row r="402" spans="1:27">
      <c r="A402" s="303" t="s">
        <v>324</v>
      </c>
      <c r="B402" s="68">
        <v>149.9</v>
      </c>
      <c r="C402" s="71" t="s">
        <v>162</v>
      </c>
      <c r="D402" s="68">
        <v>150</v>
      </c>
      <c r="E402" s="8">
        <v>253.4</v>
      </c>
      <c r="F402" s="8">
        <v>-13.6</v>
      </c>
      <c r="G402" s="70">
        <v>9.2700000000000003E-8</v>
      </c>
      <c r="H402" s="5">
        <v>0.8</v>
      </c>
      <c r="I402" s="5"/>
      <c r="J402" s="5"/>
      <c r="K402" s="439"/>
      <c r="L402" s="440"/>
      <c r="M402" s="440"/>
      <c r="O402" s="185"/>
      <c r="P402" s="183"/>
    </row>
    <row r="403" spans="1:27">
      <c r="A403" s="303" t="s">
        <v>325</v>
      </c>
      <c r="B403" s="68">
        <v>149.9</v>
      </c>
      <c r="C403" s="71" t="s">
        <v>162</v>
      </c>
      <c r="D403" s="68">
        <v>175</v>
      </c>
      <c r="E403" s="8">
        <v>262.10000000000002</v>
      </c>
      <c r="F403" s="8">
        <v>-17.2</v>
      </c>
      <c r="G403" s="70">
        <v>8.2100000000000001E-8</v>
      </c>
      <c r="H403" s="5">
        <v>1</v>
      </c>
      <c r="I403" s="5"/>
      <c r="J403" s="5"/>
      <c r="K403" s="439"/>
      <c r="L403" s="440"/>
      <c r="M403" s="440"/>
      <c r="O403" s="185"/>
      <c r="P403" s="183"/>
      <c r="W403" s="56"/>
      <c r="X403" s="56"/>
      <c r="AA403" s="56"/>
    </row>
    <row r="404" spans="1:27">
      <c r="A404" s="303" t="s">
        <v>326</v>
      </c>
      <c r="B404" s="68">
        <v>149.9</v>
      </c>
      <c r="C404" s="71" t="s">
        <v>163</v>
      </c>
      <c r="D404" s="68">
        <v>3.6</v>
      </c>
      <c r="E404" s="8">
        <v>269.60000000000002</v>
      </c>
      <c r="F404" s="8">
        <v>0</v>
      </c>
      <c r="G404" s="70">
        <v>8.2599999999999998E-8</v>
      </c>
      <c r="H404" s="5">
        <v>0.3</v>
      </c>
      <c r="I404" s="5"/>
      <c r="J404" s="5"/>
      <c r="K404" s="439"/>
      <c r="L404" s="440"/>
      <c r="M404" s="440"/>
      <c r="O404" s="185"/>
      <c r="P404" s="183"/>
      <c r="W404" s="56"/>
      <c r="X404" s="56"/>
      <c r="AA404" s="56"/>
    </row>
    <row r="405" spans="1:27">
      <c r="A405" s="256" t="s">
        <v>327</v>
      </c>
      <c r="B405" s="68">
        <v>149.9</v>
      </c>
      <c r="C405" s="71" t="s">
        <v>163</v>
      </c>
      <c r="D405" s="68">
        <v>8.1</v>
      </c>
      <c r="E405" s="8">
        <v>268.2</v>
      </c>
      <c r="F405" s="8">
        <v>-3.3</v>
      </c>
      <c r="G405" s="70">
        <v>8.6099999999999997E-8</v>
      </c>
      <c r="H405" s="5">
        <v>0.5</v>
      </c>
      <c r="I405" s="5"/>
      <c r="J405" s="5"/>
      <c r="K405" s="439"/>
      <c r="L405" s="440"/>
      <c r="M405" s="440"/>
      <c r="O405" s="185"/>
      <c r="P405" s="183"/>
      <c r="W405" s="56"/>
      <c r="X405" s="56"/>
      <c r="AA405" s="56"/>
    </row>
    <row r="406" spans="1:27">
      <c r="A406" s="256" t="s">
        <v>328</v>
      </c>
      <c r="B406" s="68">
        <v>149.9</v>
      </c>
      <c r="C406" s="71" t="s">
        <v>163</v>
      </c>
      <c r="D406" s="68">
        <v>12.2</v>
      </c>
      <c r="E406" s="8">
        <v>242</v>
      </c>
      <c r="F406" s="8">
        <v>-6.6</v>
      </c>
      <c r="G406" s="70">
        <v>9.8200000000000006E-8</v>
      </c>
      <c r="H406" s="5">
        <v>0.8</v>
      </c>
      <c r="I406" s="5"/>
      <c r="J406" s="5"/>
      <c r="K406" s="439"/>
      <c r="L406" s="440"/>
      <c r="M406" s="440"/>
      <c r="O406" s="185"/>
      <c r="P406" s="183"/>
      <c r="W406" s="56"/>
      <c r="X406" s="56"/>
      <c r="AA406" s="56"/>
    </row>
    <row r="407" spans="1:27">
      <c r="A407" s="256" t="s">
        <v>329</v>
      </c>
      <c r="B407" s="68">
        <v>149.9</v>
      </c>
      <c r="C407" s="71" t="s">
        <v>163</v>
      </c>
      <c r="D407" s="68">
        <v>14</v>
      </c>
      <c r="E407" s="8">
        <v>215.4</v>
      </c>
      <c r="F407" s="8">
        <v>-5.2</v>
      </c>
      <c r="G407" s="70">
        <v>1.1300000000000001E-7</v>
      </c>
      <c r="H407" s="5">
        <v>1.2</v>
      </c>
      <c r="I407" s="5"/>
      <c r="J407" s="5"/>
      <c r="K407" s="439"/>
      <c r="L407" s="440"/>
      <c r="M407" s="440"/>
      <c r="O407" s="185"/>
      <c r="P407" s="183"/>
      <c r="W407" s="56"/>
      <c r="X407" s="56"/>
      <c r="AA407" s="56"/>
    </row>
    <row r="408" spans="1:27">
      <c r="A408" s="256" t="s">
        <v>330</v>
      </c>
      <c r="B408" s="68">
        <v>149.9</v>
      </c>
      <c r="C408" s="71" t="s">
        <v>163</v>
      </c>
      <c r="D408" s="68">
        <v>16.100000000000001</v>
      </c>
      <c r="E408" s="8">
        <v>246.1</v>
      </c>
      <c r="F408" s="8">
        <v>-22.4</v>
      </c>
      <c r="G408" s="70">
        <v>6.0899999999999996E-8</v>
      </c>
      <c r="H408" s="5">
        <v>1.2</v>
      </c>
      <c r="I408" s="5"/>
      <c r="J408" s="5"/>
      <c r="K408" s="439"/>
      <c r="L408" s="440"/>
      <c r="M408" s="440"/>
      <c r="O408" s="185"/>
      <c r="P408" s="183"/>
      <c r="W408" s="56"/>
      <c r="X408" s="56"/>
      <c r="AA408" s="56"/>
    </row>
    <row r="409" spans="1:27">
      <c r="A409" s="256" t="s">
        <v>331</v>
      </c>
      <c r="B409" s="72">
        <v>149.9</v>
      </c>
      <c r="C409" s="73" t="s">
        <v>163</v>
      </c>
      <c r="D409" s="72">
        <v>25</v>
      </c>
      <c r="E409" s="79">
        <v>175.4</v>
      </c>
      <c r="F409" s="79">
        <v>-48.7</v>
      </c>
      <c r="G409" s="74">
        <v>8.4699999999999997E-8</v>
      </c>
      <c r="H409" s="75">
        <v>1.6</v>
      </c>
      <c r="I409" s="75"/>
      <c r="J409" s="75"/>
      <c r="K409" s="122"/>
      <c r="L409" s="75"/>
      <c r="M409" s="75"/>
      <c r="O409" s="187"/>
      <c r="P409" s="187"/>
      <c r="W409" s="56"/>
      <c r="X409" s="56"/>
      <c r="AA409" s="56"/>
    </row>
    <row r="410" spans="1:27">
      <c r="A410" s="256" t="s">
        <v>332</v>
      </c>
      <c r="B410" s="72">
        <v>149.9</v>
      </c>
      <c r="C410" s="73" t="s">
        <v>163</v>
      </c>
      <c r="D410" s="72">
        <v>30</v>
      </c>
      <c r="E410" s="79">
        <v>271.39999999999998</v>
      </c>
      <c r="F410" s="79">
        <v>-9.4</v>
      </c>
      <c r="G410" s="74">
        <v>6.2900000000000001E-8</v>
      </c>
      <c r="H410" s="75">
        <v>1</v>
      </c>
      <c r="I410" s="75"/>
      <c r="J410" s="75"/>
      <c r="K410" s="122"/>
      <c r="L410" s="75"/>
      <c r="M410" s="75"/>
      <c r="O410" s="187"/>
      <c r="P410" s="187"/>
      <c r="W410" s="56"/>
      <c r="X410" s="56"/>
      <c r="AA410" s="56"/>
    </row>
    <row r="411" spans="1:27">
      <c r="A411" s="256" t="s">
        <v>333</v>
      </c>
      <c r="B411" s="72">
        <v>149.9</v>
      </c>
      <c r="C411" s="73" t="s">
        <v>163</v>
      </c>
      <c r="D411" s="72">
        <v>35</v>
      </c>
      <c r="E411" s="79">
        <v>291.60000000000002</v>
      </c>
      <c r="F411" s="79">
        <v>19.8</v>
      </c>
      <c r="G411" s="74">
        <v>1.98E-7</v>
      </c>
      <c r="H411" s="75">
        <v>0.7</v>
      </c>
      <c r="I411" s="75"/>
      <c r="J411" s="75"/>
      <c r="K411" s="122"/>
      <c r="L411" s="75"/>
      <c r="M411" s="75"/>
      <c r="O411" s="187"/>
      <c r="P411" s="187"/>
      <c r="W411" s="56"/>
      <c r="X411" s="56"/>
      <c r="AA411" s="56"/>
    </row>
    <row r="412" spans="1:27">
      <c r="A412" s="256" t="s">
        <v>334</v>
      </c>
      <c r="B412" s="72">
        <v>149.9</v>
      </c>
      <c r="C412" s="73" t="s">
        <v>163</v>
      </c>
      <c r="D412" s="72">
        <v>40</v>
      </c>
      <c r="E412" s="79">
        <v>147.80000000000001</v>
      </c>
      <c r="F412" s="79">
        <v>-60</v>
      </c>
      <c r="G412" s="74">
        <v>1.23E-7</v>
      </c>
      <c r="H412" s="75">
        <v>1.3</v>
      </c>
      <c r="I412" s="75"/>
      <c r="J412" s="75"/>
      <c r="K412" s="122"/>
      <c r="L412" s="75"/>
      <c r="M412" s="75"/>
      <c r="O412" s="187"/>
      <c r="P412" s="187"/>
      <c r="W412" s="56"/>
      <c r="X412" s="56"/>
      <c r="AA412" s="56"/>
    </row>
    <row r="413" spans="1:27">
      <c r="A413" s="256"/>
      <c r="B413" s="68"/>
      <c r="C413" s="71"/>
      <c r="D413" s="68"/>
      <c r="E413" s="8"/>
      <c r="F413" s="8"/>
      <c r="G413" s="70"/>
      <c r="H413" s="5"/>
      <c r="I413" s="5"/>
      <c r="J413" s="5"/>
      <c r="K413" s="121"/>
      <c r="L413" s="5"/>
      <c r="M413" s="5"/>
      <c r="W413" s="56"/>
      <c r="X413" s="56"/>
      <c r="AA413" s="56"/>
    </row>
    <row r="414" spans="1:27" ht="15.75">
      <c r="A414" s="352" t="s">
        <v>322</v>
      </c>
      <c r="B414" s="68">
        <v>150.80000000000001</v>
      </c>
      <c r="C414" s="71" t="s">
        <v>161</v>
      </c>
      <c r="D414" s="68">
        <v>0</v>
      </c>
      <c r="E414" s="8">
        <v>230.3</v>
      </c>
      <c r="F414" s="8">
        <v>-29.8</v>
      </c>
      <c r="G414" s="70">
        <v>1.24E-7</v>
      </c>
      <c r="H414" s="82">
        <v>19.3</v>
      </c>
      <c r="I414" s="82">
        <v>341</v>
      </c>
      <c r="J414" s="82"/>
      <c r="K414" s="128" t="s">
        <v>98</v>
      </c>
      <c r="L414" s="82"/>
      <c r="M414" s="82"/>
      <c r="O414" s="185"/>
      <c r="P414" s="183"/>
      <c r="W414" s="56"/>
      <c r="X414" s="56"/>
      <c r="AA414" s="56"/>
    </row>
    <row r="415" spans="1:27">
      <c r="A415" s="352" t="s">
        <v>323</v>
      </c>
      <c r="B415" s="68">
        <v>150.80000000000001</v>
      </c>
      <c r="C415" s="71" t="s">
        <v>163</v>
      </c>
      <c r="D415" s="68">
        <v>3.6</v>
      </c>
      <c r="E415" s="8">
        <v>226.1</v>
      </c>
      <c r="F415" s="8">
        <v>-40.799999999999997</v>
      </c>
      <c r="G415" s="70">
        <v>1.11E-7</v>
      </c>
      <c r="H415" s="82">
        <v>14.6</v>
      </c>
      <c r="I415" s="82"/>
      <c r="J415" s="82"/>
      <c r="K415" s="439" t="s">
        <v>220</v>
      </c>
      <c r="L415" s="444"/>
      <c r="M415" s="444"/>
      <c r="O415" s="185"/>
      <c r="P415" s="183"/>
      <c r="W415" s="56"/>
      <c r="X415" s="56"/>
      <c r="AA415" s="56"/>
    </row>
    <row r="416" spans="1:27">
      <c r="A416" s="352" t="s">
        <v>324</v>
      </c>
      <c r="B416" s="68">
        <v>150.80000000000001</v>
      </c>
      <c r="C416" s="71" t="s">
        <v>163</v>
      </c>
      <c r="D416" s="68">
        <v>8.1</v>
      </c>
      <c r="E416" s="8">
        <v>222.3</v>
      </c>
      <c r="F416" s="8">
        <v>-36.9</v>
      </c>
      <c r="G416" s="70">
        <v>9.9900000000000001E-8</v>
      </c>
      <c r="H416" s="82">
        <v>16.100000000000001</v>
      </c>
      <c r="I416" s="82"/>
      <c r="J416" s="82"/>
      <c r="K416" s="445"/>
      <c r="L416" s="444"/>
      <c r="M416" s="444"/>
      <c r="O416" s="185"/>
      <c r="P416" s="183"/>
      <c r="W416" s="56"/>
      <c r="X416" s="56"/>
      <c r="AA416" s="56"/>
    </row>
    <row r="417" spans="1:27">
      <c r="A417" s="352" t="s">
        <v>325</v>
      </c>
      <c r="B417" s="68">
        <v>150.80000000000001</v>
      </c>
      <c r="C417" s="71" t="s">
        <v>163</v>
      </c>
      <c r="D417" s="68">
        <v>12.2</v>
      </c>
      <c r="E417" s="8">
        <v>197.2</v>
      </c>
      <c r="F417" s="8">
        <v>-36.4</v>
      </c>
      <c r="G417" s="70">
        <v>1.2700000000000001E-7</v>
      </c>
      <c r="H417" s="82">
        <v>10.8</v>
      </c>
      <c r="I417" s="82"/>
      <c r="J417" s="82"/>
      <c r="K417" s="445"/>
      <c r="L417" s="444"/>
      <c r="M417" s="444"/>
      <c r="O417" s="185"/>
      <c r="P417" s="183"/>
      <c r="W417" s="56"/>
      <c r="X417" s="56"/>
      <c r="AA417" s="56"/>
    </row>
    <row r="418" spans="1:27">
      <c r="A418" s="256" t="s">
        <v>326</v>
      </c>
      <c r="B418" s="68">
        <v>150.80000000000001</v>
      </c>
      <c r="C418" s="71" t="s">
        <v>163</v>
      </c>
      <c r="D418" s="68">
        <v>16.100000000000001</v>
      </c>
      <c r="E418" s="8">
        <v>225.7</v>
      </c>
      <c r="F418" s="8">
        <v>-51.1</v>
      </c>
      <c r="G418" s="70">
        <v>8.5199999999999995E-8</v>
      </c>
      <c r="H418" s="82">
        <v>19.2</v>
      </c>
      <c r="I418" s="82"/>
      <c r="J418" s="82"/>
      <c r="K418" s="445"/>
      <c r="L418" s="444"/>
      <c r="M418" s="444"/>
      <c r="O418" s="185"/>
      <c r="P418" s="183"/>
      <c r="W418" s="56"/>
      <c r="X418" s="56"/>
      <c r="AA418" s="56"/>
    </row>
    <row r="419" spans="1:27">
      <c r="A419" s="258" t="s">
        <v>327</v>
      </c>
      <c r="B419" s="68">
        <v>150.80000000000001</v>
      </c>
      <c r="C419" s="71" t="s">
        <v>163</v>
      </c>
      <c r="D419" s="68">
        <v>20.9</v>
      </c>
      <c r="E419" s="8">
        <v>300.39999999999998</v>
      </c>
      <c r="F419" s="8">
        <v>-53.8</v>
      </c>
      <c r="G419" s="70">
        <v>8.2300000000000002E-8</v>
      </c>
      <c r="H419" s="82">
        <v>21.8</v>
      </c>
      <c r="I419" s="82"/>
      <c r="J419" s="82"/>
      <c r="K419" s="445"/>
      <c r="L419" s="444"/>
      <c r="M419" s="444"/>
      <c r="O419" s="185"/>
      <c r="P419" s="183"/>
      <c r="W419" s="56"/>
      <c r="X419" s="56"/>
      <c r="AA419" s="56"/>
    </row>
    <row r="420" spans="1:27">
      <c r="A420" s="258" t="s">
        <v>328</v>
      </c>
      <c r="B420" s="68">
        <v>150.80000000000001</v>
      </c>
      <c r="C420" s="71" t="s">
        <v>162</v>
      </c>
      <c r="D420" s="68">
        <v>200</v>
      </c>
      <c r="E420" s="8">
        <v>302.10000000000002</v>
      </c>
      <c r="F420" s="8">
        <v>-54.2</v>
      </c>
      <c r="G420" s="70">
        <v>7.4600000000000006E-8</v>
      </c>
      <c r="H420" s="82">
        <v>23.2</v>
      </c>
      <c r="I420" s="82">
        <v>345</v>
      </c>
      <c r="J420" s="82"/>
      <c r="K420" s="445"/>
      <c r="L420" s="444"/>
      <c r="M420" s="444"/>
      <c r="O420" s="185"/>
      <c r="P420" s="183"/>
      <c r="W420" s="56"/>
      <c r="X420" s="56"/>
      <c r="AA420" s="56"/>
    </row>
    <row r="421" spans="1:27">
      <c r="A421" s="258" t="s">
        <v>329</v>
      </c>
      <c r="B421" s="68">
        <v>150.80000000000001</v>
      </c>
      <c r="C421" s="71" t="s">
        <v>162</v>
      </c>
      <c r="D421" s="68">
        <v>225</v>
      </c>
      <c r="E421" s="8">
        <v>314.2</v>
      </c>
      <c r="F421" s="8">
        <v>-53.9</v>
      </c>
      <c r="G421" s="70">
        <v>9.2799999999999997E-8</v>
      </c>
      <c r="H421" s="82">
        <v>20.7</v>
      </c>
      <c r="I421" s="82"/>
      <c r="J421" s="82"/>
      <c r="K421" s="445"/>
      <c r="L421" s="444"/>
      <c r="M421" s="444"/>
      <c r="O421" s="185"/>
      <c r="P421" s="183"/>
      <c r="W421" s="56"/>
      <c r="X421" s="56"/>
      <c r="AA421" s="56"/>
    </row>
    <row r="422" spans="1:27">
      <c r="A422" s="258" t="s">
        <v>330</v>
      </c>
      <c r="B422" s="68">
        <v>150.80000000000001</v>
      </c>
      <c r="C422" s="71" t="s">
        <v>162</v>
      </c>
      <c r="D422" s="68">
        <v>250</v>
      </c>
      <c r="E422" s="8">
        <v>298.3</v>
      </c>
      <c r="F422" s="8">
        <v>-56.6</v>
      </c>
      <c r="G422" s="70">
        <v>9.2999999999999999E-8</v>
      </c>
      <c r="H422" s="82">
        <v>20.5</v>
      </c>
      <c r="I422" s="82">
        <v>348</v>
      </c>
      <c r="J422" s="82"/>
      <c r="K422" s="445"/>
      <c r="L422" s="444"/>
      <c r="M422" s="444"/>
      <c r="O422" s="185"/>
      <c r="P422" s="183"/>
      <c r="W422" s="56"/>
      <c r="X422" s="56"/>
      <c r="AA422" s="56"/>
    </row>
    <row r="423" spans="1:27">
      <c r="A423" s="258" t="s">
        <v>331</v>
      </c>
      <c r="B423" s="68">
        <v>150.80000000000001</v>
      </c>
      <c r="C423" s="71" t="s">
        <v>163</v>
      </c>
      <c r="D423" s="68">
        <v>25</v>
      </c>
      <c r="E423" s="8">
        <v>181.7</v>
      </c>
      <c r="F423" s="8">
        <v>-73.099999999999994</v>
      </c>
      <c r="G423" s="70">
        <v>6.8999999999999996E-8</v>
      </c>
      <c r="H423" s="82">
        <v>29.6</v>
      </c>
      <c r="I423" s="82"/>
      <c r="J423" s="82"/>
      <c r="K423" s="445"/>
      <c r="L423" s="444"/>
      <c r="M423" s="444"/>
      <c r="O423" s="185"/>
      <c r="P423" s="183"/>
      <c r="W423" s="56"/>
      <c r="X423" s="56"/>
      <c r="AA423" s="56"/>
    </row>
    <row r="424" spans="1:27">
      <c r="A424" s="258" t="s">
        <v>332</v>
      </c>
      <c r="B424" s="68">
        <v>150.80000000000001</v>
      </c>
      <c r="C424" s="71" t="s">
        <v>163</v>
      </c>
      <c r="D424" s="68">
        <v>30</v>
      </c>
      <c r="E424" s="8">
        <v>227.1</v>
      </c>
      <c r="F424" s="8">
        <v>-70.599999999999994</v>
      </c>
      <c r="G424" s="70">
        <v>7.2199999999999998E-8</v>
      </c>
      <c r="H424" s="82">
        <v>27.7</v>
      </c>
      <c r="I424" s="82"/>
      <c r="J424" s="82"/>
      <c r="K424" s="445"/>
      <c r="L424" s="444"/>
      <c r="M424" s="444"/>
      <c r="O424" s="185"/>
      <c r="P424" s="183"/>
      <c r="W424" s="56"/>
      <c r="X424" s="56"/>
      <c r="AA424" s="56"/>
    </row>
    <row r="425" spans="1:27">
      <c r="A425" s="258" t="s">
        <v>333</v>
      </c>
      <c r="B425" s="356">
        <v>150.80000000000001</v>
      </c>
      <c r="C425" s="357" t="s">
        <v>163</v>
      </c>
      <c r="D425" s="356">
        <v>35</v>
      </c>
      <c r="E425" s="356">
        <v>289.8</v>
      </c>
      <c r="F425" s="356">
        <v>-42.1</v>
      </c>
      <c r="G425" s="358">
        <v>5.7900000000000002E-8</v>
      </c>
      <c r="H425" s="359">
        <v>33</v>
      </c>
      <c r="I425" s="75"/>
      <c r="J425" s="75"/>
      <c r="K425" s="122"/>
      <c r="L425" s="75"/>
      <c r="M425" s="75"/>
      <c r="O425" s="187"/>
      <c r="P425" s="187"/>
      <c r="W425" s="56"/>
      <c r="X425" s="56"/>
      <c r="AA425" s="56"/>
    </row>
    <row r="426" spans="1:27">
      <c r="A426" s="303" t="s">
        <v>334</v>
      </c>
      <c r="B426" s="72">
        <v>150.80000000000001</v>
      </c>
      <c r="C426" s="73" t="s">
        <v>163</v>
      </c>
      <c r="D426" s="72">
        <v>40</v>
      </c>
      <c r="E426" s="79">
        <v>208.3</v>
      </c>
      <c r="F426" s="79">
        <v>60.9</v>
      </c>
      <c r="G426" s="74">
        <v>1.6899999999999999E-8</v>
      </c>
      <c r="H426" s="75">
        <v>2.4</v>
      </c>
      <c r="I426" s="75"/>
      <c r="J426" s="75"/>
      <c r="K426" s="122"/>
      <c r="L426" s="75"/>
      <c r="M426" s="75"/>
      <c r="O426" s="187"/>
      <c r="P426" s="187"/>
      <c r="W426" s="56"/>
      <c r="X426" s="56"/>
      <c r="AA426" s="56"/>
    </row>
    <row r="427" spans="1:27">
      <c r="A427" s="303" t="s">
        <v>98</v>
      </c>
      <c r="B427" s="72">
        <v>150.80000000000001</v>
      </c>
      <c r="C427" s="73" t="s">
        <v>163</v>
      </c>
      <c r="D427" s="72">
        <v>45</v>
      </c>
      <c r="E427" s="79">
        <v>288</v>
      </c>
      <c r="F427" s="79">
        <v>10.6</v>
      </c>
      <c r="G427" s="74">
        <v>7.24E-8</v>
      </c>
      <c r="H427" s="75">
        <v>27.7</v>
      </c>
      <c r="I427" s="75"/>
      <c r="J427" s="75"/>
      <c r="K427" s="122"/>
      <c r="L427" s="75"/>
      <c r="M427" s="75"/>
      <c r="O427" s="187"/>
      <c r="P427" s="187"/>
      <c r="W427" s="56"/>
      <c r="X427" s="56"/>
      <c r="AA427" s="56"/>
    </row>
    <row r="428" spans="1:27">
      <c r="A428" s="256"/>
      <c r="B428" s="72"/>
      <c r="C428" s="73"/>
      <c r="D428" s="72"/>
      <c r="E428" s="79"/>
      <c r="F428" s="79"/>
      <c r="G428" s="74"/>
      <c r="H428" s="75"/>
      <c r="I428" s="75"/>
      <c r="J428" s="75"/>
      <c r="K428" s="122"/>
      <c r="L428" s="75"/>
      <c r="M428" s="75"/>
      <c r="O428" s="185"/>
      <c r="P428" s="183"/>
      <c r="W428" s="56"/>
      <c r="X428" s="56"/>
      <c r="AA428" s="56"/>
    </row>
    <row r="429" spans="1:27" ht="15.75">
      <c r="A429" s="256" t="s">
        <v>322</v>
      </c>
      <c r="B429" s="68">
        <v>152</v>
      </c>
      <c r="C429" s="71" t="s">
        <v>161</v>
      </c>
      <c r="D429" s="68">
        <v>0</v>
      </c>
      <c r="E429" s="8">
        <v>243.5</v>
      </c>
      <c r="F429" s="8">
        <v>77.2</v>
      </c>
      <c r="G429" s="70">
        <v>5.9999999999999997E-7</v>
      </c>
      <c r="H429" s="5">
        <v>1.1000000000000001</v>
      </c>
      <c r="I429" s="5">
        <v>29.5</v>
      </c>
      <c r="J429" s="5"/>
      <c r="K429" s="128" t="s">
        <v>98</v>
      </c>
      <c r="L429" s="5"/>
      <c r="M429" s="5"/>
      <c r="O429" s="185"/>
      <c r="P429" s="183"/>
      <c r="W429" s="56"/>
      <c r="X429" s="56"/>
      <c r="AA429" s="56"/>
    </row>
    <row r="430" spans="1:27">
      <c r="A430" s="256" t="s">
        <v>323</v>
      </c>
      <c r="B430" s="68">
        <v>152</v>
      </c>
      <c r="C430" s="71" t="s">
        <v>162</v>
      </c>
      <c r="D430" s="68">
        <v>100</v>
      </c>
      <c r="E430" s="8">
        <v>234.4</v>
      </c>
      <c r="F430" s="8">
        <v>78</v>
      </c>
      <c r="G430" s="70">
        <v>5.3000000000000001E-7</v>
      </c>
      <c r="H430" s="5">
        <v>1</v>
      </c>
      <c r="I430" s="5"/>
      <c r="J430" s="5"/>
      <c r="K430" s="439" t="s">
        <v>216</v>
      </c>
      <c r="L430" s="440"/>
      <c r="M430" s="440"/>
      <c r="O430" s="185"/>
      <c r="P430" s="183"/>
      <c r="W430" s="56"/>
      <c r="X430" s="56"/>
      <c r="AA430" s="56"/>
    </row>
    <row r="431" spans="1:27">
      <c r="A431" s="256" t="s">
        <v>324</v>
      </c>
      <c r="B431" s="68">
        <v>152</v>
      </c>
      <c r="C431" s="71" t="s">
        <v>162</v>
      </c>
      <c r="D431" s="68">
        <v>150</v>
      </c>
      <c r="E431" s="8">
        <v>220.9</v>
      </c>
      <c r="F431" s="8">
        <v>77.099999999999994</v>
      </c>
      <c r="G431" s="70">
        <v>4.58E-7</v>
      </c>
      <c r="H431" s="5">
        <v>1</v>
      </c>
      <c r="I431" s="5">
        <v>30</v>
      </c>
      <c r="J431" s="5"/>
      <c r="K431" s="439"/>
      <c r="L431" s="440"/>
      <c r="M431" s="440"/>
      <c r="O431" s="185"/>
      <c r="P431" s="183"/>
      <c r="W431" s="56"/>
      <c r="X431" s="56"/>
      <c r="AA431" s="56"/>
    </row>
    <row r="432" spans="1:27">
      <c r="A432" s="256" t="s">
        <v>325</v>
      </c>
      <c r="B432" s="68">
        <v>152</v>
      </c>
      <c r="C432" s="71" t="s">
        <v>163</v>
      </c>
      <c r="D432" s="68">
        <v>3.6</v>
      </c>
      <c r="E432" s="8">
        <v>220.7</v>
      </c>
      <c r="F432" s="8">
        <v>76.8</v>
      </c>
      <c r="G432" s="70">
        <v>4.5200000000000002E-7</v>
      </c>
      <c r="H432" s="5">
        <v>1</v>
      </c>
      <c r="I432" s="5"/>
      <c r="J432" s="5"/>
      <c r="K432" s="439"/>
      <c r="L432" s="440"/>
      <c r="M432" s="440"/>
      <c r="O432" s="185"/>
      <c r="P432" s="183"/>
      <c r="W432" s="56"/>
      <c r="X432" s="56"/>
      <c r="AA432" s="56"/>
    </row>
    <row r="433" spans="1:27">
      <c r="A433" s="256" t="s">
        <v>326</v>
      </c>
      <c r="B433" s="68">
        <v>152</v>
      </c>
      <c r="C433" s="71" t="s">
        <v>163</v>
      </c>
      <c r="D433" s="68">
        <v>5.8</v>
      </c>
      <c r="E433" s="8">
        <v>221.4</v>
      </c>
      <c r="F433" s="8">
        <v>75.599999999999994</v>
      </c>
      <c r="G433" s="70">
        <v>4.4400000000000001E-7</v>
      </c>
      <c r="H433" s="5">
        <v>1</v>
      </c>
      <c r="I433" s="5"/>
      <c r="J433" s="5"/>
      <c r="K433" s="439"/>
      <c r="L433" s="440"/>
      <c r="M433" s="440"/>
      <c r="O433" s="185"/>
      <c r="P433" s="183"/>
      <c r="W433" s="56"/>
      <c r="X433" s="56"/>
      <c r="AA433" s="56"/>
    </row>
    <row r="434" spans="1:27">
      <c r="A434" s="256" t="s">
        <v>327</v>
      </c>
      <c r="B434" s="68">
        <v>152</v>
      </c>
      <c r="C434" s="71" t="s">
        <v>163</v>
      </c>
      <c r="D434" s="68">
        <v>8.1</v>
      </c>
      <c r="E434" s="8">
        <v>222.4</v>
      </c>
      <c r="F434" s="8">
        <v>75.2</v>
      </c>
      <c r="G434" s="70">
        <v>4.3799999999999998E-7</v>
      </c>
      <c r="H434" s="5">
        <v>1</v>
      </c>
      <c r="I434" s="5"/>
      <c r="J434" s="5"/>
      <c r="K434" s="439"/>
      <c r="L434" s="440"/>
      <c r="M434" s="440"/>
      <c r="O434" s="185"/>
      <c r="P434" s="183"/>
      <c r="W434" s="56"/>
      <c r="X434" s="56"/>
      <c r="AA434" s="56"/>
    </row>
    <row r="435" spans="1:27">
      <c r="A435" s="256" t="s">
        <v>328</v>
      </c>
      <c r="B435" s="68">
        <v>152</v>
      </c>
      <c r="C435" s="71" t="s">
        <v>163</v>
      </c>
      <c r="D435" s="68">
        <v>12.2</v>
      </c>
      <c r="E435" s="8">
        <v>224.4</v>
      </c>
      <c r="F435" s="8">
        <v>74.400000000000006</v>
      </c>
      <c r="G435" s="70">
        <v>4.0200000000000003E-7</v>
      </c>
      <c r="H435" s="5">
        <v>1</v>
      </c>
      <c r="I435" s="5"/>
      <c r="J435" s="5"/>
      <c r="K435" s="439"/>
      <c r="L435" s="440"/>
      <c r="M435" s="440"/>
      <c r="O435" s="185"/>
      <c r="P435" s="183"/>
      <c r="W435" s="56"/>
      <c r="X435" s="56"/>
      <c r="AA435" s="56"/>
    </row>
    <row r="436" spans="1:27">
      <c r="A436" s="258" t="s">
        <v>329</v>
      </c>
      <c r="B436" s="68">
        <v>152</v>
      </c>
      <c r="C436" s="71" t="s">
        <v>163</v>
      </c>
      <c r="D436" s="68">
        <v>14</v>
      </c>
      <c r="E436" s="8">
        <v>222.9</v>
      </c>
      <c r="F436" s="8">
        <v>73.3</v>
      </c>
      <c r="G436" s="70">
        <v>3.8200000000000001E-7</v>
      </c>
      <c r="H436" s="5">
        <v>1.1000000000000001</v>
      </c>
      <c r="I436" s="5"/>
      <c r="J436" s="5"/>
      <c r="K436" s="439"/>
      <c r="L436" s="440"/>
      <c r="M436" s="440"/>
      <c r="O436" s="185"/>
      <c r="P436" s="183"/>
      <c r="W436" s="56"/>
      <c r="X436" s="56"/>
      <c r="AA436" s="56"/>
    </row>
    <row r="437" spans="1:27">
      <c r="A437" s="258" t="s">
        <v>330</v>
      </c>
      <c r="B437" s="68">
        <v>152</v>
      </c>
      <c r="C437" s="71" t="s">
        <v>163</v>
      </c>
      <c r="D437" s="68">
        <v>16.100000000000001</v>
      </c>
      <c r="E437" s="8">
        <v>225.5</v>
      </c>
      <c r="F437" s="8">
        <v>72.5</v>
      </c>
      <c r="G437" s="70">
        <v>3.6699999999999999E-7</v>
      </c>
      <c r="H437" s="5">
        <v>1</v>
      </c>
      <c r="I437" s="5"/>
      <c r="J437" s="5"/>
      <c r="K437" s="439"/>
      <c r="L437" s="440"/>
      <c r="M437" s="440"/>
      <c r="O437" s="185"/>
      <c r="P437" s="183"/>
      <c r="W437" s="56"/>
      <c r="X437" s="56"/>
      <c r="AA437" s="56"/>
    </row>
    <row r="438" spans="1:27">
      <c r="A438" s="258" t="s">
        <v>331</v>
      </c>
      <c r="B438" s="68">
        <v>152</v>
      </c>
      <c r="C438" s="71" t="s">
        <v>162</v>
      </c>
      <c r="D438" s="68">
        <v>200</v>
      </c>
      <c r="E438" s="8">
        <v>226.3</v>
      </c>
      <c r="F438" s="8">
        <v>76.2</v>
      </c>
      <c r="G438" s="70">
        <v>3.39E-7</v>
      </c>
      <c r="H438" s="5">
        <v>1</v>
      </c>
      <c r="I438" s="5"/>
      <c r="J438" s="5"/>
      <c r="K438" s="439"/>
      <c r="L438" s="440"/>
      <c r="M438" s="440"/>
      <c r="O438" s="185"/>
      <c r="P438" s="183"/>
      <c r="W438" s="56"/>
      <c r="X438" s="56"/>
      <c r="AA438" s="56"/>
    </row>
    <row r="439" spans="1:27">
      <c r="A439" s="256" t="s">
        <v>332</v>
      </c>
      <c r="B439" s="68">
        <v>152</v>
      </c>
      <c r="C439" s="71" t="s">
        <v>162</v>
      </c>
      <c r="D439" s="68">
        <v>225</v>
      </c>
      <c r="E439" s="8">
        <v>335.3</v>
      </c>
      <c r="F439" s="8">
        <v>73.3</v>
      </c>
      <c r="G439" s="70">
        <v>3.8599999999999999E-7</v>
      </c>
      <c r="H439" s="5">
        <v>1.5</v>
      </c>
      <c r="I439" s="78">
        <v>56.5</v>
      </c>
      <c r="J439" s="78"/>
      <c r="K439" s="439"/>
      <c r="L439" s="440"/>
      <c r="M439" s="440"/>
      <c r="O439" s="185"/>
      <c r="P439" s="183"/>
      <c r="W439" s="56"/>
      <c r="X439" s="56"/>
      <c r="AA439" s="56"/>
    </row>
    <row r="440" spans="1:27">
      <c r="A440" s="256" t="s">
        <v>333</v>
      </c>
      <c r="B440" s="68">
        <v>152</v>
      </c>
      <c r="C440" s="71" t="s">
        <v>162</v>
      </c>
      <c r="D440" s="68">
        <v>250</v>
      </c>
      <c r="E440" s="8">
        <v>351</v>
      </c>
      <c r="F440" s="8">
        <v>66.3</v>
      </c>
      <c r="G440" s="70">
        <v>3.8099999999999998E-7</v>
      </c>
      <c r="H440" s="5">
        <v>1.7</v>
      </c>
      <c r="I440" s="78"/>
      <c r="J440" s="78"/>
      <c r="K440" s="439"/>
      <c r="L440" s="440"/>
      <c r="M440" s="440"/>
      <c r="O440" s="185"/>
      <c r="P440" s="183"/>
      <c r="W440" s="56"/>
      <c r="X440" s="56"/>
      <c r="AA440" s="56"/>
    </row>
    <row r="441" spans="1:27">
      <c r="A441" s="256" t="s">
        <v>334</v>
      </c>
      <c r="B441" s="68">
        <v>152</v>
      </c>
      <c r="C441" s="71" t="s">
        <v>162</v>
      </c>
      <c r="D441" s="68">
        <v>275</v>
      </c>
      <c r="E441" s="8">
        <v>3.1</v>
      </c>
      <c r="F441" s="8">
        <v>74.7</v>
      </c>
      <c r="G441" s="70">
        <v>3.8099999999999998E-7</v>
      </c>
      <c r="H441" s="5">
        <v>1.8</v>
      </c>
      <c r="I441" s="78"/>
      <c r="J441" s="78"/>
      <c r="K441" s="124"/>
      <c r="L441" s="78"/>
      <c r="M441" s="78"/>
      <c r="O441" s="185"/>
      <c r="P441" s="183"/>
      <c r="W441" s="56"/>
      <c r="X441" s="56"/>
      <c r="AA441" s="56"/>
    </row>
    <row r="442" spans="1:27">
      <c r="A442" s="256" t="s">
        <v>98</v>
      </c>
      <c r="B442" s="72">
        <v>152</v>
      </c>
      <c r="C442" s="73" t="s">
        <v>162</v>
      </c>
      <c r="D442" s="72">
        <v>300</v>
      </c>
      <c r="E442" s="79">
        <v>9.3000000000000007</v>
      </c>
      <c r="F442" s="79">
        <v>48</v>
      </c>
      <c r="G442" s="74">
        <v>4.63E-7</v>
      </c>
      <c r="H442" s="75">
        <v>1.8</v>
      </c>
      <c r="I442" s="77">
        <v>110</v>
      </c>
      <c r="J442" s="77"/>
      <c r="K442" s="123"/>
      <c r="L442" s="77"/>
      <c r="M442" s="77"/>
      <c r="O442" s="187"/>
      <c r="P442" s="187"/>
      <c r="W442" s="56"/>
      <c r="X442" s="56"/>
      <c r="AA442" s="56"/>
    </row>
    <row r="443" spans="1:27">
      <c r="A443" s="256" t="s">
        <v>335</v>
      </c>
      <c r="B443" s="72">
        <v>152</v>
      </c>
      <c r="C443" s="73" t="s">
        <v>162</v>
      </c>
      <c r="D443" s="72">
        <v>325</v>
      </c>
      <c r="E443" s="79">
        <v>4.3</v>
      </c>
      <c r="F443" s="79">
        <v>48.9</v>
      </c>
      <c r="G443" s="74">
        <v>4.3500000000000002E-7</v>
      </c>
      <c r="H443" s="75">
        <v>2.2000000000000002</v>
      </c>
      <c r="I443" s="77"/>
      <c r="J443" s="77"/>
      <c r="K443" s="123"/>
      <c r="L443" s="77"/>
      <c r="M443" s="77"/>
      <c r="O443" s="187"/>
      <c r="P443" s="187"/>
      <c r="W443" s="56"/>
      <c r="X443" s="56"/>
      <c r="AA443" s="56"/>
    </row>
    <row r="444" spans="1:27">
      <c r="A444" s="256" t="s">
        <v>336</v>
      </c>
      <c r="B444" s="72">
        <v>152</v>
      </c>
      <c r="C444" s="73" t="s">
        <v>162</v>
      </c>
      <c r="D444" s="72">
        <v>350</v>
      </c>
      <c r="E444" s="79">
        <v>7.3</v>
      </c>
      <c r="F444" s="79">
        <v>43.2</v>
      </c>
      <c r="G444" s="74">
        <v>6.2600000000000002E-7</v>
      </c>
      <c r="H444" s="75">
        <v>2</v>
      </c>
      <c r="I444" s="77">
        <v>213</v>
      </c>
      <c r="J444" s="77"/>
      <c r="K444" s="123"/>
      <c r="L444" s="77"/>
      <c r="M444" s="77"/>
      <c r="O444" s="187"/>
      <c r="P444" s="187"/>
      <c r="W444" s="56"/>
      <c r="X444" s="56"/>
      <c r="AA444" s="56"/>
    </row>
    <row r="445" spans="1:27">
      <c r="A445" s="256"/>
      <c r="B445" s="72"/>
      <c r="C445" s="73"/>
      <c r="D445" s="72"/>
      <c r="E445" s="79"/>
      <c r="F445" s="79"/>
      <c r="G445" s="74"/>
      <c r="H445" s="75"/>
      <c r="I445" s="75"/>
      <c r="J445" s="75"/>
      <c r="K445" s="122"/>
      <c r="L445" s="75"/>
      <c r="M445" s="75"/>
      <c r="W445" s="56"/>
      <c r="X445" s="56"/>
      <c r="AA445" s="56"/>
    </row>
    <row r="446" spans="1:27" ht="15.75">
      <c r="A446" s="256" t="s">
        <v>322</v>
      </c>
      <c r="B446" s="68">
        <v>152.80000000000001</v>
      </c>
      <c r="C446" s="71" t="s">
        <v>161</v>
      </c>
      <c r="D446" s="68">
        <v>0</v>
      </c>
      <c r="E446" s="8">
        <v>161.30000000000001</v>
      </c>
      <c r="F446" s="8">
        <v>-52.4</v>
      </c>
      <c r="G446" s="70">
        <v>4.6199999999999997E-8</v>
      </c>
      <c r="H446" s="5">
        <v>1.7</v>
      </c>
      <c r="I446" s="5">
        <v>7.4</v>
      </c>
      <c r="J446" s="5"/>
      <c r="K446" s="128" t="s">
        <v>107</v>
      </c>
      <c r="L446" s="5"/>
      <c r="M446" s="5"/>
      <c r="O446" s="185"/>
      <c r="P446" s="183"/>
      <c r="W446" s="56"/>
      <c r="X446" s="56"/>
      <c r="AA446" s="56"/>
    </row>
    <row r="447" spans="1:27">
      <c r="A447" s="256" t="s">
        <v>323</v>
      </c>
      <c r="B447" s="68">
        <v>152.80000000000001</v>
      </c>
      <c r="C447" s="71" t="s">
        <v>162</v>
      </c>
      <c r="D447" s="68">
        <v>150</v>
      </c>
      <c r="E447" s="8">
        <v>108.2</v>
      </c>
      <c r="F447" s="8">
        <v>-63.7</v>
      </c>
      <c r="G447" s="70">
        <v>5.02E-8</v>
      </c>
      <c r="H447" s="5">
        <v>1.5</v>
      </c>
      <c r="I447" s="5"/>
      <c r="J447" s="5"/>
      <c r="K447" s="439" t="s">
        <v>218</v>
      </c>
      <c r="L447" s="440"/>
      <c r="M447" s="440"/>
      <c r="O447" s="185"/>
      <c r="P447" s="183"/>
      <c r="W447" s="56"/>
      <c r="X447" s="56"/>
      <c r="AA447" s="56"/>
    </row>
    <row r="448" spans="1:27">
      <c r="A448" s="256" t="s">
        <v>324</v>
      </c>
      <c r="B448" s="68">
        <v>152.80000000000001</v>
      </c>
      <c r="C448" s="71" t="s">
        <v>163</v>
      </c>
      <c r="D448" s="68">
        <v>3.6</v>
      </c>
      <c r="E448" s="8">
        <v>132.5</v>
      </c>
      <c r="F448" s="8">
        <v>-46.2</v>
      </c>
      <c r="G448" s="70">
        <v>5.1900000000000002E-8</v>
      </c>
      <c r="H448" s="5">
        <v>1.5</v>
      </c>
      <c r="I448" s="5"/>
      <c r="J448" s="5"/>
      <c r="K448" s="439"/>
      <c r="L448" s="440"/>
      <c r="M448" s="440"/>
      <c r="O448" s="185"/>
      <c r="P448" s="183"/>
      <c r="W448" s="56"/>
      <c r="X448" s="56"/>
      <c r="AA448" s="56"/>
    </row>
    <row r="449" spans="1:27">
      <c r="A449" s="256" t="s">
        <v>325</v>
      </c>
      <c r="B449" s="68">
        <v>152.80000000000001</v>
      </c>
      <c r="C449" s="71" t="s">
        <v>163</v>
      </c>
      <c r="D449" s="68">
        <v>8.1</v>
      </c>
      <c r="E449" s="8">
        <v>136.69999999999999</v>
      </c>
      <c r="F449" s="8">
        <v>-52.1</v>
      </c>
      <c r="G449" s="70">
        <v>6.36E-8</v>
      </c>
      <c r="H449" s="5">
        <v>1.3</v>
      </c>
      <c r="I449" s="5"/>
      <c r="J449" s="5"/>
      <c r="K449" s="439"/>
      <c r="L449" s="440"/>
      <c r="M449" s="440"/>
      <c r="O449" s="185"/>
      <c r="P449" s="183"/>
      <c r="W449" s="56"/>
      <c r="X449" s="56"/>
      <c r="AA449" s="56"/>
    </row>
    <row r="450" spans="1:27">
      <c r="A450" s="256" t="s">
        <v>326</v>
      </c>
      <c r="B450" s="68">
        <v>152.80000000000001</v>
      </c>
      <c r="C450" s="71" t="s">
        <v>163</v>
      </c>
      <c r="D450" s="68">
        <v>12.2</v>
      </c>
      <c r="E450" s="8">
        <v>94.7</v>
      </c>
      <c r="F450" s="8">
        <v>-46.4</v>
      </c>
      <c r="G450" s="70">
        <v>4.4999999999999999E-8</v>
      </c>
      <c r="H450" s="5">
        <v>1.4</v>
      </c>
      <c r="I450" s="5"/>
      <c r="J450" s="5"/>
      <c r="K450" s="439"/>
      <c r="L450" s="440"/>
      <c r="M450" s="440"/>
      <c r="O450" s="185"/>
      <c r="P450" s="183"/>
      <c r="W450" s="56"/>
      <c r="X450" s="56"/>
      <c r="AA450" s="56"/>
    </row>
    <row r="451" spans="1:27">
      <c r="A451" s="256" t="s">
        <v>327</v>
      </c>
      <c r="B451" s="68">
        <v>152.80000000000001</v>
      </c>
      <c r="C451" s="71" t="s">
        <v>163</v>
      </c>
      <c r="D451" s="68">
        <v>3.6</v>
      </c>
      <c r="E451" s="8">
        <v>94.7</v>
      </c>
      <c r="F451" s="8">
        <v>-44.6</v>
      </c>
      <c r="G451" s="70">
        <v>4.1299999999999999E-8</v>
      </c>
      <c r="H451" s="5">
        <v>0.6</v>
      </c>
      <c r="I451" s="5"/>
      <c r="J451" s="5"/>
      <c r="K451" s="439"/>
      <c r="L451" s="440"/>
      <c r="M451" s="440"/>
      <c r="O451" s="185"/>
      <c r="P451" s="183"/>
      <c r="W451" s="56"/>
      <c r="X451" s="56"/>
      <c r="AA451" s="56"/>
    </row>
    <row r="452" spans="1:27">
      <c r="A452" s="256" t="s">
        <v>328</v>
      </c>
      <c r="B452" s="68">
        <v>152.80000000000001</v>
      </c>
      <c r="C452" s="71" t="s">
        <v>163</v>
      </c>
      <c r="D452" s="68">
        <v>8.1</v>
      </c>
      <c r="E452" s="8">
        <v>116.6</v>
      </c>
      <c r="F452" s="8">
        <v>-39.6</v>
      </c>
      <c r="G452" s="70">
        <v>4.0900000000000002E-8</v>
      </c>
      <c r="H452" s="5">
        <v>1.3</v>
      </c>
      <c r="I452" s="5"/>
      <c r="J452" s="5"/>
      <c r="K452" s="439"/>
      <c r="L452" s="440"/>
      <c r="M452" s="440"/>
      <c r="O452" s="185"/>
      <c r="P452" s="183"/>
      <c r="W452" s="56"/>
      <c r="X452" s="56"/>
      <c r="AA452" s="56"/>
    </row>
    <row r="453" spans="1:27">
      <c r="A453" s="256" t="s">
        <v>329</v>
      </c>
      <c r="B453" s="68">
        <v>152.80000000000001</v>
      </c>
      <c r="C453" s="71" t="s">
        <v>163</v>
      </c>
      <c r="D453" s="68">
        <v>12.2</v>
      </c>
      <c r="E453" s="8">
        <v>133.80000000000001</v>
      </c>
      <c r="F453" s="8">
        <v>-28.1</v>
      </c>
      <c r="G453" s="70">
        <v>3.8000000000000003E-8</v>
      </c>
      <c r="H453" s="5">
        <v>1.4</v>
      </c>
      <c r="I453" s="5"/>
      <c r="J453" s="5"/>
      <c r="K453" s="439"/>
      <c r="L453" s="440"/>
      <c r="M453" s="440"/>
      <c r="O453" s="185"/>
      <c r="P453" s="183"/>
      <c r="W453" s="56"/>
      <c r="X453" s="56"/>
      <c r="AA453" s="56"/>
    </row>
    <row r="454" spans="1:27">
      <c r="A454" s="256" t="s">
        <v>330</v>
      </c>
      <c r="B454" s="68">
        <v>152.80000000000001</v>
      </c>
      <c r="C454" s="71" t="s">
        <v>163</v>
      </c>
      <c r="D454" s="68">
        <v>14</v>
      </c>
      <c r="E454" s="8">
        <v>80.599999999999994</v>
      </c>
      <c r="F454" s="8">
        <v>-56</v>
      </c>
      <c r="G454" s="70">
        <v>3.0799999999999998E-8</v>
      </c>
      <c r="H454" s="5">
        <v>1.4</v>
      </c>
      <c r="I454" s="5"/>
      <c r="J454" s="5"/>
      <c r="K454" s="439"/>
      <c r="L454" s="440"/>
      <c r="M454" s="440"/>
      <c r="O454" s="185"/>
      <c r="P454" s="183"/>
      <c r="W454" s="56"/>
      <c r="X454" s="56"/>
      <c r="AA454" s="56"/>
    </row>
    <row r="455" spans="1:27">
      <c r="A455" s="256" t="s">
        <v>331</v>
      </c>
      <c r="B455" s="68">
        <v>152.80000000000001</v>
      </c>
      <c r="C455" s="71" t="s">
        <v>163</v>
      </c>
      <c r="D455" s="68">
        <v>16.100000000000001</v>
      </c>
      <c r="E455" s="8">
        <v>121.3</v>
      </c>
      <c r="F455" s="8">
        <v>-48.1</v>
      </c>
      <c r="G455" s="70">
        <v>4.3299999999999997E-8</v>
      </c>
      <c r="H455" s="5">
        <v>1.1000000000000001</v>
      </c>
      <c r="I455" s="5"/>
      <c r="J455" s="5"/>
      <c r="K455" s="439"/>
      <c r="L455" s="440"/>
      <c r="M455" s="440"/>
      <c r="O455" s="185"/>
      <c r="P455" s="183"/>
      <c r="W455" s="56"/>
      <c r="X455" s="56"/>
      <c r="AA455" s="56"/>
    </row>
    <row r="456" spans="1:27">
      <c r="A456" s="256" t="s">
        <v>332</v>
      </c>
      <c r="B456" s="68">
        <v>152.80000000000001</v>
      </c>
      <c r="C456" s="71" t="s">
        <v>163</v>
      </c>
      <c r="D456" s="68">
        <v>20.9</v>
      </c>
      <c r="E456" s="8">
        <v>127.8</v>
      </c>
      <c r="F456" s="8">
        <v>-54</v>
      </c>
      <c r="G456" s="70">
        <v>5.0799999999999998E-8</v>
      </c>
      <c r="H456" s="5">
        <v>1.3</v>
      </c>
      <c r="I456" s="5"/>
      <c r="J456" s="5"/>
      <c r="K456" s="439"/>
      <c r="L456" s="440"/>
      <c r="M456" s="440"/>
      <c r="O456" s="185"/>
      <c r="P456" s="183"/>
      <c r="W456" s="56"/>
      <c r="X456" s="56"/>
      <c r="AA456" s="56"/>
    </row>
    <row r="457" spans="1:27">
      <c r="A457" s="258" t="s">
        <v>333</v>
      </c>
      <c r="B457" s="68">
        <v>152.80000000000001</v>
      </c>
      <c r="C457" s="71" t="s">
        <v>163</v>
      </c>
      <c r="D457" s="68">
        <v>28</v>
      </c>
      <c r="E457" s="8">
        <v>109.1</v>
      </c>
      <c r="F457" s="8">
        <v>-39.700000000000003</v>
      </c>
      <c r="G457" s="70">
        <v>6.2299999999999995E-8</v>
      </c>
      <c r="H457" s="5">
        <v>1.3</v>
      </c>
      <c r="I457" s="5"/>
      <c r="J457" s="5"/>
      <c r="K457" s="439"/>
      <c r="L457" s="440"/>
      <c r="M457" s="440"/>
      <c r="O457" s="185"/>
      <c r="P457" s="183"/>
      <c r="W457" s="56"/>
      <c r="X457" s="56"/>
      <c r="AA457" s="56"/>
    </row>
    <row r="458" spans="1:27">
      <c r="A458" s="258" t="s">
        <v>334</v>
      </c>
      <c r="B458" s="68">
        <v>152.80000000000001</v>
      </c>
      <c r="C458" s="71" t="s">
        <v>163</v>
      </c>
      <c r="D458" s="68">
        <v>30</v>
      </c>
      <c r="E458" s="8">
        <v>121</v>
      </c>
      <c r="F458" s="8">
        <v>-2.2999999999999998</v>
      </c>
      <c r="G458" s="70">
        <v>4.58E-8</v>
      </c>
      <c r="H458" s="5">
        <v>1.7</v>
      </c>
      <c r="I458" s="5"/>
      <c r="J458" s="5"/>
      <c r="K458" s="439"/>
      <c r="L458" s="440"/>
      <c r="M458" s="440"/>
      <c r="O458" s="185"/>
      <c r="P458" s="183"/>
      <c r="W458" s="56"/>
      <c r="X458" s="56"/>
      <c r="AA458" s="56"/>
    </row>
    <row r="459" spans="1:27">
      <c r="A459" s="256" t="s">
        <v>98</v>
      </c>
      <c r="B459" s="72">
        <v>152.80000000000001</v>
      </c>
      <c r="C459" s="73" t="s">
        <v>163</v>
      </c>
      <c r="D459" s="72">
        <v>35</v>
      </c>
      <c r="E459" s="79">
        <v>133.1</v>
      </c>
      <c r="F459" s="79">
        <v>-38.799999999999997</v>
      </c>
      <c r="G459" s="74">
        <v>1.01E-7</v>
      </c>
      <c r="H459" s="75">
        <v>1.3</v>
      </c>
      <c r="I459" s="75"/>
      <c r="J459" s="75"/>
      <c r="K459" s="122"/>
      <c r="L459" s="75"/>
      <c r="M459" s="75"/>
      <c r="O459" s="187"/>
      <c r="P459" s="187"/>
      <c r="W459" s="56"/>
      <c r="X459" s="56"/>
      <c r="AA459" s="56"/>
    </row>
    <row r="460" spans="1:27">
      <c r="A460" s="258" t="s">
        <v>335</v>
      </c>
      <c r="B460" s="10">
        <v>152.80000000000001</v>
      </c>
      <c r="C460" s="137" t="s">
        <v>163</v>
      </c>
      <c r="D460" s="10">
        <v>40</v>
      </c>
      <c r="E460" s="10">
        <v>120.9</v>
      </c>
      <c r="F460" s="10">
        <v>-64.3</v>
      </c>
      <c r="G460" s="142">
        <v>3.62E-8</v>
      </c>
      <c r="H460" s="143">
        <v>1.2</v>
      </c>
      <c r="I460" s="143"/>
      <c r="J460" s="143"/>
      <c r="K460" s="144"/>
      <c r="L460" s="143"/>
      <c r="M460" s="143"/>
      <c r="N460" s="139"/>
      <c r="O460" s="193"/>
      <c r="P460" s="193"/>
      <c r="W460" s="56"/>
      <c r="X460" s="56"/>
      <c r="AA460" s="56"/>
    </row>
    <row r="461" spans="1:27">
      <c r="A461" s="256"/>
      <c r="B461" s="68"/>
      <c r="C461" s="71"/>
      <c r="D461" s="68"/>
      <c r="E461" s="8"/>
      <c r="F461" s="8"/>
      <c r="G461" s="70"/>
      <c r="H461" s="5"/>
      <c r="I461" s="5"/>
      <c r="J461" s="5"/>
      <c r="K461" s="121"/>
      <c r="L461" s="5"/>
      <c r="M461" s="5"/>
      <c r="O461" s="185"/>
      <c r="P461" s="183"/>
      <c r="W461" s="56"/>
      <c r="X461" s="56"/>
      <c r="AA461" s="56"/>
    </row>
    <row r="462" spans="1:27" ht="15.75">
      <c r="A462" s="256" t="s">
        <v>322</v>
      </c>
      <c r="B462" s="68">
        <v>152.85</v>
      </c>
      <c r="C462" s="71" t="s">
        <v>161</v>
      </c>
      <c r="D462" s="68">
        <v>0</v>
      </c>
      <c r="E462" s="8">
        <v>286.5</v>
      </c>
      <c r="F462" s="8">
        <v>75.599999999999994</v>
      </c>
      <c r="G462" s="70">
        <v>2.72E-7</v>
      </c>
      <c r="H462" s="5">
        <v>1.3</v>
      </c>
      <c r="I462" s="5">
        <v>3.1</v>
      </c>
      <c r="J462" s="5"/>
      <c r="K462" s="128" t="s">
        <v>98</v>
      </c>
      <c r="L462" s="5"/>
      <c r="M462" s="5"/>
      <c r="O462" s="185"/>
      <c r="P462" s="183"/>
      <c r="W462" s="56"/>
      <c r="X462" s="56"/>
      <c r="AA462" s="56"/>
    </row>
    <row r="463" spans="1:27">
      <c r="A463" s="256" t="s">
        <v>323</v>
      </c>
      <c r="B463" s="68">
        <v>152.85</v>
      </c>
      <c r="C463" s="71" t="s">
        <v>162</v>
      </c>
      <c r="D463" s="68">
        <v>100</v>
      </c>
      <c r="E463" s="8">
        <v>316.60000000000002</v>
      </c>
      <c r="F463" s="8">
        <v>79.2</v>
      </c>
      <c r="G463" s="70">
        <v>2.3300000000000001E-7</v>
      </c>
      <c r="H463" s="5">
        <v>1.3</v>
      </c>
      <c r="I463" s="78">
        <v>8.6999999999999993</v>
      </c>
      <c r="J463" s="78"/>
      <c r="K463" s="441" t="s">
        <v>217</v>
      </c>
      <c r="L463" s="442"/>
      <c r="M463" s="442"/>
      <c r="O463" s="185"/>
      <c r="P463" s="183"/>
      <c r="W463" s="56"/>
      <c r="X463" s="56"/>
      <c r="AA463" s="56"/>
    </row>
    <row r="464" spans="1:27">
      <c r="A464" s="256" t="s">
        <v>324</v>
      </c>
      <c r="B464" s="68">
        <v>152.85</v>
      </c>
      <c r="C464" s="71" t="s">
        <v>162</v>
      </c>
      <c r="D464" s="68">
        <v>125</v>
      </c>
      <c r="E464" s="8">
        <v>300.3</v>
      </c>
      <c r="F464" s="8">
        <v>83.4</v>
      </c>
      <c r="G464" s="70">
        <v>2.1400000000000001E-7</v>
      </c>
      <c r="H464" s="5">
        <v>1.4</v>
      </c>
      <c r="I464" s="5">
        <v>10.7</v>
      </c>
      <c r="J464" s="5"/>
      <c r="K464" s="443"/>
      <c r="L464" s="442"/>
      <c r="M464" s="442"/>
      <c r="O464" s="185"/>
      <c r="P464" s="183"/>
      <c r="W464" s="56"/>
      <c r="X464" s="56"/>
      <c r="AA464" s="56"/>
    </row>
    <row r="465" spans="1:27">
      <c r="A465" s="256" t="s">
        <v>325</v>
      </c>
      <c r="B465" s="68">
        <v>152.85</v>
      </c>
      <c r="C465" s="71" t="s">
        <v>162</v>
      </c>
      <c r="D465" s="68">
        <v>150</v>
      </c>
      <c r="E465" s="8">
        <v>309</v>
      </c>
      <c r="F465" s="8">
        <v>82.8</v>
      </c>
      <c r="G465" s="70">
        <v>2.05E-7</v>
      </c>
      <c r="H465" s="5">
        <v>1.4</v>
      </c>
      <c r="I465" s="5"/>
      <c r="J465" s="5"/>
      <c r="K465" s="443"/>
      <c r="L465" s="442"/>
      <c r="M465" s="442"/>
      <c r="O465" s="185"/>
      <c r="P465" s="183"/>
      <c r="W465" s="56"/>
      <c r="X465" s="56"/>
      <c r="AA465" s="56"/>
    </row>
    <row r="466" spans="1:27">
      <c r="A466" s="256" t="s">
        <v>326</v>
      </c>
      <c r="B466" s="68">
        <v>152.85</v>
      </c>
      <c r="C466" s="71" t="s">
        <v>162</v>
      </c>
      <c r="D466" s="68">
        <v>175</v>
      </c>
      <c r="E466" s="8">
        <v>264.7</v>
      </c>
      <c r="F466" s="8">
        <v>86.4</v>
      </c>
      <c r="G466" s="70">
        <v>2.04E-7</v>
      </c>
      <c r="H466" s="5">
        <v>1.3</v>
      </c>
      <c r="I466" s="5"/>
      <c r="J466" s="5"/>
      <c r="K466" s="443"/>
      <c r="L466" s="442"/>
      <c r="M466" s="442"/>
      <c r="O466" s="185"/>
      <c r="P466" s="183"/>
      <c r="W466" s="56"/>
      <c r="X466" s="56"/>
      <c r="AA466" s="56"/>
    </row>
    <row r="467" spans="1:27">
      <c r="A467" s="256" t="s">
        <v>327</v>
      </c>
      <c r="B467" s="68">
        <v>152.85</v>
      </c>
      <c r="C467" s="71" t="s">
        <v>162</v>
      </c>
      <c r="D467" s="68">
        <v>200</v>
      </c>
      <c r="E467" s="8">
        <v>236.5</v>
      </c>
      <c r="F467" s="8">
        <v>86.6</v>
      </c>
      <c r="G467" s="70">
        <v>1.97E-7</v>
      </c>
      <c r="H467" s="5">
        <v>1.4</v>
      </c>
      <c r="I467" s="5"/>
      <c r="J467" s="5"/>
      <c r="K467" s="443"/>
      <c r="L467" s="442"/>
      <c r="M467" s="442"/>
      <c r="O467" s="185"/>
      <c r="P467" s="183"/>
      <c r="W467" s="56"/>
      <c r="X467" s="56"/>
      <c r="AA467" s="56"/>
    </row>
    <row r="468" spans="1:27">
      <c r="A468" s="256" t="s">
        <v>328</v>
      </c>
      <c r="B468" s="68">
        <v>152.85</v>
      </c>
      <c r="C468" s="71" t="s">
        <v>162</v>
      </c>
      <c r="D468" s="68">
        <v>225</v>
      </c>
      <c r="E468" s="8">
        <v>168.5</v>
      </c>
      <c r="F468" s="8">
        <v>80.400000000000006</v>
      </c>
      <c r="G468" s="70">
        <v>2.2100000000000001E-7</v>
      </c>
      <c r="H468" s="5">
        <v>1.4</v>
      </c>
      <c r="I468" s="5">
        <v>7.1</v>
      </c>
      <c r="J468" s="5"/>
      <c r="K468" s="443"/>
      <c r="L468" s="442"/>
      <c r="M468" s="442"/>
      <c r="O468" s="185"/>
      <c r="P468" s="183"/>
      <c r="W468" s="56"/>
      <c r="X468" s="56"/>
      <c r="AA468" s="56"/>
    </row>
    <row r="469" spans="1:27">
      <c r="A469" s="258" t="s">
        <v>329</v>
      </c>
      <c r="B469" s="68">
        <v>152.85</v>
      </c>
      <c r="C469" s="71" t="s">
        <v>162</v>
      </c>
      <c r="D469" s="68">
        <v>250</v>
      </c>
      <c r="E469" s="8">
        <v>163.69999999999999</v>
      </c>
      <c r="F469" s="8">
        <v>81.099999999999994</v>
      </c>
      <c r="G469" s="70">
        <v>2.4699999999999998E-7</v>
      </c>
      <c r="H469" s="5">
        <v>1.4</v>
      </c>
      <c r="I469" s="5">
        <v>7.3</v>
      </c>
      <c r="J469" s="5"/>
      <c r="K469" s="443"/>
      <c r="L469" s="442"/>
      <c r="M469" s="442"/>
      <c r="O469" s="185"/>
      <c r="P469" s="183"/>
      <c r="W469" s="56"/>
      <c r="X469" s="56"/>
      <c r="AA469" s="56"/>
    </row>
    <row r="470" spans="1:27">
      <c r="A470" s="258" t="s">
        <v>330</v>
      </c>
      <c r="B470" s="68">
        <v>152.85</v>
      </c>
      <c r="C470" s="71" t="s">
        <v>162</v>
      </c>
      <c r="D470" s="68">
        <v>275</v>
      </c>
      <c r="E470" s="8">
        <v>336.6</v>
      </c>
      <c r="F470" s="8">
        <v>83.7</v>
      </c>
      <c r="G470" s="70">
        <v>2.0599999999999999E-7</v>
      </c>
      <c r="H470" s="5">
        <v>1.4</v>
      </c>
      <c r="I470" s="5"/>
      <c r="J470" s="5"/>
      <c r="K470" s="443"/>
      <c r="L470" s="442"/>
      <c r="M470" s="442"/>
      <c r="O470" s="185"/>
      <c r="P470" s="183"/>
      <c r="W470" s="56"/>
      <c r="X470" s="56"/>
      <c r="AA470" s="56"/>
    </row>
    <row r="471" spans="1:27">
      <c r="A471" s="258" t="s">
        <v>331</v>
      </c>
      <c r="B471" s="68">
        <v>152.85</v>
      </c>
      <c r="C471" s="71" t="s">
        <v>162</v>
      </c>
      <c r="D471" s="68">
        <v>300</v>
      </c>
      <c r="E471" s="8">
        <v>274.60000000000002</v>
      </c>
      <c r="F471" s="8">
        <v>77.2</v>
      </c>
      <c r="G471" s="70">
        <v>1.8799999999999999E-7</v>
      </c>
      <c r="H471" s="5">
        <v>1.3</v>
      </c>
      <c r="I471" s="5">
        <v>7.8</v>
      </c>
      <c r="J471" s="5"/>
      <c r="K471" s="443"/>
      <c r="L471" s="442"/>
      <c r="M471" s="442"/>
      <c r="O471" s="185"/>
      <c r="P471" s="183"/>
      <c r="W471" s="56"/>
      <c r="X471" s="56"/>
      <c r="AA471" s="56"/>
    </row>
    <row r="472" spans="1:27">
      <c r="A472" s="258" t="s">
        <v>332</v>
      </c>
      <c r="B472" s="68">
        <v>152.85</v>
      </c>
      <c r="C472" s="71" t="s">
        <v>162</v>
      </c>
      <c r="D472" s="68">
        <v>325</v>
      </c>
      <c r="E472" s="8">
        <v>278.7</v>
      </c>
      <c r="F472" s="8">
        <v>81.3</v>
      </c>
      <c r="G472" s="70">
        <v>1.5800000000000001E-7</v>
      </c>
      <c r="H472" s="5">
        <v>1.4</v>
      </c>
      <c r="I472" s="5"/>
      <c r="J472" s="5"/>
      <c r="K472" s="443"/>
      <c r="L472" s="442"/>
      <c r="M472" s="442"/>
      <c r="O472" s="185"/>
      <c r="P472" s="183"/>
      <c r="W472" s="56"/>
      <c r="X472" s="56"/>
      <c r="AA472" s="56"/>
    </row>
    <row r="473" spans="1:27">
      <c r="A473" s="258" t="s">
        <v>333</v>
      </c>
      <c r="B473" s="68">
        <v>152.85</v>
      </c>
      <c r="C473" s="71" t="s">
        <v>162</v>
      </c>
      <c r="D473" s="68">
        <v>350</v>
      </c>
      <c r="E473" s="8">
        <v>226.6</v>
      </c>
      <c r="F473" s="8">
        <v>58.1</v>
      </c>
      <c r="G473" s="70">
        <v>1.2499999999999999E-7</v>
      </c>
      <c r="H473" s="5">
        <v>1.4</v>
      </c>
      <c r="I473" s="5">
        <v>7.7</v>
      </c>
      <c r="J473" s="5"/>
      <c r="K473" s="443"/>
      <c r="L473" s="442"/>
      <c r="M473" s="442"/>
      <c r="O473" s="185"/>
      <c r="P473" s="183"/>
      <c r="W473" s="56"/>
      <c r="X473" s="56"/>
      <c r="AA473" s="56"/>
    </row>
    <row r="474" spans="1:27">
      <c r="A474" s="256" t="s">
        <v>334</v>
      </c>
      <c r="B474" s="68">
        <v>152.85</v>
      </c>
      <c r="C474" s="71" t="s">
        <v>162</v>
      </c>
      <c r="D474" s="68">
        <v>375</v>
      </c>
      <c r="E474" s="8">
        <v>341.7</v>
      </c>
      <c r="F474" s="8">
        <v>63</v>
      </c>
      <c r="G474" s="70">
        <v>5.1800000000000001E-8</v>
      </c>
      <c r="H474" s="5">
        <v>3.1</v>
      </c>
      <c r="I474" s="78">
        <v>15.5</v>
      </c>
      <c r="J474" s="78"/>
      <c r="K474" s="443"/>
      <c r="L474" s="442"/>
      <c r="M474" s="442"/>
      <c r="O474" s="185"/>
      <c r="P474" s="183"/>
      <c r="W474" s="56"/>
      <c r="X474" s="56"/>
      <c r="AA474" s="56"/>
    </row>
    <row r="475" spans="1:27">
      <c r="A475" s="256" t="s">
        <v>98</v>
      </c>
      <c r="B475" s="68">
        <v>152.85</v>
      </c>
      <c r="C475" s="71" t="s">
        <v>162</v>
      </c>
      <c r="D475" s="68">
        <v>375</v>
      </c>
      <c r="E475" s="8">
        <v>355.8</v>
      </c>
      <c r="F475" s="8">
        <v>63.2</v>
      </c>
      <c r="G475" s="70">
        <v>5.5999999999999999E-8</v>
      </c>
      <c r="H475" s="5">
        <v>2.8</v>
      </c>
      <c r="I475" s="78"/>
      <c r="J475" s="78"/>
      <c r="K475" s="443"/>
      <c r="L475" s="442"/>
      <c r="M475" s="442"/>
      <c r="O475" s="185"/>
      <c r="P475" s="183"/>
      <c r="W475" s="56"/>
      <c r="X475" s="56"/>
      <c r="AA475" s="56"/>
    </row>
    <row r="476" spans="1:27">
      <c r="A476" s="256" t="s">
        <v>335</v>
      </c>
      <c r="B476" s="72">
        <v>152.85</v>
      </c>
      <c r="C476" s="73" t="s">
        <v>162</v>
      </c>
      <c r="D476" s="72">
        <v>400</v>
      </c>
      <c r="E476" s="79">
        <v>105.6</v>
      </c>
      <c r="F476" s="79">
        <v>60</v>
      </c>
      <c r="G476" s="74">
        <v>7.1099999999999995E-8</v>
      </c>
      <c r="H476" s="75">
        <v>2.9</v>
      </c>
      <c r="I476" s="77">
        <v>44</v>
      </c>
      <c r="J476" s="77"/>
      <c r="K476" s="123"/>
      <c r="L476" s="77"/>
      <c r="M476" s="77"/>
      <c r="O476" s="187"/>
      <c r="P476" s="187"/>
      <c r="W476" s="56"/>
      <c r="X476" s="56"/>
      <c r="AA476" s="56"/>
    </row>
    <row r="477" spans="1:27" ht="15.75">
      <c r="A477" s="256" t="s">
        <v>336</v>
      </c>
      <c r="B477" s="72">
        <v>152.85</v>
      </c>
      <c r="C477" s="73" t="s">
        <v>162</v>
      </c>
      <c r="D477" s="72">
        <v>425</v>
      </c>
      <c r="E477" s="79">
        <v>308.2</v>
      </c>
      <c r="F477" s="79">
        <v>54.4</v>
      </c>
      <c r="G477" s="74">
        <v>8.8800000000000001E-8</v>
      </c>
      <c r="H477" s="75">
        <v>1.5</v>
      </c>
      <c r="I477" s="75"/>
      <c r="J477" s="75"/>
      <c r="K477" s="259" t="s">
        <v>351</v>
      </c>
      <c r="L477" s="75"/>
      <c r="M477" s="75"/>
      <c r="O477" s="187"/>
      <c r="P477" s="187"/>
      <c r="W477" s="56"/>
      <c r="X477" s="56"/>
      <c r="AA477" s="56"/>
    </row>
    <row r="478" spans="1:27">
      <c r="A478" s="256" t="s">
        <v>337</v>
      </c>
      <c r="B478" s="72">
        <v>152.85</v>
      </c>
      <c r="C478" s="73" t="s">
        <v>162</v>
      </c>
      <c r="D478" s="72">
        <v>450</v>
      </c>
      <c r="E478" s="79">
        <v>341.6</v>
      </c>
      <c r="F478" s="79">
        <v>34.200000000000003</v>
      </c>
      <c r="G478" s="74">
        <v>1.03E-7</v>
      </c>
      <c r="H478" s="75">
        <v>2.1</v>
      </c>
      <c r="I478" s="75"/>
      <c r="J478" s="75"/>
      <c r="K478" s="122"/>
      <c r="L478" s="75"/>
      <c r="M478" s="75"/>
      <c r="O478" s="187"/>
      <c r="P478" s="187"/>
      <c r="W478" s="56"/>
      <c r="X478" s="56"/>
      <c r="AA478" s="56"/>
    </row>
    <row r="479" spans="1:27">
      <c r="A479" s="256"/>
      <c r="B479" s="68"/>
      <c r="C479" s="71"/>
      <c r="D479" s="68"/>
      <c r="E479" s="8"/>
      <c r="F479" s="8"/>
      <c r="G479" s="70"/>
      <c r="H479" s="5"/>
      <c r="I479" s="5"/>
      <c r="J479" s="5"/>
      <c r="K479" s="121"/>
      <c r="L479" s="5"/>
      <c r="M479" s="5"/>
      <c r="O479" s="185"/>
      <c r="P479" s="183"/>
      <c r="W479" s="56"/>
      <c r="X479" s="56"/>
      <c r="AA479" s="56"/>
    </row>
    <row r="480" spans="1:27" ht="15.75">
      <c r="A480" s="256" t="s">
        <v>322</v>
      </c>
      <c r="B480" s="68">
        <v>153.25</v>
      </c>
      <c r="C480" s="71" t="s">
        <v>161</v>
      </c>
      <c r="D480" s="68">
        <v>0</v>
      </c>
      <c r="E480" s="8">
        <v>77.2</v>
      </c>
      <c r="F480" s="8">
        <v>42.3</v>
      </c>
      <c r="G480" s="70">
        <v>1.03E-7</v>
      </c>
      <c r="H480" s="5">
        <v>0.8</v>
      </c>
      <c r="I480" s="5">
        <v>4.7</v>
      </c>
      <c r="J480" s="5"/>
      <c r="K480" s="128" t="s">
        <v>103</v>
      </c>
      <c r="L480" s="5"/>
      <c r="M480" s="5"/>
      <c r="O480" s="185"/>
      <c r="P480" s="183"/>
      <c r="W480" s="56"/>
      <c r="X480" s="56"/>
      <c r="AA480" s="56"/>
    </row>
    <row r="481" spans="1:27">
      <c r="A481" s="256" t="s">
        <v>323</v>
      </c>
      <c r="B481" s="68">
        <v>153.25</v>
      </c>
      <c r="C481" s="71" t="s">
        <v>162</v>
      </c>
      <c r="D481" s="68">
        <v>100</v>
      </c>
      <c r="E481" s="8">
        <v>88</v>
      </c>
      <c r="F481" s="8">
        <v>30.8</v>
      </c>
      <c r="G481" s="70">
        <v>9.9099999999999994E-8</v>
      </c>
      <c r="H481" s="5">
        <v>0.9</v>
      </c>
      <c r="I481" s="5"/>
      <c r="J481" s="5"/>
      <c r="K481" s="439" t="s">
        <v>219</v>
      </c>
      <c r="L481" s="440"/>
      <c r="M481" s="440"/>
      <c r="O481" s="185"/>
      <c r="P481" s="183"/>
      <c r="W481" s="56"/>
      <c r="X481" s="56"/>
      <c r="AA481" s="56"/>
    </row>
    <row r="482" spans="1:27">
      <c r="A482" s="256" t="s">
        <v>324</v>
      </c>
      <c r="B482" s="68">
        <v>153.25</v>
      </c>
      <c r="C482" s="71" t="s">
        <v>162</v>
      </c>
      <c r="D482" s="68">
        <v>150</v>
      </c>
      <c r="E482" s="8">
        <v>94.1</v>
      </c>
      <c r="F482" s="8">
        <v>21.7</v>
      </c>
      <c r="G482" s="70">
        <v>9.6299999999999995E-8</v>
      </c>
      <c r="H482" s="5">
        <v>0.6</v>
      </c>
      <c r="I482" s="5">
        <v>4.0999999999999996</v>
      </c>
      <c r="J482" s="5"/>
      <c r="K482" s="439"/>
      <c r="L482" s="440"/>
      <c r="M482" s="440"/>
      <c r="O482" s="185"/>
      <c r="P482" s="183"/>
      <c r="W482" s="56"/>
      <c r="X482" s="56"/>
      <c r="AA482" s="56"/>
    </row>
    <row r="483" spans="1:27">
      <c r="A483" s="256" t="s">
        <v>325</v>
      </c>
      <c r="B483" s="68">
        <v>153.25</v>
      </c>
      <c r="C483" s="71" t="s">
        <v>162</v>
      </c>
      <c r="D483" s="68">
        <v>175</v>
      </c>
      <c r="E483" s="8">
        <v>94</v>
      </c>
      <c r="F483" s="8">
        <v>24.2</v>
      </c>
      <c r="G483" s="70">
        <v>9.6800000000000007E-8</v>
      </c>
      <c r="H483" s="5">
        <v>0.7</v>
      </c>
      <c r="I483" s="5"/>
      <c r="J483" s="5"/>
      <c r="K483" s="439"/>
      <c r="L483" s="440"/>
      <c r="M483" s="440"/>
      <c r="O483" s="185"/>
      <c r="P483" s="183"/>
      <c r="W483" s="56"/>
      <c r="X483" s="56"/>
      <c r="AA483" s="56"/>
    </row>
    <row r="484" spans="1:27">
      <c r="A484" s="256" t="s">
        <v>326</v>
      </c>
      <c r="B484" s="68">
        <v>153.25</v>
      </c>
      <c r="C484" s="71" t="s">
        <v>162</v>
      </c>
      <c r="D484" s="68">
        <v>200</v>
      </c>
      <c r="E484" s="8">
        <v>94.2</v>
      </c>
      <c r="F484" s="8">
        <v>29.5</v>
      </c>
      <c r="G484" s="70">
        <v>9.3499999999999997E-8</v>
      </c>
      <c r="H484" s="5">
        <v>1</v>
      </c>
      <c r="I484" s="5">
        <v>4</v>
      </c>
      <c r="J484" s="5"/>
      <c r="K484" s="439"/>
      <c r="L484" s="440"/>
      <c r="M484" s="440"/>
      <c r="O484" s="185"/>
      <c r="P484" s="183"/>
      <c r="W484" s="56"/>
      <c r="X484" s="56"/>
      <c r="AA484" s="56"/>
    </row>
    <row r="485" spans="1:27">
      <c r="A485" s="256" t="s">
        <v>327</v>
      </c>
      <c r="B485" s="68">
        <v>153.25</v>
      </c>
      <c r="C485" s="71" t="s">
        <v>162</v>
      </c>
      <c r="D485" s="68">
        <v>225</v>
      </c>
      <c r="E485" s="8">
        <v>96</v>
      </c>
      <c r="F485" s="8">
        <v>33.799999999999997</v>
      </c>
      <c r="G485" s="70">
        <v>1.01E-7</v>
      </c>
      <c r="H485" s="5">
        <v>1</v>
      </c>
      <c r="I485" s="5">
        <v>4.0999999999999996</v>
      </c>
      <c r="J485" s="5"/>
      <c r="K485" s="439"/>
      <c r="L485" s="440"/>
      <c r="M485" s="440"/>
      <c r="O485" s="185"/>
      <c r="P485" s="183"/>
      <c r="W485" s="56"/>
      <c r="X485" s="56"/>
      <c r="AA485" s="56"/>
    </row>
    <row r="486" spans="1:27">
      <c r="A486" s="256" t="s">
        <v>328</v>
      </c>
      <c r="B486" s="68">
        <v>153.25</v>
      </c>
      <c r="C486" s="71" t="s">
        <v>163</v>
      </c>
      <c r="D486" s="68">
        <v>3.6</v>
      </c>
      <c r="E486" s="8">
        <v>101.8</v>
      </c>
      <c r="F486" s="8">
        <v>26.2</v>
      </c>
      <c r="G486" s="70">
        <v>1.01E-7</v>
      </c>
      <c r="H486" s="5">
        <v>0.7</v>
      </c>
      <c r="I486" s="5"/>
      <c r="J486" s="5"/>
      <c r="K486" s="439"/>
      <c r="L486" s="440"/>
      <c r="M486" s="440"/>
      <c r="O486" s="185"/>
      <c r="P486" s="183"/>
      <c r="W486" s="56"/>
      <c r="X486" s="56"/>
      <c r="AA486" s="56"/>
    </row>
    <row r="487" spans="1:27">
      <c r="A487" s="256" t="s">
        <v>329</v>
      </c>
      <c r="B487" s="68">
        <v>153.25</v>
      </c>
      <c r="C487" s="71" t="s">
        <v>163</v>
      </c>
      <c r="D487" s="68">
        <v>8.1</v>
      </c>
      <c r="E487" s="8">
        <v>100.3</v>
      </c>
      <c r="F487" s="8">
        <v>34.5</v>
      </c>
      <c r="G487" s="70">
        <v>1.1600000000000001E-7</v>
      </c>
      <c r="H487" s="5">
        <v>0.9</v>
      </c>
      <c r="I487" s="5"/>
      <c r="J487" s="5"/>
      <c r="K487" s="439"/>
      <c r="L487" s="440"/>
      <c r="M487" s="440"/>
      <c r="O487" s="185"/>
      <c r="P487" s="183"/>
      <c r="W487" s="56"/>
      <c r="X487" s="56"/>
      <c r="AA487" s="56"/>
    </row>
    <row r="488" spans="1:27">
      <c r="A488" s="256" t="s">
        <v>330</v>
      </c>
      <c r="B488" s="68">
        <v>153.25</v>
      </c>
      <c r="C488" s="71" t="s">
        <v>163</v>
      </c>
      <c r="D488" s="68">
        <v>12.2</v>
      </c>
      <c r="E488" s="8">
        <v>98.9</v>
      </c>
      <c r="F488" s="8">
        <v>40.700000000000003</v>
      </c>
      <c r="G488" s="70">
        <v>1.23E-7</v>
      </c>
      <c r="H488" s="5">
        <v>0.9</v>
      </c>
      <c r="I488" s="5"/>
      <c r="J488" s="5"/>
      <c r="K488" s="439"/>
      <c r="L488" s="440"/>
      <c r="M488" s="440"/>
      <c r="O488" s="185"/>
      <c r="P488" s="183"/>
      <c r="W488" s="56"/>
      <c r="X488" s="56"/>
      <c r="AA488" s="56"/>
    </row>
    <row r="489" spans="1:27">
      <c r="A489" s="256" t="s">
        <v>331</v>
      </c>
      <c r="B489" s="68">
        <v>153.25</v>
      </c>
      <c r="C489" s="71" t="s">
        <v>162</v>
      </c>
      <c r="D489" s="68">
        <v>250</v>
      </c>
      <c r="E489" s="8">
        <v>97.1</v>
      </c>
      <c r="F489" s="8">
        <v>45.8</v>
      </c>
      <c r="G489" s="70">
        <v>1.05E-7</v>
      </c>
      <c r="H489" s="5">
        <v>1</v>
      </c>
      <c r="I489" s="5">
        <v>4.2</v>
      </c>
      <c r="J489" s="5"/>
      <c r="K489" s="439"/>
      <c r="L489" s="440"/>
      <c r="M489" s="440"/>
      <c r="O489" s="185"/>
      <c r="P489" s="183"/>
      <c r="W489" s="56"/>
      <c r="X489" s="56"/>
      <c r="AA489" s="56"/>
    </row>
    <row r="490" spans="1:27">
      <c r="A490" s="256" t="s">
        <v>332</v>
      </c>
      <c r="B490" s="68">
        <v>153.25</v>
      </c>
      <c r="C490" s="71" t="s">
        <v>162</v>
      </c>
      <c r="D490" s="68">
        <v>275</v>
      </c>
      <c r="E490" s="8">
        <v>108.3</v>
      </c>
      <c r="F490" s="8">
        <v>36.700000000000003</v>
      </c>
      <c r="G490" s="70">
        <v>1.2499999999999999E-7</v>
      </c>
      <c r="H490" s="5">
        <v>1</v>
      </c>
      <c r="I490" s="5"/>
      <c r="J490" s="5"/>
      <c r="K490" s="439"/>
      <c r="L490" s="440"/>
      <c r="M490" s="440"/>
      <c r="O490" s="185"/>
      <c r="P490" s="183"/>
      <c r="W490" s="56"/>
      <c r="X490" s="56"/>
      <c r="AA490" s="56"/>
    </row>
    <row r="491" spans="1:27">
      <c r="A491" s="256" t="s">
        <v>333</v>
      </c>
      <c r="B491" s="68">
        <v>153.25</v>
      </c>
      <c r="C491" s="71" t="s">
        <v>162</v>
      </c>
      <c r="D491" s="68">
        <v>300</v>
      </c>
      <c r="E491" s="8">
        <v>112.6</v>
      </c>
      <c r="F491" s="8">
        <v>35.299999999999997</v>
      </c>
      <c r="G491" s="70">
        <v>1.54E-7</v>
      </c>
      <c r="H491" s="5">
        <v>0.9</v>
      </c>
      <c r="I491" s="5">
        <v>4.4000000000000004</v>
      </c>
      <c r="J491" s="5"/>
      <c r="K491" s="439"/>
      <c r="L491" s="440"/>
      <c r="M491" s="440"/>
      <c r="O491" s="185"/>
      <c r="P491" s="183"/>
      <c r="W491" s="56"/>
      <c r="X491" s="56"/>
      <c r="AA491" s="56"/>
    </row>
    <row r="492" spans="1:27">
      <c r="A492" s="256" t="s">
        <v>334</v>
      </c>
      <c r="B492" s="68">
        <v>153.25</v>
      </c>
      <c r="C492" s="71" t="s">
        <v>162</v>
      </c>
      <c r="D492" s="68">
        <v>320</v>
      </c>
      <c r="E492" s="8">
        <v>104.3</v>
      </c>
      <c r="F492" s="8">
        <v>20.100000000000001</v>
      </c>
      <c r="G492" s="70">
        <v>1.8199999999999999E-7</v>
      </c>
      <c r="H492" s="5">
        <v>0.6</v>
      </c>
      <c r="I492" s="5"/>
      <c r="J492" s="5"/>
      <c r="K492" s="439"/>
      <c r="L492" s="440"/>
      <c r="M492" s="440"/>
      <c r="O492" s="185"/>
      <c r="P492" s="183"/>
      <c r="W492" s="56"/>
      <c r="X492" s="56"/>
      <c r="AA492" s="56"/>
    </row>
    <row r="493" spans="1:27">
      <c r="A493" s="256" t="s">
        <v>98</v>
      </c>
      <c r="B493" s="68">
        <v>153.25</v>
      </c>
      <c r="C493" s="71" t="s">
        <v>162</v>
      </c>
      <c r="D493" s="68">
        <v>340</v>
      </c>
      <c r="E493" s="8">
        <v>96.1</v>
      </c>
      <c r="F493" s="8">
        <v>19.3</v>
      </c>
      <c r="G493" s="70">
        <v>1.5800000000000001E-7</v>
      </c>
      <c r="H493" s="5">
        <v>0.8</v>
      </c>
      <c r="I493" s="5">
        <v>4.5</v>
      </c>
      <c r="J493" s="5"/>
      <c r="K493" s="439"/>
      <c r="L493" s="440"/>
      <c r="M493" s="440"/>
      <c r="O493" s="185"/>
      <c r="P493" s="183"/>
      <c r="W493" s="56"/>
      <c r="X493" s="56"/>
      <c r="AA493" s="56"/>
    </row>
    <row r="494" spans="1:27">
      <c r="A494" s="256" t="s">
        <v>335</v>
      </c>
      <c r="B494" s="68">
        <v>153.25</v>
      </c>
      <c r="C494" s="71" t="s">
        <v>162</v>
      </c>
      <c r="D494" s="68">
        <v>360</v>
      </c>
      <c r="E494" s="8">
        <v>97.6</v>
      </c>
      <c r="F494" s="8">
        <v>11.6</v>
      </c>
      <c r="G494" s="70">
        <v>1.1600000000000001E-7</v>
      </c>
      <c r="H494" s="5">
        <v>0.7</v>
      </c>
      <c r="I494" s="5">
        <v>3.9</v>
      </c>
      <c r="J494" s="5"/>
      <c r="K494" s="439"/>
      <c r="L494" s="440"/>
      <c r="M494" s="440"/>
      <c r="O494" s="185"/>
      <c r="P494" s="183"/>
      <c r="W494" s="56"/>
      <c r="X494" s="56"/>
      <c r="AA494" s="56"/>
    </row>
    <row r="495" spans="1:27">
      <c r="A495" s="256"/>
      <c r="B495" s="68"/>
      <c r="C495" s="71"/>
      <c r="D495" s="68"/>
      <c r="E495" s="8"/>
      <c r="F495" s="8"/>
      <c r="G495" s="70"/>
      <c r="H495" s="5"/>
      <c r="I495" s="5"/>
      <c r="J495" s="5"/>
      <c r="K495" s="121"/>
      <c r="L495" s="5"/>
      <c r="M495" s="5"/>
      <c r="O495" s="185"/>
      <c r="P495" s="183"/>
      <c r="W495" s="56"/>
      <c r="X495" s="56"/>
      <c r="AA495" s="56"/>
    </row>
    <row r="496" spans="1:27" ht="15.75">
      <c r="A496" s="256" t="s">
        <v>322</v>
      </c>
      <c r="B496" s="68">
        <v>154.9</v>
      </c>
      <c r="C496" s="71" t="s">
        <v>161</v>
      </c>
      <c r="D496" s="68">
        <v>0</v>
      </c>
      <c r="E496" s="8">
        <v>215.6</v>
      </c>
      <c r="F496" s="8">
        <v>-14.1</v>
      </c>
      <c r="G496" s="70">
        <v>1.9299999999999999E-7</v>
      </c>
      <c r="H496" s="5">
        <v>1.6</v>
      </c>
      <c r="I496" s="5">
        <v>-2.6</v>
      </c>
      <c r="J496" s="5"/>
      <c r="K496" s="128" t="s">
        <v>105</v>
      </c>
      <c r="L496" s="5"/>
      <c r="M496" s="5"/>
      <c r="O496" s="185"/>
      <c r="P496" s="183"/>
      <c r="W496" s="56"/>
      <c r="X496" s="56"/>
      <c r="AA496" s="56"/>
    </row>
    <row r="497" spans="1:27">
      <c r="A497" s="256" t="s">
        <v>323</v>
      </c>
      <c r="B497" s="68">
        <v>154.9</v>
      </c>
      <c r="C497" s="71" t="s">
        <v>162</v>
      </c>
      <c r="D497" s="68">
        <v>100</v>
      </c>
      <c r="E497" s="8">
        <v>208.6</v>
      </c>
      <c r="F497" s="8">
        <v>-19.399999999999999</v>
      </c>
      <c r="G497" s="70">
        <v>1.48E-7</v>
      </c>
      <c r="H497" s="5">
        <v>1.7</v>
      </c>
      <c r="I497" s="5">
        <v>3.2</v>
      </c>
      <c r="J497" s="5"/>
      <c r="K497" s="439" t="s">
        <v>215</v>
      </c>
      <c r="L497" s="440"/>
      <c r="M497" s="440"/>
      <c r="O497" s="185"/>
      <c r="P497" s="183"/>
      <c r="W497" s="56"/>
      <c r="X497" s="56"/>
      <c r="AA497" s="56"/>
    </row>
    <row r="498" spans="1:27">
      <c r="A498" s="256" t="s">
        <v>324</v>
      </c>
      <c r="B498" s="68">
        <v>154.9</v>
      </c>
      <c r="C498" s="71" t="s">
        <v>162</v>
      </c>
      <c r="D498" s="68">
        <v>125</v>
      </c>
      <c r="E498" s="8">
        <v>205.4</v>
      </c>
      <c r="F498" s="8">
        <v>-16.7</v>
      </c>
      <c r="G498" s="70">
        <v>1.37E-7</v>
      </c>
      <c r="H498" s="5">
        <v>1.6</v>
      </c>
      <c r="I498" s="5">
        <v>5</v>
      </c>
      <c r="J498" s="5"/>
      <c r="K498" s="439"/>
      <c r="L498" s="440"/>
      <c r="M498" s="440"/>
      <c r="O498" s="185"/>
      <c r="P498" s="183"/>
      <c r="W498" s="56"/>
      <c r="X498" s="56"/>
      <c r="AA498" s="56"/>
    </row>
    <row r="499" spans="1:27">
      <c r="A499" s="256" t="s">
        <v>325</v>
      </c>
      <c r="B499" s="68">
        <v>154.9</v>
      </c>
      <c r="C499" s="71" t="s">
        <v>162</v>
      </c>
      <c r="D499" s="68">
        <v>150</v>
      </c>
      <c r="E499" s="8">
        <v>210.6</v>
      </c>
      <c r="F499" s="8">
        <v>-18.100000000000001</v>
      </c>
      <c r="G499" s="70">
        <v>1.1000000000000001E-7</v>
      </c>
      <c r="H499" s="5">
        <v>1.7</v>
      </c>
      <c r="I499" s="5"/>
      <c r="J499" s="5"/>
      <c r="K499" s="439"/>
      <c r="L499" s="440"/>
      <c r="M499" s="440"/>
      <c r="O499" s="185"/>
      <c r="P499" s="183"/>
      <c r="W499" s="56"/>
      <c r="X499" s="56"/>
      <c r="AA499" s="56"/>
    </row>
    <row r="500" spans="1:27">
      <c r="A500" s="258" t="s">
        <v>326</v>
      </c>
      <c r="B500" s="68">
        <v>154.9</v>
      </c>
      <c r="C500" s="71" t="s">
        <v>162</v>
      </c>
      <c r="D500" s="68">
        <v>175</v>
      </c>
      <c r="E500" s="8">
        <v>215.3</v>
      </c>
      <c r="F500" s="8">
        <v>-60.9</v>
      </c>
      <c r="G500" s="70">
        <v>8.3900000000000004E-8</v>
      </c>
      <c r="H500" s="5">
        <v>2</v>
      </c>
      <c r="I500" s="5"/>
      <c r="J500" s="5"/>
      <c r="K500" s="439"/>
      <c r="L500" s="440"/>
      <c r="M500" s="440"/>
      <c r="O500" s="185"/>
      <c r="P500" s="183"/>
      <c r="W500" s="56"/>
      <c r="X500" s="56"/>
      <c r="AA500" s="56"/>
    </row>
    <row r="501" spans="1:27">
      <c r="A501" s="256" t="s">
        <v>327</v>
      </c>
      <c r="B501" s="71">
        <v>154.9</v>
      </c>
      <c r="C501" s="71" t="s">
        <v>162</v>
      </c>
      <c r="D501" s="71">
        <v>200</v>
      </c>
      <c r="E501" s="71">
        <v>28.1</v>
      </c>
      <c r="F501" s="71">
        <v>-66.5</v>
      </c>
      <c r="G501" s="70">
        <v>1.4999999999999999E-7</v>
      </c>
      <c r="H501" s="71">
        <v>1.9</v>
      </c>
      <c r="I501" s="71"/>
      <c r="J501" s="71"/>
      <c r="K501" s="439"/>
      <c r="L501" s="440"/>
      <c r="M501" s="440"/>
      <c r="N501" s="110"/>
      <c r="O501" s="185"/>
      <c r="P501" s="185"/>
      <c r="W501" s="56"/>
      <c r="X501" s="56"/>
      <c r="AA501" s="56"/>
    </row>
    <row r="502" spans="1:27">
      <c r="A502" s="256" t="s">
        <v>328</v>
      </c>
      <c r="B502" s="71">
        <v>154.9</v>
      </c>
      <c r="C502" s="71" t="s">
        <v>162</v>
      </c>
      <c r="D502" s="71">
        <v>225</v>
      </c>
      <c r="E502" s="71">
        <v>35.6</v>
      </c>
      <c r="F502" s="71">
        <v>-47.9</v>
      </c>
      <c r="G502" s="70">
        <v>2.4400000000000001E-7</v>
      </c>
      <c r="H502" s="71">
        <v>1.7</v>
      </c>
      <c r="I502" s="71"/>
      <c r="J502" s="71"/>
      <c r="K502" s="439"/>
      <c r="L502" s="440"/>
      <c r="M502" s="440"/>
      <c r="N502" s="110"/>
      <c r="O502" s="185"/>
      <c r="P502" s="185"/>
      <c r="W502" s="56"/>
      <c r="X502" s="56"/>
      <c r="AA502" s="56"/>
    </row>
    <row r="503" spans="1:27">
      <c r="A503" s="256" t="s">
        <v>329</v>
      </c>
      <c r="B503" s="71">
        <v>154.9</v>
      </c>
      <c r="C503" s="71" t="s">
        <v>162</v>
      </c>
      <c r="D503" s="71">
        <v>250</v>
      </c>
      <c r="E503" s="71">
        <v>22.7</v>
      </c>
      <c r="F503" s="71">
        <v>-20.5</v>
      </c>
      <c r="G503" s="70">
        <v>2.7500000000000001E-7</v>
      </c>
      <c r="H503" s="71">
        <v>1.5</v>
      </c>
      <c r="I503" s="71">
        <v>0.5</v>
      </c>
      <c r="J503" s="71"/>
      <c r="K503" s="439"/>
      <c r="L503" s="440"/>
      <c r="M503" s="440"/>
      <c r="N503" s="110"/>
      <c r="O503" s="185"/>
      <c r="P503" s="185"/>
      <c r="W503" s="56"/>
      <c r="X503" s="56"/>
      <c r="AA503" s="56"/>
    </row>
    <row r="504" spans="1:27">
      <c r="A504" s="256" t="s">
        <v>330</v>
      </c>
      <c r="B504" s="71">
        <v>154.9</v>
      </c>
      <c r="C504" s="71" t="s">
        <v>162</v>
      </c>
      <c r="D504" s="71">
        <v>275</v>
      </c>
      <c r="E504" s="71">
        <v>33.1</v>
      </c>
      <c r="F504" s="71">
        <v>-38.299999999999997</v>
      </c>
      <c r="G504" s="70">
        <v>3.3999999999999997E-7</v>
      </c>
      <c r="H504" s="71">
        <v>1.6</v>
      </c>
      <c r="I504" s="71">
        <v>0.9</v>
      </c>
      <c r="J504" s="71"/>
      <c r="K504" s="439"/>
      <c r="L504" s="440"/>
      <c r="M504" s="440"/>
      <c r="N504" s="110"/>
      <c r="O504" s="185"/>
      <c r="P504" s="185"/>
      <c r="W504" s="56"/>
      <c r="X504" s="56"/>
      <c r="AA504" s="56"/>
    </row>
    <row r="505" spans="1:27">
      <c r="A505" s="256" t="s">
        <v>331</v>
      </c>
      <c r="B505" s="83">
        <v>154.9</v>
      </c>
      <c r="C505" s="84" t="s">
        <v>163</v>
      </c>
      <c r="D505" s="83">
        <v>0</v>
      </c>
      <c r="E505" s="83">
        <v>33.299999999999997</v>
      </c>
      <c r="F505" s="83">
        <v>-45.8</v>
      </c>
      <c r="G505" s="85">
        <v>3.4200000000000002E-7</v>
      </c>
      <c r="H505" s="86">
        <v>1.6</v>
      </c>
      <c r="I505" s="86"/>
      <c r="J505" s="86"/>
      <c r="K505" s="127"/>
      <c r="L505" s="86"/>
      <c r="M505" s="86"/>
      <c r="N505" s="111"/>
      <c r="O505" s="194"/>
      <c r="P505" s="195"/>
      <c r="W505" s="56"/>
      <c r="X505" s="56"/>
      <c r="AA505" s="56"/>
    </row>
    <row r="506" spans="1:27">
      <c r="A506" s="256" t="s">
        <v>332</v>
      </c>
      <c r="B506" s="83">
        <v>154.9</v>
      </c>
      <c r="C506" s="84" t="s">
        <v>163</v>
      </c>
      <c r="D506" s="83">
        <v>3.6</v>
      </c>
      <c r="E506" s="83">
        <v>343.3</v>
      </c>
      <c r="F506" s="83">
        <v>-47.4</v>
      </c>
      <c r="G506" s="85">
        <v>3.3299999999999998E-7</v>
      </c>
      <c r="H506" s="86">
        <v>1.5</v>
      </c>
      <c r="I506" s="86"/>
      <c r="J506" s="86"/>
      <c r="K506" s="127"/>
      <c r="L506" s="86"/>
      <c r="M506" s="86"/>
      <c r="N506" s="111"/>
      <c r="O506" s="194"/>
      <c r="P506" s="195"/>
      <c r="W506" s="56"/>
      <c r="X506" s="56"/>
      <c r="AA506" s="56"/>
    </row>
    <row r="507" spans="1:27">
      <c r="A507" s="256" t="s">
        <v>333</v>
      </c>
      <c r="B507" s="83">
        <v>154.9</v>
      </c>
      <c r="C507" s="84" t="s">
        <v>163</v>
      </c>
      <c r="D507" s="83">
        <v>8.1</v>
      </c>
      <c r="E507" s="83">
        <v>350.6</v>
      </c>
      <c r="F507" s="83">
        <v>-43.5</v>
      </c>
      <c r="G507" s="85">
        <v>3.2000000000000001E-7</v>
      </c>
      <c r="H507" s="86">
        <v>1.4</v>
      </c>
      <c r="I507" s="86"/>
      <c r="J507" s="86"/>
      <c r="K507" s="127"/>
      <c r="L507" s="86"/>
      <c r="M507" s="86"/>
      <c r="N507" s="111"/>
      <c r="O507" s="194"/>
      <c r="P507" s="195"/>
      <c r="W507" s="56"/>
      <c r="X507" s="56"/>
      <c r="AA507" s="56"/>
    </row>
    <row r="508" spans="1:27">
      <c r="A508" s="256" t="s">
        <v>334</v>
      </c>
      <c r="B508" s="83">
        <v>154.9</v>
      </c>
      <c r="C508" s="84" t="s">
        <v>163</v>
      </c>
      <c r="D508" s="83">
        <v>12.2</v>
      </c>
      <c r="E508" s="83">
        <v>312.60000000000002</v>
      </c>
      <c r="F508" s="83">
        <v>-36.1</v>
      </c>
      <c r="G508" s="85">
        <v>3.8500000000000002E-7</v>
      </c>
      <c r="H508" s="86">
        <v>1.1000000000000001</v>
      </c>
      <c r="I508" s="86"/>
      <c r="J508" s="86"/>
      <c r="K508" s="127"/>
      <c r="L508" s="86"/>
      <c r="M508" s="86"/>
      <c r="N508" s="111"/>
      <c r="O508" s="194"/>
      <c r="P508" s="195"/>
      <c r="W508" s="56"/>
      <c r="X508" s="56"/>
      <c r="AA508" s="56"/>
    </row>
    <row r="509" spans="1:27">
      <c r="A509" s="256" t="s">
        <v>98</v>
      </c>
      <c r="B509" s="83">
        <v>154.9</v>
      </c>
      <c r="C509" s="84" t="s">
        <v>163</v>
      </c>
      <c r="D509" s="83">
        <v>16.100000000000001</v>
      </c>
      <c r="E509" s="83">
        <v>315.60000000000002</v>
      </c>
      <c r="F509" s="83">
        <v>-34.299999999999997</v>
      </c>
      <c r="G509" s="85">
        <v>2.2000000000000001E-7</v>
      </c>
      <c r="H509" s="86">
        <v>1.1000000000000001</v>
      </c>
      <c r="I509" s="86"/>
      <c r="J509" s="86"/>
      <c r="K509" s="127"/>
      <c r="L509" s="86"/>
      <c r="M509" s="86"/>
      <c r="N509" s="111"/>
      <c r="O509" s="194"/>
      <c r="P509" s="195"/>
      <c r="W509" s="56"/>
      <c r="X509" s="56"/>
      <c r="AA509" s="56"/>
    </row>
    <row r="510" spans="1:27">
      <c r="A510" s="256" t="s">
        <v>335</v>
      </c>
      <c r="B510" s="83">
        <v>154.9</v>
      </c>
      <c r="C510" s="84" t="s">
        <v>163</v>
      </c>
      <c r="D510" s="83">
        <v>26.9</v>
      </c>
      <c r="E510" s="83">
        <v>16.899999999999999</v>
      </c>
      <c r="F510" s="83">
        <v>38.4</v>
      </c>
      <c r="G510" s="85">
        <v>1.3199999999999999E-7</v>
      </c>
      <c r="H510" s="86">
        <v>2</v>
      </c>
      <c r="I510" s="86"/>
      <c r="J510" s="86"/>
      <c r="K510" s="127"/>
      <c r="L510" s="86"/>
      <c r="M510" s="86"/>
      <c r="N510" s="111"/>
      <c r="O510" s="194"/>
      <c r="P510" s="195"/>
      <c r="W510" s="56"/>
      <c r="X510" s="56"/>
      <c r="AA510" s="56"/>
    </row>
    <row r="511" spans="1:27">
      <c r="A511" s="256" t="s">
        <v>336</v>
      </c>
      <c r="B511" s="83">
        <v>154.9</v>
      </c>
      <c r="C511" s="84" t="s">
        <v>163</v>
      </c>
      <c r="D511" s="83">
        <v>36.700000000000003</v>
      </c>
      <c r="E511" s="83">
        <v>260.5</v>
      </c>
      <c r="F511" s="83">
        <v>-22.6</v>
      </c>
      <c r="G511" s="85">
        <v>2.9900000000000002E-7</v>
      </c>
      <c r="H511" s="86">
        <v>1.5</v>
      </c>
      <c r="I511" s="86"/>
      <c r="J511" s="86"/>
      <c r="K511" s="127"/>
      <c r="L511" s="86"/>
      <c r="M511" s="86"/>
      <c r="N511" s="111"/>
      <c r="O511" s="194"/>
      <c r="P511" s="195"/>
      <c r="W511" s="56"/>
      <c r="X511" s="56"/>
      <c r="AA511" s="56"/>
    </row>
    <row r="512" spans="1:27">
      <c r="A512" s="256" t="s">
        <v>337</v>
      </c>
      <c r="B512" s="83">
        <v>154.9</v>
      </c>
      <c r="C512" s="84" t="s">
        <v>163</v>
      </c>
      <c r="D512" s="83">
        <v>46.3</v>
      </c>
      <c r="E512" s="83">
        <v>291.8</v>
      </c>
      <c r="F512" s="83">
        <v>-32.4</v>
      </c>
      <c r="G512" s="85">
        <v>2.6800000000000002E-7</v>
      </c>
      <c r="H512" s="86">
        <v>0.8</v>
      </c>
      <c r="I512" s="86"/>
      <c r="J512" s="86"/>
      <c r="K512" s="127"/>
      <c r="L512" s="86"/>
      <c r="M512" s="86"/>
      <c r="N512" s="111"/>
      <c r="O512" s="194"/>
      <c r="P512" s="195"/>
      <c r="W512" s="56"/>
      <c r="X512" s="56"/>
      <c r="AA512" s="56"/>
    </row>
    <row r="513" spans="1:27">
      <c r="A513" s="256" t="s">
        <v>97</v>
      </c>
      <c r="B513" s="83">
        <v>154.9</v>
      </c>
      <c r="C513" s="84" t="s">
        <v>163</v>
      </c>
      <c r="D513" s="83">
        <v>55.3</v>
      </c>
      <c r="E513" s="83">
        <v>299.10000000000002</v>
      </c>
      <c r="F513" s="83">
        <v>-25</v>
      </c>
      <c r="G513" s="85">
        <v>1.8400000000000001E-7</v>
      </c>
      <c r="H513" s="86">
        <v>1</v>
      </c>
      <c r="I513" s="86"/>
      <c r="J513" s="86"/>
      <c r="K513" s="127"/>
      <c r="L513" s="86"/>
      <c r="M513" s="86"/>
      <c r="N513" s="111"/>
      <c r="O513" s="194"/>
      <c r="P513" s="195"/>
      <c r="W513" s="56"/>
      <c r="X513" s="56"/>
      <c r="AA513" s="56"/>
    </row>
    <row r="514" spans="1:27">
      <c r="A514" s="256" t="s">
        <v>338</v>
      </c>
      <c r="B514" s="83">
        <v>154.9</v>
      </c>
      <c r="C514" s="84" t="s">
        <v>163</v>
      </c>
      <c r="D514" s="83">
        <v>64.099999999999994</v>
      </c>
      <c r="E514" s="83">
        <v>52.1</v>
      </c>
      <c r="F514" s="83">
        <v>54.2</v>
      </c>
      <c r="G514" s="85">
        <v>1.8099999999999999E-7</v>
      </c>
      <c r="H514" s="86">
        <v>1.6</v>
      </c>
      <c r="I514" s="86"/>
      <c r="J514" s="86"/>
      <c r="K514" s="127"/>
      <c r="L514" s="86"/>
      <c r="M514" s="86"/>
      <c r="N514" s="111"/>
      <c r="O514" s="194"/>
      <c r="P514" s="195"/>
      <c r="W514" s="56"/>
      <c r="X514" s="56"/>
      <c r="AA514" s="56"/>
    </row>
    <row r="515" spans="1:27">
      <c r="A515" s="256"/>
      <c r="B515" s="68"/>
      <c r="C515" s="71"/>
      <c r="D515" s="68"/>
      <c r="E515" s="8"/>
      <c r="F515" s="8"/>
      <c r="G515" s="70"/>
      <c r="H515" s="5"/>
      <c r="I515" s="5"/>
      <c r="J515" s="5"/>
      <c r="K515" s="121"/>
      <c r="L515" s="5"/>
      <c r="M515" s="5"/>
      <c r="O515" s="185"/>
      <c r="P515" s="183"/>
      <c r="W515" s="56"/>
      <c r="X515" s="56"/>
      <c r="AA515" s="56"/>
    </row>
    <row r="516" spans="1:27" ht="15.75">
      <c r="A516" s="256" t="s">
        <v>322</v>
      </c>
      <c r="B516" s="68">
        <v>155.69999999999999</v>
      </c>
      <c r="C516" s="71" t="s">
        <v>161</v>
      </c>
      <c r="D516" s="68">
        <v>0</v>
      </c>
      <c r="E516" s="8">
        <v>243.6</v>
      </c>
      <c r="F516" s="8">
        <v>-4.8</v>
      </c>
      <c r="G516" s="70">
        <v>8.09E-7</v>
      </c>
      <c r="H516" s="5">
        <v>1.4</v>
      </c>
      <c r="I516" s="5">
        <v>22.3</v>
      </c>
      <c r="J516" s="5"/>
      <c r="K516" s="128" t="s">
        <v>108</v>
      </c>
      <c r="L516" s="5"/>
      <c r="M516" s="5"/>
      <c r="O516" s="185"/>
      <c r="P516" s="183"/>
      <c r="W516" s="56"/>
      <c r="X516" s="56"/>
      <c r="AA516" s="56"/>
    </row>
    <row r="517" spans="1:27">
      <c r="A517" s="256" t="s">
        <v>323</v>
      </c>
      <c r="B517" s="68">
        <v>155.69999999999999</v>
      </c>
      <c r="C517" s="71" t="s">
        <v>162</v>
      </c>
      <c r="D517" s="68">
        <v>100</v>
      </c>
      <c r="E517" s="8">
        <v>246.5</v>
      </c>
      <c r="F517" s="8">
        <v>-8.5</v>
      </c>
      <c r="G517" s="70">
        <v>7.5099999999999999E-7</v>
      </c>
      <c r="H517" s="5">
        <v>1.3</v>
      </c>
      <c r="I517" s="5"/>
      <c r="J517" s="5"/>
      <c r="K517" s="450" t="s">
        <v>214</v>
      </c>
      <c r="L517" s="451"/>
      <c r="M517" s="451"/>
      <c r="O517" s="185"/>
      <c r="P517" s="183"/>
      <c r="W517" s="56"/>
      <c r="X517" s="56"/>
      <c r="AA517" s="56"/>
    </row>
    <row r="518" spans="1:27">
      <c r="A518" s="256" t="s">
        <v>324</v>
      </c>
      <c r="B518" s="68">
        <v>155.69999999999999</v>
      </c>
      <c r="C518" s="71" t="s">
        <v>162</v>
      </c>
      <c r="D518" s="68">
        <v>150</v>
      </c>
      <c r="E518" s="8">
        <v>249</v>
      </c>
      <c r="F518" s="8">
        <v>-12.7</v>
      </c>
      <c r="G518" s="70">
        <v>6.68E-7</v>
      </c>
      <c r="H518" s="5">
        <v>1.2</v>
      </c>
      <c r="I518" s="5">
        <v>24</v>
      </c>
      <c r="J518" s="5"/>
      <c r="K518" s="450"/>
      <c r="L518" s="451"/>
      <c r="M518" s="451"/>
      <c r="O518" s="185"/>
      <c r="P518" s="183"/>
      <c r="W518" s="56"/>
      <c r="X518" s="56"/>
      <c r="AA518" s="56"/>
    </row>
    <row r="519" spans="1:27">
      <c r="A519" s="256" t="s">
        <v>325</v>
      </c>
      <c r="B519" s="68">
        <v>155.69999999999999</v>
      </c>
      <c r="C519" s="71" t="s">
        <v>162</v>
      </c>
      <c r="D519" s="68">
        <v>175</v>
      </c>
      <c r="E519" s="8">
        <v>253.6</v>
      </c>
      <c r="F519" s="8">
        <v>-15.3</v>
      </c>
      <c r="G519" s="70">
        <v>6.2399999999999998E-7</v>
      </c>
      <c r="H519" s="5">
        <v>1.2</v>
      </c>
      <c r="I519" s="5"/>
      <c r="J519" s="5"/>
      <c r="K519" s="450"/>
      <c r="L519" s="451"/>
      <c r="M519" s="451"/>
      <c r="O519" s="185"/>
      <c r="P519" s="183"/>
      <c r="W519" s="56"/>
      <c r="X519" s="56"/>
      <c r="AA519" s="56"/>
    </row>
    <row r="520" spans="1:27">
      <c r="A520" s="256" t="s">
        <v>326</v>
      </c>
      <c r="B520" s="68">
        <v>155.69999999999999</v>
      </c>
      <c r="C520" s="71" t="s">
        <v>162</v>
      </c>
      <c r="D520" s="68">
        <v>200</v>
      </c>
      <c r="E520" s="8">
        <v>255.1</v>
      </c>
      <c r="F520" s="8">
        <v>-20.100000000000001</v>
      </c>
      <c r="G520" s="70">
        <v>5.9999999999999997E-7</v>
      </c>
      <c r="H520" s="5">
        <v>1.2</v>
      </c>
      <c r="I520" s="78">
        <v>35</v>
      </c>
      <c r="J520" s="78"/>
      <c r="K520" s="450"/>
      <c r="L520" s="451"/>
      <c r="M520" s="451"/>
      <c r="O520" s="185"/>
      <c r="P520" s="183"/>
      <c r="W520" s="56"/>
      <c r="X520" s="56"/>
      <c r="AA520" s="56"/>
    </row>
    <row r="521" spans="1:27">
      <c r="A521" s="258" t="s">
        <v>327</v>
      </c>
      <c r="B521" s="68">
        <v>155.69999999999999</v>
      </c>
      <c r="C521" s="71" t="s">
        <v>162</v>
      </c>
      <c r="D521" s="68">
        <v>225</v>
      </c>
      <c r="E521" s="8">
        <v>256.2</v>
      </c>
      <c r="F521" s="8">
        <v>-27.4</v>
      </c>
      <c r="G521" s="70">
        <v>5.2399999999999998E-7</v>
      </c>
      <c r="H521" s="5">
        <v>1.1000000000000001</v>
      </c>
      <c r="I521" s="78">
        <v>38.200000000000003</v>
      </c>
      <c r="J521" s="78"/>
      <c r="K521" s="450"/>
      <c r="L521" s="451"/>
      <c r="M521" s="451"/>
      <c r="O521" s="185"/>
      <c r="P521" s="183"/>
      <c r="W521" s="56"/>
      <c r="X521" s="56"/>
      <c r="AA521" s="56"/>
    </row>
    <row r="522" spans="1:27">
      <c r="A522" s="258" t="s">
        <v>328</v>
      </c>
      <c r="B522" s="68">
        <v>155.69999999999999</v>
      </c>
      <c r="C522" s="71" t="s">
        <v>162</v>
      </c>
      <c r="D522" s="68">
        <v>250</v>
      </c>
      <c r="E522" s="8">
        <v>258.8</v>
      </c>
      <c r="F522" s="8">
        <v>-26.6</v>
      </c>
      <c r="G522" s="70">
        <v>4.5900000000000002E-7</v>
      </c>
      <c r="H522" s="5">
        <v>1.2</v>
      </c>
      <c r="I522" s="78">
        <v>44.2</v>
      </c>
      <c r="J522" s="78"/>
      <c r="K522" s="450"/>
      <c r="L522" s="451"/>
      <c r="M522" s="451"/>
      <c r="O522" s="185"/>
      <c r="P522" s="183"/>
      <c r="W522" s="56"/>
      <c r="X522" s="56"/>
      <c r="AA522" s="56"/>
    </row>
    <row r="523" spans="1:27">
      <c r="A523" s="258" t="s">
        <v>329</v>
      </c>
      <c r="B523" s="68">
        <v>155.69999999999999</v>
      </c>
      <c r="C523" s="71" t="s">
        <v>162</v>
      </c>
      <c r="D523" s="68">
        <v>275</v>
      </c>
      <c r="E523" s="8">
        <v>259.60000000000002</v>
      </c>
      <c r="F523" s="8">
        <v>-27</v>
      </c>
      <c r="G523" s="70">
        <v>4.4400000000000001E-7</v>
      </c>
      <c r="H523" s="5">
        <v>1.2</v>
      </c>
      <c r="I523" s="78"/>
      <c r="J523" s="78"/>
      <c r="K523" s="450"/>
      <c r="L523" s="451"/>
      <c r="M523" s="451"/>
      <c r="O523" s="185"/>
      <c r="P523" s="183"/>
      <c r="W523" s="56"/>
      <c r="X523" s="56"/>
      <c r="AA523" s="56"/>
    </row>
    <row r="524" spans="1:27">
      <c r="A524" s="256" t="s">
        <v>330</v>
      </c>
      <c r="B524" s="68">
        <v>155.69999999999999</v>
      </c>
      <c r="C524" s="71" t="s">
        <v>162</v>
      </c>
      <c r="D524" s="68">
        <v>300</v>
      </c>
      <c r="E524" s="8">
        <v>261.60000000000002</v>
      </c>
      <c r="F524" s="8">
        <v>-34.5</v>
      </c>
      <c r="G524" s="70">
        <v>4.03E-7</v>
      </c>
      <c r="H524" s="5">
        <v>1.1000000000000001</v>
      </c>
      <c r="I524" s="78">
        <v>47.1</v>
      </c>
      <c r="J524" s="78"/>
      <c r="K524" s="450"/>
      <c r="L524" s="451"/>
      <c r="M524" s="451"/>
      <c r="O524" s="185"/>
      <c r="P524" s="183"/>
      <c r="W524" s="56"/>
      <c r="X524" s="56"/>
      <c r="AA524" s="56"/>
    </row>
    <row r="525" spans="1:27">
      <c r="A525" s="256" t="s">
        <v>331</v>
      </c>
      <c r="B525" s="68">
        <v>155.69999999999999</v>
      </c>
      <c r="C525" s="71" t="s">
        <v>162</v>
      </c>
      <c r="D525" s="68">
        <v>320</v>
      </c>
      <c r="E525" s="8">
        <v>259.89999999999998</v>
      </c>
      <c r="F525" s="8">
        <v>-43.4</v>
      </c>
      <c r="G525" s="70">
        <v>3.0499999999999999E-7</v>
      </c>
      <c r="H525" s="5">
        <v>1.2</v>
      </c>
      <c r="I525" s="78"/>
      <c r="J525" s="78"/>
      <c r="K525" s="450"/>
      <c r="L525" s="451"/>
      <c r="M525" s="451"/>
      <c r="O525" s="185"/>
      <c r="P525" s="183"/>
      <c r="W525" s="56"/>
      <c r="X525" s="56"/>
      <c r="AA525" s="56"/>
    </row>
    <row r="526" spans="1:27">
      <c r="A526" s="256" t="s">
        <v>332</v>
      </c>
      <c r="B526" s="68">
        <v>155.69999999999999</v>
      </c>
      <c r="C526" s="71" t="s">
        <v>162</v>
      </c>
      <c r="D526" s="68">
        <v>340</v>
      </c>
      <c r="E526" s="8">
        <v>258.5</v>
      </c>
      <c r="F526" s="8">
        <v>-26.6</v>
      </c>
      <c r="G526" s="70">
        <v>6.0900000000000001E-7</v>
      </c>
      <c r="H526" s="5">
        <v>1.1000000000000001</v>
      </c>
      <c r="I526" s="78">
        <v>64.900000000000006</v>
      </c>
      <c r="J526" s="78"/>
      <c r="K526" s="450"/>
      <c r="L526" s="451"/>
      <c r="M526" s="451"/>
      <c r="O526" s="185"/>
      <c r="P526" s="183"/>
      <c r="W526" s="56"/>
      <c r="X526" s="56"/>
      <c r="AA526" s="56"/>
    </row>
    <row r="527" spans="1:27" ht="15.75">
      <c r="A527" s="256" t="s">
        <v>333</v>
      </c>
      <c r="B527" s="72">
        <v>155.69999999999999</v>
      </c>
      <c r="C527" s="73" t="s">
        <v>162</v>
      </c>
      <c r="D527" s="72">
        <v>360</v>
      </c>
      <c r="E527" s="79">
        <v>288.7</v>
      </c>
      <c r="F527" s="79">
        <v>-28.9</v>
      </c>
      <c r="G527" s="74">
        <v>3.2500000000000001E-7</v>
      </c>
      <c r="H527" s="75">
        <v>1.4</v>
      </c>
      <c r="I527" s="77">
        <v>90.7</v>
      </c>
      <c r="J527" s="77"/>
      <c r="K527" s="123"/>
      <c r="L527" s="77"/>
      <c r="M527" s="77"/>
      <c r="N527" s="112"/>
      <c r="O527" s="187"/>
      <c r="P527" s="187"/>
      <c r="W527" s="56"/>
      <c r="X527" s="56"/>
      <c r="AA527" s="56"/>
    </row>
    <row r="528" spans="1:27" ht="15.75">
      <c r="A528" s="256"/>
      <c r="B528" s="68"/>
      <c r="C528" s="71"/>
      <c r="D528" s="68"/>
      <c r="E528" s="8"/>
      <c r="F528" s="8"/>
      <c r="G528" s="70"/>
      <c r="H528" s="5"/>
      <c r="I528" s="5"/>
      <c r="J528" s="5"/>
      <c r="K528" s="121"/>
      <c r="L528" s="5"/>
      <c r="M528" s="5"/>
      <c r="N528" s="113"/>
      <c r="O528" s="185"/>
      <c r="P528" s="183"/>
      <c r="W528" s="56"/>
      <c r="X528" s="56"/>
      <c r="AA528" s="56"/>
    </row>
    <row r="529" spans="1:27" ht="15.75">
      <c r="A529" s="256" t="s">
        <v>322</v>
      </c>
      <c r="B529" s="68">
        <v>156</v>
      </c>
      <c r="C529" s="71" t="s">
        <v>161</v>
      </c>
      <c r="D529" s="68">
        <v>0</v>
      </c>
      <c r="E529" s="8">
        <v>272.2</v>
      </c>
      <c r="F529" s="8">
        <v>50.9</v>
      </c>
      <c r="G529" s="70">
        <v>1.3799999999999999E-7</v>
      </c>
      <c r="H529" s="5">
        <v>1</v>
      </c>
      <c r="I529" s="5">
        <v>2.2000000000000002</v>
      </c>
      <c r="J529" s="5"/>
      <c r="K529" s="128" t="s">
        <v>106</v>
      </c>
      <c r="L529" s="5"/>
      <c r="M529" s="5"/>
      <c r="N529" s="105"/>
      <c r="O529" s="185"/>
      <c r="P529" s="183"/>
      <c r="W529" s="56"/>
      <c r="X529" s="56"/>
      <c r="AA529" s="56"/>
    </row>
    <row r="530" spans="1:27">
      <c r="A530" s="256" t="s">
        <v>323</v>
      </c>
      <c r="B530" s="68">
        <v>156</v>
      </c>
      <c r="C530" s="71" t="s">
        <v>162</v>
      </c>
      <c r="D530" s="68">
        <v>100</v>
      </c>
      <c r="E530" s="8">
        <v>282.8</v>
      </c>
      <c r="F530" s="8">
        <v>51.8</v>
      </c>
      <c r="G530" s="70">
        <v>1.14E-7</v>
      </c>
      <c r="H530" s="5">
        <v>0.8</v>
      </c>
      <c r="I530" s="5"/>
      <c r="J530" s="5"/>
      <c r="K530" s="439" t="s">
        <v>212</v>
      </c>
      <c r="L530" s="440"/>
      <c r="M530" s="440"/>
      <c r="O530" s="185"/>
      <c r="P530" s="183"/>
      <c r="W530" s="56"/>
      <c r="X530" s="56"/>
      <c r="AA530" s="56"/>
    </row>
    <row r="531" spans="1:27">
      <c r="A531" s="256" t="s">
        <v>324</v>
      </c>
      <c r="B531" s="68">
        <v>156</v>
      </c>
      <c r="C531" s="71" t="s">
        <v>162</v>
      </c>
      <c r="D531" s="68">
        <v>150</v>
      </c>
      <c r="E531" s="8">
        <v>278.60000000000002</v>
      </c>
      <c r="F531" s="8">
        <v>49.9</v>
      </c>
      <c r="G531" s="70">
        <v>1.1000000000000001E-7</v>
      </c>
      <c r="H531" s="5">
        <v>0.9</v>
      </c>
      <c r="I531" s="5"/>
      <c r="J531" s="5"/>
      <c r="K531" s="439"/>
      <c r="L531" s="440"/>
      <c r="M531" s="440"/>
      <c r="O531" s="185"/>
      <c r="P531" s="183"/>
      <c r="W531" s="56"/>
      <c r="X531" s="56"/>
      <c r="AA531" s="56"/>
    </row>
    <row r="532" spans="1:27">
      <c r="A532" s="256" t="s">
        <v>325</v>
      </c>
      <c r="B532" s="68">
        <v>156</v>
      </c>
      <c r="C532" s="71" t="s">
        <v>162</v>
      </c>
      <c r="D532" s="68">
        <v>175</v>
      </c>
      <c r="E532" s="8">
        <v>268.7</v>
      </c>
      <c r="F532" s="8">
        <v>52.5</v>
      </c>
      <c r="G532" s="70">
        <v>1.02E-7</v>
      </c>
      <c r="H532" s="5">
        <v>0.9</v>
      </c>
      <c r="I532" s="5"/>
      <c r="J532" s="5"/>
      <c r="K532" s="439"/>
      <c r="L532" s="440"/>
      <c r="M532" s="440"/>
      <c r="O532" s="185"/>
      <c r="P532" s="183"/>
      <c r="W532" s="56"/>
      <c r="X532" s="56"/>
      <c r="AA532" s="56"/>
    </row>
    <row r="533" spans="1:27">
      <c r="A533" s="256" t="s">
        <v>326</v>
      </c>
      <c r="B533" s="68">
        <v>156</v>
      </c>
      <c r="C533" s="71" t="s">
        <v>162</v>
      </c>
      <c r="D533" s="68">
        <v>200</v>
      </c>
      <c r="E533" s="8">
        <v>273</v>
      </c>
      <c r="F533" s="8">
        <v>52</v>
      </c>
      <c r="G533" s="70">
        <v>9.6400000000000003E-8</v>
      </c>
      <c r="H533" s="5">
        <v>0.8</v>
      </c>
      <c r="I533" s="5">
        <v>2.2999999999999998</v>
      </c>
      <c r="J533" s="5"/>
      <c r="K533" s="439"/>
      <c r="L533" s="440"/>
      <c r="M533" s="440"/>
      <c r="O533" s="185"/>
      <c r="P533" s="183"/>
      <c r="W533" s="56"/>
      <c r="X533" s="56"/>
      <c r="AA533" s="56"/>
    </row>
    <row r="534" spans="1:27">
      <c r="A534" s="256" t="s">
        <v>327</v>
      </c>
      <c r="B534" s="68">
        <v>156</v>
      </c>
      <c r="C534" s="71" t="s">
        <v>162</v>
      </c>
      <c r="D534" s="68">
        <v>225</v>
      </c>
      <c r="E534" s="8">
        <v>281.89999999999998</v>
      </c>
      <c r="F534" s="8">
        <v>58.5</v>
      </c>
      <c r="G534" s="70">
        <v>7.4700000000000001E-8</v>
      </c>
      <c r="H534" s="5">
        <v>0.7</v>
      </c>
      <c r="I534" s="5">
        <v>2.2000000000000002</v>
      </c>
      <c r="J534" s="5"/>
      <c r="K534" s="439"/>
      <c r="L534" s="440"/>
      <c r="M534" s="440"/>
      <c r="O534" s="185"/>
      <c r="P534" s="183"/>
      <c r="W534" s="56"/>
      <c r="X534" s="56"/>
      <c r="AA534" s="56"/>
    </row>
    <row r="535" spans="1:27">
      <c r="A535" s="256" t="s">
        <v>328</v>
      </c>
      <c r="B535" s="68">
        <v>156</v>
      </c>
      <c r="C535" s="71" t="s">
        <v>162</v>
      </c>
      <c r="D535" s="68">
        <v>250</v>
      </c>
      <c r="E535" s="8">
        <v>304.39999999999998</v>
      </c>
      <c r="F535" s="8">
        <v>64.3</v>
      </c>
      <c r="G535" s="70">
        <v>1.06E-7</v>
      </c>
      <c r="H535" s="5">
        <v>0.7</v>
      </c>
      <c r="I535" s="5">
        <v>2.1</v>
      </c>
      <c r="J535" s="5"/>
      <c r="K535" s="439"/>
      <c r="L535" s="440"/>
      <c r="M535" s="440"/>
      <c r="O535" s="185"/>
      <c r="P535" s="183"/>
      <c r="W535" s="56"/>
      <c r="X535" s="56"/>
      <c r="AA535" s="56"/>
    </row>
    <row r="536" spans="1:27">
      <c r="A536" s="258" t="s">
        <v>329</v>
      </c>
      <c r="B536" s="68">
        <v>156</v>
      </c>
      <c r="C536" s="71" t="s">
        <v>162</v>
      </c>
      <c r="D536" s="68">
        <v>275</v>
      </c>
      <c r="E536" s="8">
        <v>266.10000000000002</v>
      </c>
      <c r="F536" s="8">
        <v>67.599999999999994</v>
      </c>
      <c r="G536" s="70">
        <v>1.12E-7</v>
      </c>
      <c r="H536" s="5">
        <v>0.9</v>
      </c>
      <c r="I536" s="5"/>
      <c r="J536" s="5"/>
      <c r="K536" s="439"/>
      <c r="L536" s="440"/>
      <c r="M536" s="440"/>
      <c r="O536" s="185"/>
      <c r="P536" s="183"/>
      <c r="W536" s="56"/>
      <c r="X536" s="56"/>
      <c r="AA536" s="56"/>
    </row>
    <row r="537" spans="1:27">
      <c r="A537" s="258" t="s">
        <v>330</v>
      </c>
      <c r="B537" s="68">
        <v>156</v>
      </c>
      <c r="C537" s="71" t="s">
        <v>162</v>
      </c>
      <c r="D537" s="68">
        <v>300</v>
      </c>
      <c r="E537" s="8">
        <v>257.2</v>
      </c>
      <c r="F537" s="8">
        <v>59.7</v>
      </c>
      <c r="G537" s="70">
        <v>7.9500000000000004E-8</v>
      </c>
      <c r="H537" s="5">
        <v>0.9</v>
      </c>
      <c r="I537" s="5">
        <v>2.1</v>
      </c>
      <c r="J537" s="5"/>
      <c r="K537" s="439"/>
      <c r="L537" s="440"/>
      <c r="M537" s="440"/>
      <c r="O537" s="185"/>
      <c r="P537" s="183"/>
      <c r="W537" s="56"/>
      <c r="X537" s="56"/>
      <c r="AA537" s="56"/>
    </row>
    <row r="538" spans="1:27">
      <c r="A538" s="256" t="s">
        <v>331</v>
      </c>
      <c r="B538" s="72">
        <v>156</v>
      </c>
      <c r="C538" s="72" t="s">
        <v>162</v>
      </c>
      <c r="D538" s="72">
        <v>325</v>
      </c>
      <c r="E538" s="72">
        <v>119.2</v>
      </c>
      <c r="F538" s="72">
        <v>40.700000000000003</v>
      </c>
      <c r="G538" s="72">
        <v>3.9500000000000003E-8</v>
      </c>
      <c r="H538" s="72">
        <v>1.2</v>
      </c>
      <c r="I538" s="72"/>
      <c r="J538" s="72"/>
      <c r="K538" s="119"/>
      <c r="L538" s="72"/>
      <c r="M538" s="72"/>
      <c r="N538" s="109"/>
      <c r="O538" s="196"/>
      <c r="P538" s="196"/>
      <c r="W538" s="56"/>
      <c r="X538" s="56"/>
      <c r="AA538" s="56"/>
    </row>
    <row r="539" spans="1:27">
      <c r="A539" s="256" t="s">
        <v>332</v>
      </c>
      <c r="B539" s="72">
        <v>156</v>
      </c>
      <c r="C539" s="72" t="s">
        <v>162</v>
      </c>
      <c r="D539" s="72">
        <v>350</v>
      </c>
      <c r="E539" s="72">
        <v>184.3</v>
      </c>
      <c r="F539" s="72">
        <v>42.3</v>
      </c>
      <c r="G539" s="72">
        <v>2.2799999999999999E-8</v>
      </c>
      <c r="H539" s="72">
        <v>1</v>
      </c>
      <c r="I539" s="72">
        <v>2.7</v>
      </c>
      <c r="J539" s="72"/>
      <c r="K539" s="119"/>
      <c r="L539" s="72"/>
      <c r="M539" s="72"/>
      <c r="N539" s="109"/>
      <c r="O539" s="196"/>
      <c r="P539" s="196"/>
      <c r="W539" s="56"/>
      <c r="X539" s="56"/>
      <c r="AA539" s="56"/>
    </row>
    <row r="540" spans="1:27">
      <c r="A540" s="256"/>
      <c r="B540" s="68"/>
      <c r="C540" s="71"/>
      <c r="D540" s="68"/>
      <c r="E540" s="170"/>
      <c r="F540" s="170"/>
      <c r="G540" s="4"/>
      <c r="H540" s="5"/>
      <c r="I540" s="5"/>
      <c r="J540" s="5"/>
      <c r="K540" s="121"/>
      <c r="L540" s="5"/>
      <c r="M540" s="5"/>
      <c r="O540" s="185"/>
      <c r="P540" s="183"/>
      <c r="W540" s="56"/>
      <c r="X540" s="56"/>
      <c r="AA540" s="56"/>
    </row>
    <row r="541" spans="1:27" ht="15.75">
      <c r="A541" s="256" t="s">
        <v>322</v>
      </c>
      <c r="B541" s="68">
        <v>156.4</v>
      </c>
      <c r="C541" s="71" t="s">
        <v>161</v>
      </c>
      <c r="D541" s="68">
        <v>0</v>
      </c>
      <c r="E541" s="8">
        <v>234.9</v>
      </c>
      <c r="F541" s="8">
        <v>74.2</v>
      </c>
      <c r="G541" s="70">
        <v>1.8300000000000001E-7</v>
      </c>
      <c r="H541" s="5">
        <v>0.8</v>
      </c>
      <c r="I541" s="5">
        <v>7.3</v>
      </c>
      <c r="J541" s="5"/>
      <c r="K541" s="128" t="s">
        <v>106</v>
      </c>
      <c r="L541" s="5"/>
      <c r="M541" s="5"/>
      <c r="N541" s="105"/>
      <c r="O541" s="185"/>
      <c r="P541" s="183"/>
      <c r="W541" s="56"/>
      <c r="X541" s="56"/>
      <c r="AA541" s="56"/>
    </row>
    <row r="542" spans="1:27">
      <c r="A542" s="326" t="s">
        <v>323</v>
      </c>
      <c r="B542" s="68">
        <v>156.4</v>
      </c>
      <c r="C542" s="71" t="s">
        <v>163</v>
      </c>
      <c r="D542" s="68">
        <v>3.6</v>
      </c>
      <c r="E542" s="8">
        <v>265.7</v>
      </c>
      <c r="F542" s="8">
        <v>76.7</v>
      </c>
      <c r="G542" s="70">
        <v>1.67E-7</v>
      </c>
      <c r="H542" s="5">
        <v>1</v>
      </c>
      <c r="I542" s="5"/>
      <c r="J542" s="5"/>
      <c r="K542" s="439" t="s">
        <v>213</v>
      </c>
      <c r="L542" s="440"/>
      <c r="M542" s="440"/>
      <c r="O542" s="185"/>
      <c r="P542" s="183"/>
      <c r="W542" s="56"/>
      <c r="X542" s="56"/>
      <c r="AA542" s="56"/>
    </row>
    <row r="543" spans="1:27">
      <c r="A543" s="326" t="s">
        <v>324</v>
      </c>
      <c r="B543" s="68">
        <v>156.4</v>
      </c>
      <c r="C543" s="71" t="s">
        <v>163</v>
      </c>
      <c r="D543" s="68">
        <v>8.1</v>
      </c>
      <c r="E543" s="8">
        <v>271.7</v>
      </c>
      <c r="F543" s="8">
        <v>75.8</v>
      </c>
      <c r="G543" s="70">
        <v>1.43E-7</v>
      </c>
      <c r="H543" s="5">
        <v>1.1000000000000001</v>
      </c>
      <c r="I543" s="5"/>
      <c r="J543" s="5"/>
      <c r="K543" s="439"/>
      <c r="L543" s="440"/>
      <c r="M543" s="440"/>
      <c r="O543" s="185"/>
      <c r="P543" s="183"/>
      <c r="W543" s="56"/>
      <c r="X543" s="56"/>
      <c r="AA543" s="56"/>
    </row>
    <row r="544" spans="1:27">
      <c r="A544" s="326" t="s">
        <v>325</v>
      </c>
      <c r="B544" s="68">
        <v>156.4</v>
      </c>
      <c r="C544" s="71" t="s">
        <v>163</v>
      </c>
      <c r="D544" s="68">
        <v>12.2</v>
      </c>
      <c r="E544" s="8">
        <v>277.39999999999998</v>
      </c>
      <c r="F544" s="8">
        <v>71.599999999999994</v>
      </c>
      <c r="G544" s="70">
        <v>1.2200000000000001E-7</v>
      </c>
      <c r="H544" s="5">
        <v>1.1000000000000001</v>
      </c>
      <c r="I544" s="5"/>
      <c r="J544" s="5"/>
      <c r="K544" s="439"/>
      <c r="L544" s="440"/>
      <c r="M544" s="440"/>
      <c r="O544" s="185"/>
      <c r="P544" s="183"/>
      <c r="W544" s="56"/>
      <c r="X544" s="56"/>
      <c r="AA544" s="56"/>
    </row>
    <row r="545" spans="1:27">
      <c r="A545" s="326" t="s">
        <v>326</v>
      </c>
      <c r="B545" s="68">
        <v>156.4</v>
      </c>
      <c r="C545" s="71" t="s">
        <v>163</v>
      </c>
      <c r="D545" s="68">
        <v>16.100000000000001</v>
      </c>
      <c r="E545" s="8">
        <v>266.2</v>
      </c>
      <c r="F545" s="8">
        <v>59.5</v>
      </c>
      <c r="G545" s="70">
        <v>9.8700000000000004E-8</v>
      </c>
      <c r="H545" s="5">
        <v>1.1000000000000001</v>
      </c>
      <c r="I545" s="5"/>
      <c r="J545" s="5"/>
      <c r="K545" s="439"/>
      <c r="L545" s="440"/>
      <c r="M545" s="440"/>
      <c r="O545" s="185"/>
      <c r="P545" s="183"/>
      <c r="W545" s="56"/>
      <c r="X545" s="56"/>
      <c r="AA545" s="56"/>
    </row>
    <row r="546" spans="1:27">
      <c r="A546" s="326" t="s">
        <v>327</v>
      </c>
      <c r="B546" s="68">
        <v>156.4</v>
      </c>
      <c r="C546" s="71" t="s">
        <v>163</v>
      </c>
      <c r="D546" s="68">
        <v>20.9</v>
      </c>
      <c r="E546" s="8">
        <v>263</v>
      </c>
      <c r="F546" s="8">
        <v>58.3</v>
      </c>
      <c r="G546" s="70">
        <v>7.8899999999999998E-8</v>
      </c>
      <c r="H546" s="5">
        <v>1.1000000000000001</v>
      </c>
      <c r="I546" s="5"/>
      <c r="J546" s="5"/>
      <c r="K546" s="439"/>
      <c r="L546" s="440"/>
      <c r="M546" s="440"/>
      <c r="O546" s="185"/>
      <c r="P546" s="183"/>
      <c r="W546" s="56"/>
      <c r="X546" s="56"/>
      <c r="AA546" s="56"/>
    </row>
    <row r="547" spans="1:27">
      <c r="A547" s="327" t="s">
        <v>328</v>
      </c>
      <c r="B547" s="68">
        <v>156.4</v>
      </c>
      <c r="C547" s="71" t="s">
        <v>162</v>
      </c>
      <c r="D547" s="68">
        <v>200</v>
      </c>
      <c r="E547" s="8">
        <v>274.5</v>
      </c>
      <c r="F547" s="8">
        <v>49.3</v>
      </c>
      <c r="G547" s="70">
        <v>4.8300000000000002E-8</v>
      </c>
      <c r="H547" s="5">
        <v>0.9</v>
      </c>
      <c r="I547" s="5">
        <v>7.4</v>
      </c>
      <c r="J547" s="5"/>
      <c r="K547" s="439"/>
      <c r="L547" s="440"/>
      <c r="M547" s="440"/>
      <c r="O547" s="185"/>
      <c r="P547" s="183"/>
      <c r="W547" s="56"/>
      <c r="X547" s="56"/>
      <c r="AA547" s="56"/>
    </row>
    <row r="548" spans="1:27">
      <c r="A548" s="258" t="s">
        <v>329</v>
      </c>
      <c r="B548" s="68">
        <v>156.4</v>
      </c>
      <c r="C548" s="71" t="s">
        <v>162</v>
      </c>
      <c r="D548" s="68">
        <v>225</v>
      </c>
      <c r="E548" s="8">
        <v>278.7</v>
      </c>
      <c r="F548" s="8">
        <v>50.5</v>
      </c>
      <c r="G548" s="70">
        <v>4.4500000000000001E-8</v>
      </c>
      <c r="H548" s="5">
        <v>1.2</v>
      </c>
      <c r="I548" s="5"/>
      <c r="J548" s="5"/>
      <c r="K548" s="439"/>
      <c r="L548" s="440"/>
      <c r="M548" s="440"/>
      <c r="O548" s="185"/>
      <c r="P548" s="183"/>
      <c r="W548" s="56"/>
      <c r="X548" s="56"/>
      <c r="AA548" s="56"/>
    </row>
    <row r="549" spans="1:27">
      <c r="A549" s="258" t="s">
        <v>330</v>
      </c>
      <c r="B549" s="68">
        <v>156.4</v>
      </c>
      <c r="C549" s="71" t="s">
        <v>162</v>
      </c>
      <c r="D549" s="68">
        <v>250</v>
      </c>
      <c r="E549" s="8">
        <v>271.39999999999998</v>
      </c>
      <c r="F549" s="8">
        <v>55.5</v>
      </c>
      <c r="G549" s="70">
        <v>4.2400000000000002E-8</v>
      </c>
      <c r="H549" s="5">
        <v>1.1000000000000001</v>
      </c>
      <c r="I549" s="5">
        <v>8.8000000000000007</v>
      </c>
      <c r="J549" s="5"/>
      <c r="K549" s="439"/>
      <c r="L549" s="440"/>
      <c r="M549" s="440"/>
      <c r="O549" s="185"/>
      <c r="P549" s="183"/>
      <c r="W549" s="56"/>
      <c r="X549" s="56"/>
      <c r="AA549" s="56"/>
    </row>
    <row r="550" spans="1:27">
      <c r="A550" s="258" t="s">
        <v>331</v>
      </c>
      <c r="B550" s="68">
        <v>156.4</v>
      </c>
      <c r="C550" s="71" t="s">
        <v>163</v>
      </c>
      <c r="D550" s="68">
        <v>25</v>
      </c>
      <c r="E550" s="8">
        <v>322.7</v>
      </c>
      <c r="F550" s="8">
        <v>36.799999999999997</v>
      </c>
      <c r="G550" s="70">
        <v>2.2600000000000001E-8</v>
      </c>
      <c r="H550" s="5">
        <v>1.7</v>
      </c>
      <c r="I550" s="86"/>
      <c r="J550" s="86"/>
      <c r="K550" s="127"/>
      <c r="L550" s="86"/>
      <c r="M550" s="86"/>
      <c r="N550" s="111"/>
      <c r="O550" s="194"/>
      <c r="P550" s="195"/>
      <c r="W550" s="56"/>
      <c r="X550" s="56"/>
      <c r="AA550" s="56"/>
    </row>
    <row r="551" spans="1:27">
      <c r="A551" s="258" t="s">
        <v>332</v>
      </c>
      <c r="B551" s="68">
        <v>156.4</v>
      </c>
      <c r="C551" s="71" t="s">
        <v>163</v>
      </c>
      <c r="D551" s="68">
        <v>30</v>
      </c>
      <c r="E551" s="8">
        <v>257.3</v>
      </c>
      <c r="F551" s="8">
        <v>75.3</v>
      </c>
      <c r="G551" s="70">
        <v>1.81E-8</v>
      </c>
      <c r="H551" s="5">
        <v>1.7</v>
      </c>
      <c r="I551" s="71"/>
      <c r="J551" s="71"/>
      <c r="K551" s="126"/>
      <c r="L551" s="71"/>
      <c r="M551" s="71"/>
      <c r="N551" s="110"/>
      <c r="O551" s="197"/>
      <c r="P551" s="197"/>
      <c r="W551" s="56"/>
      <c r="X551" s="56"/>
      <c r="AA551" s="56"/>
    </row>
    <row r="552" spans="1:27">
      <c r="A552" s="258" t="s">
        <v>333</v>
      </c>
      <c r="B552" s="68">
        <v>156.4</v>
      </c>
      <c r="C552" s="71" t="s">
        <v>163</v>
      </c>
      <c r="D552" s="68">
        <v>35</v>
      </c>
      <c r="E552" s="8">
        <v>336.8</v>
      </c>
      <c r="F552" s="8">
        <v>-41.4</v>
      </c>
      <c r="G552" s="70">
        <v>1.42E-7</v>
      </c>
      <c r="H552" s="5">
        <v>0.7</v>
      </c>
      <c r="I552" s="75"/>
      <c r="J552" s="75"/>
      <c r="K552" s="122"/>
      <c r="L552" s="75"/>
      <c r="M552" s="75"/>
      <c r="O552" s="194"/>
      <c r="P552" s="195"/>
      <c r="W552" s="56"/>
      <c r="X552" s="56"/>
      <c r="AA552" s="56"/>
    </row>
    <row r="553" spans="1:27">
      <c r="A553" s="258" t="s">
        <v>334</v>
      </c>
      <c r="B553" s="68">
        <v>156.4</v>
      </c>
      <c r="C553" s="71" t="s">
        <v>163</v>
      </c>
      <c r="D553" s="68">
        <v>40</v>
      </c>
      <c r="E553" s="8">
        <v>257.8</v>
      </c>
      <c r="F553" s="8">
        <v>4.4000000000000004</v>
      </c>
      <c r="G553" s="70">
        <v>2.0800000000000001E-8</v>
      </c>
      <c r="H553" s="5">
        <v>64.8</v>
      </c>
      <c r="I553" s="75"/>
      <c r="J553" s="75"/>
      <c r="K553" s="122"/>
      <c r="L553" s="75"/>
      <c r="M553" s="75"/>
      <c r="O553" s="194"/>
      <c r="P553" s="195"/>
      <c r="W553" s="56"/>
      <c r="X553" s="56"/>
      <c r="AA553" s="56"/>
    </row>
    <row r="554" spans="1:27">
      <c r="A554" s="258" t="s">
        <v>98</v>
      </c>
      <c r="B554" s="68">
        <v>156.4</v>
      </c>
      <c r="C554" s="71" t="s">
        <v>163</v>
      </c>
      <c r="D554" s="68">
        <v>45</v>
      </c>
      <c r="E554" s="8">
        <v>298</v>
      </c>
      <c r="F554" s="8">
        <v>16.100000000000001</v>
      </c>
      <c r="G554" s="70">
        <v>2.44E-8</v>
      </c>
      <c r="H554" s="5">
        <v>1.5</v>
      </c>
      <c r="I554" s="75"/>
      <c r="J554" s="75"/>
      <c r="K554" s="122"/>
      <c r="L554" s="75"/>
      <c r="M554" s="75"/>
      <c r="O554" s="194"/>
      <c r="P554" s="195"/>
      <c r="W554" s="56"/>
      <c r="X554" s="56"/>
      <c r="AA554" s="56"/>
    </row>
    <row r="555" spans="1:27">
      <c r="A555" s="256"/>
      <c r="B555" s="68"/>
      <c r="C555" s="71"/>
      <c r="D555" s="68"/>
      <c r="E555" s="8"/>
      <c r="F555" s="8"/>
      <c r="G555" s="70"/>
      <c r="H555" s="5"/>
      <c r="I555" s="5"/>
      <c r="J555" s="5"/>
      <c r="K555" s="121"/>
      <c r="L555" s="5"/>
      <c r="M555" s="5"/>
      <c r="W555" s="56"/>
      <c r="X555" s="56"/>
      <c r="AA555" s="56"/>
    </row>
    <row r="556" spans="1:27" ht="15.75">
      <c r="A556" s="352" t="s">
        <v>322</v>
      </c>
      <c r="B556" s="68">
        <v>157.19999999999999</v>
      </c>
      <c r="C556" s="71" t="s">
        <v>161</v>
      </c>
      <c r="D556" s="68">
        <v>0</v>
      </c>
      <c r="E556" s="8">
        <v>262.7</v>
      </c>
      <c r="F556" s="8">
        <v>16.3</v>
      </c>
      <c r="G556" s="70">
        <v>1.7800000000000001E-7</v>
      </c>
      <c r="H556" s="5">
        <v>0.8</v>
      </c>
      <c r="I556" s="5">
        <v>12.8</v>
      </c>
      <c r="J556" s="5"/>
      <c r="K556" s="128" t="s">
        <v>105</v>
      </c>
      <c r="L556" s="5"/>
      <c r="M556" s="5"/>
      <c r="O556" s="185"/>
      <c r="P556" s="183"/>
      <c r="S556" s="87"/>
      <c r="W556" s="56"/>
      <c r="X556" s="56"/>
      <c r="AA556" s="56"/>
    </row>
    <row r="557" spans="1:27">
      <c r="A557" s="352" t="s">
        <v>323</v>
      </c>
      <c r="B557" s="68">
        <v>157.19999999999999</v>
      </c>
      <c r="C557" s="71" t="s">
        <v>162</v>
      </c>
      <c r="D557" s="68">
        <v>150</v>
      </c>
      <c r="E557" s="8">
        <v>262.39999999999998</v>
      </c>
      <c r="F557" s="8">
        <v>18.3</v>
      </c>
      <c r="G557" s="70">
        <v>1.31E-7</v>
      </c>
      <c r="H557" s="5">
        <v>0.6</v>
      </c>
      <c r="I557" s="5"/>
      <c r="J557" s="5"/>
      <c r="K557" s="439" t="s">
        <v>352</v>
      </c>
      <c r="L557" s="440"/>
      <c r="M557" s="440"/>
      <c r="O557" s="185"/>
      <c r="P557" s="183"/>
      <c r="S557" s="87"/>
      <c r="W557" s="56"/>
      <c r="X557" s="56"/>
      <c r="AA557" s="56"/>
    </row>
    <row r="558" spans="1:27">
      <c r="A558" s="352" t="s">
        <v>324</v>
      </c>
      <c r="B558" s="68">
        <v>157.19999999999999</v>
      </c>
      <c r="C558" s="71" t="s">
        <v>163</v>
      </c>
      <c r="D558" s="68">
        <v>3.6</v>
      </c>
      <c r="E558" s="8">
        <v>261.7</v>
      </c>
      <c r="F558" s="8">
        <v>15.8</v>
      </c>
      <c r="G558" s="70">
        <v>1.23E-7</v>
      </c>
      <c r="H558" s="5">
        <v>0.8</v>
      </c>
      <c r="I558" s="5"/>
      <c r="J558" s="5"/>
      <c r="K558" s="439"/>
      <c r="L558" s="440"/>
      <c r="M558" s="440"/>
      <c r="O558" s="185"/>
      <c r="P558" s="183"/>
      <c r="S558" s="87"/>
      <c r="W558" s="56"/>
      <c r="X558" s="56"/>
      <c r="AA558" s="56"/>
    </row>
    <row r="559" spans="1:27">
      <c r="A559" s="256" t="s">
        <v>325</v>
      </c>
      <c r="B559" s="68">
        <v>157.19999999999999</v>
      </c>
      <c r="C559" s="71" t="s">
        <v>163</v>
      </c>
      <c r="D559" s="68">
        <v>8.1</v>
      </c>
      <c r="E559" s="8">
        <v>255</v>
      </c>
      <c r="F559" s="8">
        <v>17.399999999999999</v>
      </c>
      <c r="G559" s="70">
        <v>1.1300000000000001E-7</v>
      </c>
      <c r="H559" s="5">
        <v>0.9</v>
      </c>
      <c r="I559" s="5"/>
      <c r="J559" s="5"/>
      <c r="K559" s="439"/>
      <c r="L559" s="440"/>
      <c r="M559" s="440"/>
      <c r="O559" s="185"/>
      <c r="P559" s="183"/>
      <c r="S559" s="87"/>
      <c r="W559" s="56"/>
      <c r="X559" s="56"/>
      <c r="AA559" s="56"/>
    </row>
    <row r="560" spans="1:27">
      <c r="A560" s="256" t="s">
        <v>326</v>
      </c>
      <c r="B560" s="68">
        <v>157.19999999999999</v>
      </c>
      <c r="C560" s="71" t="s">
        <v>163</v>
      </c>
      <c r="D560" s="68">
        <v>12.2</v>
      </c>
      <c r="E560" s="8">
        <v>253.9</v>
      </c>
      <c r="F560" s="8">
        <v>9.6</v>
      </c>
      <c r="G560" s="70">
        <v>9.2099999999999998E-8</v>
      </c>
      <c r="H560" s="5">
        <v>0.7</v>
      </c>
      <c r="I560" s="5"/>
      <c r="J560" s="5"/>
      <c r="K560" s="439"/>
      <c r="L560" s="440"/>
      <c r="M560" s="440"/>
      <c r="O560" s="185"/>
      <c r="P560" s="183"/>
      <c r="S560" s="87"/>
      <c r="W560" s="56"/>
      <c r="X560" s="56"/>
      <c r="AA560" s="56"/>
    </row>
    <row r="561" spans="1:27">
      <c r="A561" s="256" t="s">
        <v>327</v>
      </c>
      <c r="B561" s="68">
        <v>157.19999999999999</v>
      </c>
      <c r="C561" s="71" t="s">
        <v>163</v>
      </c>
      <c r="D561" s="68">
        <v>3.6</v>
      </c>
      <c r="E561" s="8">
        <v>253.8</v>
      </c>
      <c r="F561" s="8">
        <v>10</v>
      </c>
      <c r="G561" s="70">
        <v>9.0299999999999995E-8</v>
      </c>
      <c r="H561" s="5">
        <v>0.7</v>
      </c>
      <c r="I561" s="5"/>
      <c r="J561" s="5"/>
      <c r="K561" s="439"/>
      <c r="L561" s="440"/>
      <c r="M561" s="440"/>
      <c r="O561" s="185"/>
      <c r="P561" s="183"/>
      <c r="S561" s="87"/>
      <c r="W561" s="56"/>
      <c r="X561" s="56"/>
      <c r="AA561" s="56"/>
    </row>
    <row r="562" spans="1:27">
      <c r="A562" s="256" t="s">
        <v>328</v>
      </c>
      <c r="B562" s="68">
        <v>157.19999999999999</v>
      </c>
      <c r="C562" s="71" t="s">
        <v>163</v>
      </c>
      <c r="D562" s="68">
        <v>8.1</v>
      </c>
      <c r="E562" s="8">
        <v>253.9</v>
      </c>
      <c r="F562" s="8">
        <v>14</v>
      </c>
      <c r="G562" s="70">
        <v>8.7800000000000005E-8</v>
      </c>
      <c r="H562" s="5">
        <v>0.8</v>
      </c>
      <c r="I562" s="5"/>
      <c r="J562" s="5"/>
      <c r="K562" s="439"/>
      <c r="L562" s="440"/>
      <c r="M562" s="440"/>
      <c r="O562" s="185"/>
      <c r="P562" s="183"/>
      <c r="S562" s="87"/>
      <c r="W562" s="56"/>
      <c r="X562" s="56"/>
      <c r="AA562" s="56"/>
    </row>
    <row r="563" spans="1:27">
      <c r="A563" s="256" t="s">
        <v>329</v>
      </c>
      <c r="B563" s="68">
        <v>157.19999999999999</v>
      </c>
      <c r="C563" s="71" t="s">
        <v>163</v>
      </c>
      <c r="D563" s="68">
        <v>12.2</v>
      </c>
      <c r="E563" s="8">
        <v>251.7</v>
      </c>
      <c r="F563" s="8">
        <v>14.2</v>
      </c>
      <c r="G563" s="70">
        <v>8.6999999999999998E-8</v>
      </c>
      <c r="H563" s="5">
        <v>0.8</v>
      </c>
      <c r="I563" s="5"/>
      <c r="J563" s="5"/>
      <c r="K563" s="439"/>
      <c r="L563" s="440"/>
      <c r="M563" s="440"/>
      <c r="O563" s="185"/>
      <c r="P563" s="183"/>
      <c r="S563" s="87"/>
      <c r="W563" s="56"/>
      <c r="X563" s="56"/>
      <c r="AA563" s="56"/>
    </row>
    <row r="564" spans="1:27">
      <c r="A564" s="256" t="s">
        <v>330</v>
      </c>
      <c r="B564" s="68">
        <v>157.19999999999999</v>
      </c>
      <c r="C564" s="71" t="s">
        <v>163</v>
      </c>
      <c r="D564" s="68">
        <v>14</v>
      </c>
      <c r="E564" s="8">
        <v>250.1</v>
      </c>
      <c r="F564" s="8">
        <v>9.1</v>
      </c>
      <c r="G564" s="70">
        <v>8.7699999999999998E-8</v>
      </c>
      <c r="H564" s="5">
        <v>0.7</v>
      </c>
      <c r="I564" s="5"/>
      <c r="J564" s="5"/>
      <c r="K564" s="439"/>
      <c r="L564" s="440"/>
      <c r="M564" s="440"/>
      <c r="O564" s="185"/>
      <c r="P564" s="183"/>
      <c r="S564" s="87"/>
      <c r="W564" s="56"/>
      <c r="X564" s="56"/>
      <c r="AA564" s="56"/>
    </row>
    <row r="565" spans="1:27">
      <c r="A565" s="256" t="s">
        <v>331</v>
      </c>
      <c r="B565" s="68">
        <v>157.19999999999999</v>
      </c>
      <c r="C565" s="71" t="s">
        <v>163</v>
      </c>
      <c r="D565" s="68">
        <v>16.100000000000001</v>
      </c>
      <c r="E565" s="8">
        <v>251</v>
      </c>
      <c r="F565" s="8">
        <v>6.7</v>
      </c>
      <c r="G565" s="70">
        <v>8.2100000000000001E-8</v>
      </c>
      <c r="H565" s="5">
        <v>0.7</v>
      </c>
      <c r="I565" s="5"/>
      <c r="J565" s="5"/>
      <c r="K565" s="439"/>
      <c r="L565" s="440"/>
      <c r="M565" s="440"/>
      <c r="O565" s="185"/>
      <c r="P565" s="183"/>
      <c r="S565" s="87"/>
      <c r="W565" s="56"/>
      <c r="X565" s="56"/>
      <c r="AA565" s="56"/>
    </row>
    <row r="566" spans="1:27">
      <c r="A566" s="256" t="s">
        <v>332</v>
      </c>
      <c r="B566" s="68">
        <v>157.19999999999999</v>
      </c>
      <c r="C566" s="71" t="s">
        <v>163</v>
      </c>
      <c r="D566" s="68">
        <v>20.9</v>
      </c>
      <c r="E566" s="8">
        <v>255</v>
      </c>
      <c r="F566" s="8">
        <v>2.1</v>
      </c>
      <c r="G566" s="70">
        <v>6.73E-8</v>
      </c>
      <c r="H566" s="5">
        <v>0.5</v>
      </c>
      <c r="I566" s="5"/>
      <c r="J566" s="5"/>
      <c r="K566" s="439"/>
      <c r="L566" s="440"/>
      <c r="M566" s="440"/>
      <c r="O566" s="185"/>
      <c r="P566" s="183"/>
      <c r="S566" s="87"/>
      <c r="W566" s="56"/>
      <c r="X566" s="56"/>
      <c r="AA566" s="56"/>
    </row>
    <row r="567" spans="1:27">
      <c r="A567" s="256" t="s">
        <v>333</v>
      </c>
      <c r="B567" s="68">
        <v>157.19999999999999</v>
      </c>
      <c r="C567" s="71" t="s">
        <v>163</v>
      </c>
      <c r="D567" s="68">
        <v>28</v>
      </c>
      <c r="E567" s="8">
        <v>244.5</v>
      </c>
      <c r="F567" s="8">
        <v>-18.3</v>
      </c>
      <c r="G567" s="70">
        <v>5.7000000000000001E-8</v>
      </c>
      <c r="H567" s="5">
        <v>1</v>
      </c>
      <c r="I567" s="5"/>
      <c r="J567" s="5"/>
      <c r="K567" s="439"/>
      <c r="L567" s="440"/>
      <c r="M567" s="440"/>
      <c r="O567" s="185"/>
      <c r="P567" s="183"/>
      <c r="S567" s="87"/>
      <c r="W567" s="56"/>
      <c r="X567" s="56"/>
      <c r="AA567" s="56"/>
    </row>
    <row r="568" spans="1:27">
      <c r="A568" s="256" t="s">
        <v>334</v>
      </c>
      <c r="B568" s="68">
        <v>157.19999999999999</v>
      </c>
      <c r="C568" s="71" t="s">
        <v>163</v>
      </c>
      <c r="D568" s="68">
        <v>30</v>
      </c>
      <c r="E568" s="8">
        <v>238.9</v>
      </c>
      <c r="F568" s="8">
        <v>-13.5</v>
      </c>
      <c r="G568" s="70">
        <v>5.03E-8</v>
      </c>
      <c r="H568" s="5">
        <v>1.1000000000000001</v>
      </c>
      <c r="I568" s="5"/>
      <c r="J568" s="5"/>
      <c r="K568" s="439"/>
      <c r="L568" s="440"/>
      <c r="M568" s="440"/>
      <c r="O568" s="185"/>
      <c r="P568" s="183"/>
      <c r="S568" s="87"/>
      <c r="W568" s="56"/>
      <c r="X568" s="56"/>
      <c r="AA568" s="56"/>
    </row>
    <row r="569" spans="1:27">
      <c r="A569" s="258" t="s">
        <v>98</v>
      </c>
      <c r="B569" s="68">
        <v>157.19999999999999</v>
      </c>
      <c r="C569" s="71" t="s">
        <v>163</v>
      </c>
      <c r="D569" s="68">
        <v>35</v>
      </c>
      <c r="E569" s="8">
        <v>220.7</v>
      </c>
      <c r="F569" s="8">
        <v>-26.2</v>
      </c>
      <c r="G569" s="70">
        <v>6.0500000000000006E-8</v>
      </c>
      <c r="H569" s="5">
        <v>1.2</v>
      </c>
      <c r="I569" s="5"/>
      <c r="J569" s="5"/>
      <c r="K569" s="439"/>
      <c r="L569" s="440"/>
      <c r="M569" s="440"/>
      <c r="O569" s="185"/>
      <c r="P569" s="183"/>
      <c r="S569" s="87"/>
      <c r="W569" s="56"/>
      <c r="X569" s="56"/>
      <c r="AA569" s="56"/>
    </row>
    <row r="570" spans="1:27">
      <c r="A570" s="258" t="s">
        <v>335</v>
      </c>
      <c r="B570" s="68">
        <v>157.19999999999999</v>
      </c>
      <c r="C570" s="71" t="s">
        <v>163</v>
      </c>
      <c r="D570" s="68">
        <v>40</v>
      </c>
      <c r="E570" s="8">
        <v>227.4</v>
      </c>
      <c r="F570" s="8">
        <v>-24.3</v>
      </c>
      <c r="G570" s="70">
        <v>5.7700000000000001E-8</v>
      </c>
      <c r="H570" s="5">
        <v>1.3</v>
      </c>
      <c r="I570" s="5"/>
      <c r="J570" s="5"/>
      <c r="K570" s="439"/>
      <c r="L570" s="440"/>
      <c r="M570" s="440"/>
      <c r="O570" s="185"/>
      <c r="P570" s="183"/>
      <c r="S570" s="87"/>
      <c r="W570" s="56"/>
      <c r="X570" s="56"/>
      <c r="AA570" s="56"/>
    </row>
    <row r="571" spans="1:27">
      <c r="A571" s="256" t="s">
        <v>336</v>
      </c>
      <c r="B571" s="72">
        <v>157.19999999999999</v>
      </c>
      <c r="C571" s="73" t="s">
        <v>163</v>
      </c>
      <c r="D571" s="72">
        <v>45</v>
      </c>
      <c r="E571" s="79">
        <v>252.7</v>
      </c>
      <c r="F571" s="79">
        <v>-33</v>
      </c>
      <c r="G571" s="74">
        <v>4.5900000000000001E-8</v>
      </c>
      <c r="H571" s="75">
        <v>1.1000000000000001</v>
      </c>
      <c r="I571" s="75"/>
      <c r="J571" s="75"/>
      <c r="K571" s="122"/>
      <c r="L571" s="75"/>
      <c r="M571" s="75"/>
      <c r="O571" s="185"/>
      <c r="P571" s="183"/>
      <c r="W571" s="56"/>
      <c r="X571" s="56"/>
      <c r="AA571" s="56"/>
    </row>
    <row r="572" spans="1:27">
      <c r="A572" s="258" t="s">
        <v>337</v>
      </c>
      <c r="B572" s="10">
        <v>157.19999999999999</v>
      </c>
      <c r="C572" s="137" t="s">
        <v>163</v>
      </c>
      <c r="D572" s="10">
        <v>50</v>
      </c>
      <c r="E572" s="10">
        <v>205.2</v>
      </c>
      <c r="F572" s="10">
        <v>-29.6</v>
      </c>
      <c r="G572" s="142">
        <v>6.1099999999999998E-8</v>
      </c>
      <c r="H572" s="143">
        <v>1.2</v>
      </c>
      <c r="I572" s="75"/>
      <c r="J572" s="75"/>
      <c r="K572" s="122"/>
      <c r="L572" s="75"/>
      <c r="M572" s="75"/>
      <c r="O572" s="185"/>
      <c r="P572" s="183"/>
      <c r="W572" s="56"/>
      <c r="X572" s="56"/>
      <c r="AA572" s="56"/>
    </row>
    <row r="573" spans="1:27">
      <c r="A573" s="256"/>
      <c r="B573" s="68"/>
      <c r="C573" s="71"/>
      <c r="D573" s="68"/>
      <c r="E573" s="8"/>
      <c r="F573" s="8"/>
      <c r="G573" s="70"/>
      <c r="H573" s="5"/>
      <c r="I573" s="5"/>
      <c r="J573" s="5"/>
      <c r="K573" s="121"/>
      <c r="L573" s="5"/>
      <c r="M573" s="5"/>
      <c r="O573" s="185"/>
      <c r="P573" s="183"/>
      <c r="W573" s="56"/>
      <c r="X573" s="56"/>
      <c r="AA573" s="56"/>
    </row>
    <row r="574" spans="1:27" ht="15.75">
      <c r="A574" s="256" t="s">
        <v>322</v>
      </c>
      <c r="B574" s="68">
        <v>157.4</v>
      </c>
      <c r="C574" s="71" t="s">
        <v>161</v>
      </c>
      <c r="D574" s="68">
        <v>0</v>
      </c>
      <c r="E574" s="8">
        <v>279</v>
      </c>
      <c r="F574" s="8">
        <v>37.200000000000003</v>
      </c>
      <c r="G574" s="70">
        <v>2.7799999999999997E-7</v>
      </c>
      <c r="H574" s="5">
        <v>1</v>
      </c>
      <c r="I574" s="5">
        <v>11.8</v>
      </c>
      <c r="J574" s="5"/>
      <c r="K574" s="128" t="s">
        <v>103</v>
      </c>
      <c r="L574" s="5"/>
      <c r="M574" s="5"/>
      <c r="N574" s="107"/>
      <c r="O574" s="185"/>
      <c r="P574" s="183"/>
      <c r="W574" s="56"/>
      <c r="X574" s="56"/>
      <c r="AA574" s="56"/>
    </row>
    <row r="575" spans="1:27">
      <c r="A575" s="256" t="s">
        <v>323</v>
      </c>
      <c r="B575" s="68">
        <v>157.4</v>
      </c>
      <c r="C575" s="71" t="s">
        <v>162</v>
      </c>
      <c r="D575" s="68">
        <v>100</v>
      </c>
      <c r="E575" s="8">
        <v>281.8</v>
      </c>
      <c r="F575" s="8">
        <v>38.200000000000003</v>
      </c>
      <c r="G575" s="70">
        <v>2.3099999999999999E-7</v>
      </c>
      <c r="H575" s="5">
        <v>1.2</v>
      </c>
      <c r="I575" s="5"/>
      <c r="J575" s="5"/>
      <c r="K575" s="439" t="s">
        <v>211</v>
      </c>
      <c r="L575" s="440"/>
      <c r="M575" s="440"/>
      <c r="O575" s="185"/>
      <c r="P575" s="183"/>
      <c r="W575" s="56"/>
      <c r="X575" s="56"/>
      <c r="AA575" s="56"/>
    </row>
    <row r="576" spans="1:27">
      <c r="A576" s="256" t="s">
        <v>324</v>
      </c>
      <c r="B576" s="68">
        <v>157.4</v>
      </c>
      <c r="C576" s="71" t="s">
        <v>162</v>
      </c>
      <c r="D576" s="68">
        <v>150</v>
      </c>
      <c r="E576" s="8">
        <v>280.10000000000002</v>
      </c>
      <c r="F576" s="8">
        <v>34.200000000000003</v>
      </c>
      <c r="G576" s="70">
        <v>1.9500000000000001E-7</v>
      </c>
      <c r="H576" s="5">
        <v>1</v>
      </c>
      <c r="I576" s="5">
        <v>12</v>
      </c>
      <c r="J576" s="5"/>
      <c r="K576" s="439"/>
      <c r="L576" s="440"/>
      <c r="M576" s="440"/>
      <c r="O576" s="185"/>
      <c r="P576" s="183"/>
      <c r="W576" s="56"/>
      <c r="X576" s="56"/>
      <c r="AA576" s="56"/>
    </row>
    <row r="577" spans="1:27">
      <c r="A577" s="256" t="s">
        <v>325</v>
      </c>
      <c r="B577" s="68">
        <v>157.4</v>
      </c>
      <c r="C577" s="71" t="s">
        <v>163</v>
      </c>
      <c r="D577" s="68">
        <v>3.6</v>
      </c>
      <c r="E577" s="8">
        <v>278.8</v>
      </c>
      <c r="F577" s="8">
        <v>37.1</v>
      </c>
      <c r="G577" s="70">
        <v>1.8699999999999999E-7</v>
      </c>
      <c r="H577" s="5">
        <v>1.1000000000000001</v>
      </c>
      <c r="I577" s="5"/>
      <c r="J577" s="5"/>
      <c r="K577" s="439"/>
      <c r="L577" s="440"/>
      <c r="M577" s="440"/>
      <c r="O577" s="185"/>
      <c r="P577" s="183"/>
      <c r="W577" s="56"/>
      <c r="X577" s="56"/>
      <c r="AA577" s="56"/>
    </row>
    <row r="578" spans="1:27">
      <c r="A578" s="256" t="s">
        <v>326</v>
      </c>
      <c r="B578" s="68">
        <v>157.4</v>
      </c>
      <c r="C578" s="71" t="s">
        <v>163</v>
      </c>
      <c r="D578" s="68">
        <v>5.8</v>
      </c>
      <c r="E578" s="8">
        <v>278.39999999999998</v>
      </c>
      <c r="F578" s="8">
        <v>36.200000000000003</v>
      </c>
      <c r="G578" s="70">
        <v>1.86E-7</v>
      </c>
      <c r="H578" s="5">
        <v>1</v>
      </c>
      <c r="I578" s="5"/>
      <c r="J578" s="5"/>
      <c r="K578" s="439"/>
      <c r="L578" s="440"/>
      <c r="M578" s="440"/>
      <c r="O578" s="185"/>
      <c r="P578" s="183"/>
      <c r="W578" s="56"/>
      <c r="X578" s="56"/>
      <c r="AA578" s="56"/>
    </row>
    <row r="579" spans="1:27">
      <c r="A579" s="256" t="s">
        <v>327</v>
      </c>
      <c r="B579" s="68">
        <v>157.4</v>
      </c>
      <c r="C579" s="71" t="s">
        <v>163</v>
      </c>
      <c r="D579" s="68">
        <v>8.1</v>
      </c>
      <c r="E579" s="8">
        <v>275.7</v>
      </c>
      <c r="F579" s="8">
        <v>35.4</v>
      </c>
      <c r="G579" s="70">
        <v>1.7599999999999999E-7</v>
      </c>
      <c r="H579" s="5">
        <v>1.1000000000000001</v>
      </c>
      <c r="I579" s="5"/>
      <c r="J579" s="5"/>
      <c r="K579" s="439"/>
      <c r="L579" s="440"/>
      <c r="M579" s="440"/>
      <c r="O579" s="185"/>
      <c r="P579" s="183"/>
      <c r="W579" s="56"/>
      <c r="X579" s="56"/>
      <c r="AA579" s="56"/>
    </row>
    <row r="580" spans="1:27">
      <c r="A580" s="256" t="s">
        <v>328</v>
      </c>
      <c r="B580" s="68">
        <v>157.4</v>
      </c>
      <c r="C580" s="71" t="s">
        <v>163</v>
      </c>
      <c r="D580" s="68">
        <v>12.2</v>
      </c>
      <c r="E580" s="8">
        <v>273.2</v>
      </c>
      <c r="F580" s="8">
        <v>35.5</v>
      </c>
      <c r="G580" s="70">
        <v>1.5900000000000001E-7</v>
      </c>
      <c r="H580" s="5">
        <v>1</v>
      </c>
      <c r="I580" s="5"/>
      <c r="J580" s="5"/>
      <c r="K580" s="439"/>
      <c r="L580" s="440"/>
      <c r="M580" s="440"/>
      <c r="O580" s="185"/>
      <c r="P580" s="183"/>
      <c r="W580" s="56"/>
      <c r="X580" s="56"/>
      <c r="AA580" s="56"/>
    </row>
    <row r="581" spans="1:27">
      <c r="A581" s="256" t="s">
        <v>329</v>
      </c>
      <c r="B581" s="68">
        <v>157.4</v>
      </c>
      <c r="C581" s="71" t="s">
        <v>163</v>
      </c>
      <c r="D581" s="68">
        <v>14</v>
      </c>
      <c r="E581" s="8">
        <v>279.39999999999998</v>
      </c>
      <c r="F581" s="8">
        <v>41.2</v>
      </c>
      <c r="G581" s="70">
        <v>1.4999999999999999E-7</v>
      </c>
      <c r="H581" s="5">
        <v>1.1000000000000001</v>
      </c>
      <c r="I581" s="5"/>
      <c r="J581" s="5"/>
      <c r="K581" s="439"/>
      <c r="L581" s="440"/>
      <c r="M581" s="440"/>
      <c r="O581" s="185"/>
      <c r="P581" s="183"/>
      <c r="W581" s="56"/>
      <c r="X581" s="56"/>
      <c r="AA581" s="56"/>
    </row>
    <row r="582" spans="1:27">
      <c r="A582" s="256" t="s">
        <v>330</v>
      </c>
      <c r="B582" s="68">
        <v>157.4</v>
      </c>
      <c r="C582" s="71" t="s">
        <v>163</v>
      </c>
      <c r="D582" s="68">
        <v>16.100000000000001</v>
      </c>
      <c r="E582" s="8">
        <v>274.3</v>
      </c>
      <c r="F582" s="8">
        <v>39.4</v>
      </c>
      <c r="G582" s="70">
        <v>1.5599999999999999E-7</v>
      </c>
      <c r="H582" s="5">
        <v>1.1000000000000001</v>
      </c>
      <c r="I582" s="5"/>
      <c r="J582" s="5"/>
      <c r="K582" s="439"/>
      <c r="L582" s="440"/>
      <c r="M582" s="440"/>
      <c r="O582" s="185"/>
      <c r="P582" s="183"/>
      <c r="W582" s="56"/>
      <c r="X582" s="56"/>
      <c r="AA582" s="56"/>
    </row>
    <row r="583" spans="1:27">
      <c r="A583" s="256" t="s">
        <v>331</v>
      </c>
      <c r="B583" s="68">
        <v>157.4</v>
      </c>
      <c r="C583" s="71" t="s">
        <v>162</v>
      </c>
      <c r="D583" s="68">
        <v>200</v>
      </c>
      <c r="E583" s="8">
        <v>272.2</v>
      </c>
      <c r="F583" s="8">
        <v>39.299999999999997</v>
      </c>
      <c r="G583" s="70">
        <v>1.4700000000000001E-7</v>
      </c>
      <c r="H583" s="5">
        <v>1.2</v>
      </c>
      <c r="I583" s="5"/>
      <c r="J583" s="5"/>
      <c r="K583" s="439"/>
      <c r="L583" s="440"/>
      <c r="M583" s="440"/>
      <c r="O583" s="185"/>
      <c r="P583" s="183"/>
      <c r="W583" s="56"/>
      <c r="X583" s="56"/>
      <c r="AA583" s="56"/>
    </row>
    <row r="584" spans="1:27">
      <c r="A584" s="256" t="s">
        <v>332</v>
      </c>
      <c r="B584" s="68">
        <v>157.4</v>
      </c>
      <c r="C584" s="71" t="s">
        <v>162</v>
      </c>
      <c r="D584" s="68">
        <v>225</v>
      </c>
      <c r="E584" s="8">
        <v>273.8</v>
      </c>
      <c r="F584" s="8">
        <v>38.4</v>
      </c>
      <c r="G584" s="70">
        <v>1.4000000000000001E-7</v>
      </c>
      <c r="H584" s="5">
        <v>1.1000000000000001</v>
      </c>
      <c r="I584" s="5">
        <v>12.7</v>
      </c>
      <c r="J584" s="5"/>
      <c r="K584" s="439"/>
      <c r="L584" s="440"/>
      <c r="M584" s="440"/>
      <c r="O584" s="185"/>
      <c r="P584" s="183"/>
      <c r="W584" s="56"/>
      <c r="X584" s="56"/>
      <c r="AA584" s="56"/>
    </row>
    <row r="585" spans="1:27">
      <c r="A585" s="256" t="s">
        <v>333</v>
      </c>
      <c r="B585" s="68">
        <v>157.4</v>
      </c>
      <c r="C585" s="71" t="s">
        <v>162</v>
      </c>
      <c r="D585" s="68">
        <v>250</v>
      </c>
      <c r="E585" s="8">
        <v>271.10000000000002</v>
      </c>
      <c r="F585" s="8">
        <v>36.299999999999997</v>
      </c>
      <c r="G585" s="70">
        <v>1.35E-7</v>
      </c>
      <c r="H585" s="5">
        <v>1</v>
      </c>
      <c r="I585" s="5"/>
      <c r="J585" s="5"/>
      <c r="K585" s="439"/>
      <c r="L585" s="440"/>
      <c r="M585" s="440"/>
      <c r="O585" s="185"/>
      <c r="P585" s="183"/>
      <c r="W585" s="56"/>
      <c r="X585" s="56"/>
      <c r="AA585" s="56"/>
    </row>
    <row r="586" spans="1:27">
      <c r="A586" s="256" t="s">
        <v>334</v>
      </c>
      <c r="B586" s="68">
        <v>157.4</v>
      </c>
      <c r="C586" s="71" t="s">
        <v>162</v>
      </c>
      <c r="D586" s="68">
        <v>275</v>
      </c>
      <c r="E586" s="8">
        <v>276.3</v>
      </c>
      <c r="F586" s="8">
        <v>35.299999999999997</v>
      </c>
      <c r="G586" s="70">
        <v>1.2499999999999999E-7</v>
      </c>
      <c r="H586" s="5">
        <v>1</v>
      </c>
      <c r="I586" s="5"/>
      <c r="J586" s="5"/>
      <c r="K586" s="439"/>
      <c r="L586" s="440"/>
      <c r="M586" s="440"/>
      <c r="O586" s="185"/>
      <c r="P586" s="183"/>
      <c r="W586" s="56"/>
      <c r="X586" s="56"/>
      <c r="AA586" s="56"/>
    </row>
    <row r="587" spans="1:27">
      <c r="A587" s="256" t="s">
        <v>98</v>
      </c>
      <c r="B587" s="68">
        <v>157.4</v>
      </c>
      <c r="C587" s="71" t="s">
        <v>162</v>
      </c>
      <c r="D587" s="68">
        <v>300</v>
      </c>
      <c r="E587" s="8">
        <v>305.7</v>
      </c>
      <c r="F587" s="8">
        <v>38.9</v>
      </c>
      <c r="G587" s="70">
        <v>1.2100000000000001E-7</v>
      </c>
      <c r="H587" s="5">
        <v>1.2</v>
      </c>
      <c r="I587" s="78">
        <v>22.7</v>
      </c>
      <c r="J587" s="78"/>
      <c r="K587" s="439"/>
      <c r="L587" s="440"/>
      <c r="M587" s="440"/>
      <c r="O587" s="185"/>
      <c r="P587" s="183"/>
      <c r="W587" s="56"/>
      <c r="X587" s="56"/>
      <c r="AA587" s="56"/>
    </row>
    <row r="588" spans="1:27">
      <c r="A588" s="256" t="s">
        <v>335</v>
      </c>
      <c r="B588" s="68">
        <v>157.4</v>
      </c>
      <c r="C588" s="71" t="s">
        <v>162</v>
      </c>
      <c r="D588" s="68">
        <v>325</v>
      </c>
      <c r="E588" s="8">
        <v>338.6</v>
      </c>
      <c r="F588" s="8">
        <v>46.7</v>
      </c>
      <c r="G588" s="70">
        <v>6.7799999999999998E-8</v>
      </c>
      <c r="H588" s="5">
        <v>2</v>
      </c>
      <c r="I588" s="78"/>
      <c r="J588" s="78"/>
      <c r="K588" s="439"/>
      <c r="L588" s="440"/>
      <c r="M588" s="440"/>
      <c r="O588" s="185"/>
      <c r="P588" s="183"/>
      <c r="W588" s="56"/>
      <c r="X588" s="56"/>
      <c r="AA588" s="56"/>
    </row>
    <row r="589" spans="1:27">
      <c r="A589" s="256" t="s">
        <v>336</v>
      </c>
      <c r="B589" s="68">
        <v>157.4</v>
      </c>
      <c r="C589" s="71" t="s">
        <v>162</v>
      </c>
      <c r="D589" s="68">
        <v>350</v>
      </c>
      <c r="E589" s="8">
        <v>345.5</v>
      </c>
      <c r="F589" s="8">
        <v>36.1</v>
      </c>
      <c r="G589" s="70">
        <v>7.1400000000000004E-8</v>
      </c>
      <c r="H589" s="5">
        <v>2.5</v>
      </c>
      <c r="I589" s="78">
        <v>43.4</v>
      </c>
      <c r="J589" s="78"/>
      <c r="K589" s="439"/>
      <c r="L589" s="440"/>
      <c r="M589" s="440"/>
      <c r="O589" s="185"/>
      <c r="P589" s="183"/>
      <c r="W589" s="56"/>
      <c r="X589" s="56"/>
      <c r="AA589" s="56"/>
    </row>
    <row r="590" spans="1:27">
      <c r="A590" s="256"/>
      <c r="B590" s="68"/>
      <c r="C590" s="71"/>
      <c r="D590" s="68"/>
      <c r="E590" s="8"/>
      <c r="F590" s="8"/>
      <c r="G590" s="70"/>
      <c r="H590" s="5"/>
      <c r="I590" s="5"/>
      <c r="J590" s="5"/>
      <c r="K590" s="121"/>
      <c r="L590" s="5"/>
      <c r="M590" s="5"/>
      <c r="O590" s="185"/>
      <c r="P590" s="183"/>
      <c r="W590" s="56"/>
      <c r="X590" s="56"/>
      <c r="AA590" s="56"/>
    </row>
    <row r="591" spans="1:27" ht="15.75">
      <c r="A591" s="256" t="s">
        <v>322</v>
      </c>
      <c r="B591" s="68">
        <v>157.9</v>
      </c>
      <c r="C591" s="71" t="s">
        <v>161</v>
      </c>
      <c r="D591" s="68">
        <v>0</v>
      </c>
      <c r="E591" s="8">
        <v>11.8</v>
      </c>
      <c r="F591" s="8">
        <v>47.1</v>
      </c>
      <c r="G591" s="70">
        <v>2.3799999999999999E-7</v>
      </c>
      <c r="H591" s="5">
        <v>1.2</v>
      </c>
      <c r="I591" s="5">
        <v>7</v>
      </c>
      <c r="J591" s="5"/>
      <c r="K591" s="128" t="s">
        <v>103</v>
      </c>
      <c r="L591" s="5"/>
      <c r="M591" s="5"/>
      <c r="N591" s="105"/>
      <c r="O591" s="185"/>
      <c r="P591" s="183"/>
      <c r="W591" s="56"/>
      <c r="X591" s="56"/>
      <c r="AA591" s="56"/>
    </row>
    <row r="592" spans="1:27" ht="15.95" customHeight="1">
      <c r="A592" s="256" t="s">
        <v>323</v>
      </c>
      <c r="B592" s="68">
        <v>157.9</v>
      </c>
      <c r="C592" s="71" t="s">
        <v>162</v>
      </c>
      <c r="D592" s="68">
        <v>100</v>
      </c>
      <c r="E592" s="8">
        <v>17.899999999999999</v>
      </c>
      <c r="F592" s="8">
        <v>50.9</v>
      </c>
      <c r="G592" s="70">
        <v>1.9399999999999999E-7</v>
      </c>
      <c r="H592" s="5">
        <v>1.3</v>
      </c>
      <c r="I592" s="5"/>
      <c r="J592" s="5"/>
      <c r="K592" s="447" t="s">
        <v>210</v>
      </c>
      <c r="L592" s="448"/>
      <c r="M592" s="448"/>
      <c r="O592" s="185"/>
      <c r="P592" s="183"/>
      <c r="W592" s="56"/>
      <c r="X592" s="56"/>
      <c r="AA592" s="56"/>
    </row>
    <row r="593" spans="1:27">
      <c r="A593" s="256" t="s">
        <v>324</v>
      </c>
      <c r="B593" s="68">
        <v>157.9</v>
      </c>
      <c r="C593" s="71" t="s">
        <v>162</v>
      </c>
      <c r="D593" s="68">
        <v>150</v>
      </c>
      <c r="E593" s="8">
        <v>10.7</v>
      </c>
      <c r="F593" s="8">
        <v>39.1</v>
      </c>
      <c r="G593" s="70">
        <v>1.55E-7</v>
      </c>
      <c r="H593" s="5">
        <v>1.5</v>
      </c>
      <c r="I593" s="5">
        <v>8.1</v>
      </c>
      <c r="J593" s="5"/>
      <c r="K593" s="449"/>
      <c r="L593" s="448"/>
      <c r="M593" s="448"/>
      <c r="O593" s="185"/>
      <c r="P593" s="183"/>
      <c r="W593" s="56"/>
      <c r="X593" s="56"/>
      <c r="AA593" s="56"/>
    </row>
    <row r="594" spans="1:27">
      <c r="A594" s="256" t="s">
        <v>325</v>
      </c>
      <c r="B594" s="68">
        <v>157.9</v>
      </c>
      <c r="C594" s="71" t="s">
        <v>162</v>
      </c>
      <c r="D594" s="68">
        <v>175</v>
      </c>
      <c r="E594" s="8">
        <v>10.1</v>
      </c>
      <c r="F594" s="8">
        <v>40</v>
      </c>
      <c r="G594" s="70">
        <v>1.49E-7</v>
      </c>
      <c r="H594" s="5">
        <v>1.5</v>
      </c>
      <c r="I594" s="5"/>
      <c r="J594" s="5"/>
      <c r="K594" s="449"/>
      <c r="L594" s="448"/>
      <c r="M594" s="448"/>
      <c r="O594" s="185"/>
      <c r="P594" s="183"/>
      <c r="W594" s="56"/>
      <c r="X594" s="56"/>
      <c r="AA594" s="56"/>
    </row>
    <row r="595" spans="1:27">
      <c r="A595" s="256" t="s">
        <v>326</v>
      </c>
      <c r="B595" s="68">
        <v>157.9</v>
      </c>
      <c r="C595" s="71" t="s">
        <v>162</v>
      </c>
      <c r="D595" s="68">
        <v>200</v>
      </c>
      <c r="E595" s="8">
        <v>3.2</v>
      </c>
      <c r="F595" s="8">
        <v>33.200000000000003</v>
      </c>
      <c r="G595" s="70">
        <v>1.5300000000000001E-7</v>
      </c>
      <c r="H595" s="5">
        <v>1.5</v>
      </c>
      <c r="I595" s="5">
        <v>8.6</v>
      </c>
      <c r="J595" s="5"/>
      <c r="K595" s="449"/>
      <c r="L595" s="448"/>
      <c r="M595" s="448"/>
      <c r="O595" s="185"/>
      <c r="P595" s="183"/>
      <c r="W595" s="56"/>
      <c r="X595" s="56"/>
      <c r="AA595" s="56"/>
    </row>
    <row r="596" spans="1:27">
      <c r="A596" s="256" t="s">
        <v>327</v>
      </c>
      <c r="B596" s="68">
        <v>157.9</v>
      </c>
      <c r="C596" s="71" t="s">
        <v>162</v>
      </c>
      <c r="D596" s="68">
        <v>225</v>
      </c>
      <c r="E596" s="8">
        <v>359.3</v>
      </c>
      <c r="F596" s="8">
        <v>33.299999999999997</v>
      </c>
      <c r="G596" s="70">
        <v>1.35E-7</v>
      </c>
      <c r="H596" s="5">
        <v>1.5</v>
      </c>
      <c r="I596" s="5">
        <v>8.5</v>
      </c>
      <c r="J596" s="5"/>
      <c r="K596" s="449"/>
      <c r="L596" s="448"/>
      <c r="M596" s="448"/>
      <c r="O596" s="185"/>
      <c r="P596" s="183"/>
      <c r="W596" s="56"/>
      <c r="X596" s="56"/>
      <c r="AA596" s="56"/>
    </row>
    <row r="597" spans="1:27">
      <c r="A597" s="256" t="s">
        <v>328</v>
      </c>
      <c r="B597" s="68">
        <v>157.9</v>
      </c>
      <c r="C597" s="71" t="s">
        <v>162</v>
      </c>
      <c r="D597" s="68">
        <v>250</v>
      </c>
      <c r="E597" s="8">
        <v>347.3</v>
      </c>
      <c r="F597" s="8">
        <v>32.4</v>
      </c>
      <c r="G597" s="70">
        <v>1.17E-7</v>
      </c>
      <c r="H597" s="5">
        <v>1.6</v>
      </c>
      <c r="I597" s="5">
        <v>9.1999999999999993</v>
      </c>
      <c r="J597" s="5"/>
      <c r="K597" s="449"/>
      <c r="L597" s="448"/>
      <c r="M597" s="448"/>
      <c r="O597" s="185"/>
      <c r="P597" s="183"/>
      <c r="W597" s="56"/>
      <c r="X597" s="56"/>
      <c r="AA597" s="56"/>
    </row>
    <row r="598" spans="1:27">
      <c r="A598" s="256" t="s">
        <v>329</v>
      </c>
      <c r="B598" s="68">
        <v>157.9</v>
      </c>
      <c r="C598" s="71" t="s">
        <v>162</v>
      </c>
      <c r="D598" s="68">
        <v>275</v>
      </c>
      <c r="E598" s="8">
        <v>338</v>
      </c>
      <c r="F598" s="8">
        <v>37.799999999999997</v>
      </c>
      <c r="G598" s="70">
        <v>1.11E-7</v>
      </c>
      <c r="H598" s="5">
        <v>1.4</v>
      </c>
      <c r="I598" s="5"/>
      <c r="J598" s="5"/>
      <c r="K598" s="449"/>
      <c r="L598" s="448"/>
      <c r="M598" s="448"/>
      <c r="O598" s="185"/>
      <c r="P598" s="183"/>
      <c r="W598" s="56"/>
      <c r="X598" s="56"/>
      <c r="AA598" s="56"/>
    </row>
    <row r="599" spans="1:27">
      <c r="A599" s="256" t="s">
        <v>330</v>
      </c>
      <c r="B599" s="68">
        <v>157.9</v>
      </c>
      <c r="C599" s="71" t="s">
        <v>162</v>
      </c>
      <c r="D599" s="68">
        <v>300</v>
      </c>
      <c r="E599" s="8">
        <v>340.5</v>
      </c>
      <c r="F599" s="8">
        <v>15.4</v>
      </c>
      <c r="G599" s="70">
        <v>8.9000000000000003E-8</v>
      </c>
      <c r="H599" s="5">
        <v>1.6</v>
      </c>
      <c r="I599" s="5">
        <v>11</v>
      </c>
      <c r="J599" s="5"/>
      <c r="K599" s="449"/>
      <c r="L599" s="448"/>
      <c r="M599" s="448"/>
      <c r="O599" s="185"/>
      <c r="P599" s="183"/>
      <c r="W599" s="56"/>
      <c r="X599" s="56"/>
      <c r="AA599" s="56"/>
    </row>
    <row r="600" spans="1:27">
      <c r="A600" s="256" t="s">
        <v>331</v>
      </c>
      <c r="B600" s="68">
        <v>157.9</v>
      </c>
      <c r="C600" s="71" t="s">
        <v>162</v>
      </c>
      <c r="D600" s="68">
        <v>320</v>
      </c>
      <c r="E600" s="8">
        <v>18.8</v>
      </c>
      <c r="F600" s="8">
        <v>32.5</v>
      </c>
      <c r="G600" s="70">
        <v>6.1700000000000003E-8</v>
      </c>
      <c r="H600" s="5">
        <v>1.7</v>
      </c>
      <c r="I600" s="5"/>
      <c r="J600" s="5"/>
      <c r="K600" s="449"/>
      <c r="L600" s="448"/>
      <c r="M600" s="448"/>
      <c r="O600" s="185"/>
      <c r="P600" s="183"/>
      <c r="W600" s="56"/>
      <c r="X600" s="56"/>
      <c r="AA600" s="56"/>
    </row>
    <row r="601" spans="1:27">
      <c r="A601" s="256" t="s">
        <v>332</v>
      </c>
      <c r="B601" s="72">
        <v>157.9</v>
      </c>
      <c r="C601" s="73" t="s">
        <v>162</v>
      </c>
      <c r="D601" s="72">
        <v>340</v>
      </c>
      <c r="E601" s="79">
        <v>102.1</v>
      </c>
      <c r="F601" s="79">
        <v>48.4</v>
      </c>
      <c r="G601" s="74">
        <v>4.6200000000000001E-10</v>
      </c>
      <c r="H601" s="75">
        <v>77.599999999999994</v>
      </c>
      <c r="I601" s="75"/>
      <c r="J601" s="75"/>
      <c r="K601" s="449"/>
      <c r="L601" s="448"/>
      <c r="M601" s="448"/>
      <c r="O601" s="187"/>
      <c r="P601" s="187"/>
      <c r="W601" s="56"/>
      <c r="X601" s="56"/>
      <c r="AA601" s="56"/>
    </row>
    <row r="602" spans="1:27">
      <c r="A602" s="256" t="s">
        <v>333</v>
      </c>
      <c r="B602" s="68">
        <v>157.9</v>
      </c>
      <c r="C602" s="71" t="s">
        <v>162</v>
      </c>
      <c r="D602" s="68">
        <v>340</v>
      </c>
      <c r="E602" s="8">
        <v>340.5</v>
      </c>
      <c r="F602" s="8">
        <v>34.200000000000003</v>
      </c>
      <c r="G602" s="70">
        <v>7.0200000000000007E-8</v>
      </c>
      <c r="H602" s="5">
        <v>1.4</v>
      </c>
      <c r="I602" s="5">
        <v>10.9</v>
      </c>
      <c r="J602" s="5"/>
      <c r="K602" s="449"/>
      <c r="L602" s="448"/>
      <c r="M602" s="448"/>
      <c r="O602" s="185"/>
      <c r="P602" s="183"/>
      <c r="W602" s="56"/>
      <c r="X602" s="56"/>
      <c r="AA602" s="56"/>
    </row>
    <row r="603" spans="1:27">
      <c r="A603" s="256" t="s">
        <v>334</v>
      </c>
      <c r="B603" s="68">
        <v>157.9</v>
      </c>
      <c r="C603" s="71" t="s">
        <v>162</v>
      </c>
      <c r="D603" s="68">
        <v>360</v>
      </c>
      <c r="E603" s="8">
        <v>21.1</v>
      </c>
      <c r="F603" s="8">
        <v>14.1</v>
      </c>
      <c r="G603" s="70">
        <v>4.6999999999999997E-8</v>
      </c>
      <c r="H603" s="5">
        <v>2</v>
      </c>
      <c r="I603" s="5">
        <v>13.5</v>
      </c>
      <c r="J603" s="5"/>
      <c r="K603" s="449"/>
      <c r="L603" s="448"/>
      <c r="M603" s="448"/>
      <c r="O603" s="185"/>
      <c r="P603" s="183"/>
      <c r="W603" s="56"/>
      <c r="X603" s="56"/>
      <c r="AA603" s="56"/>
    </row>
    <row r="604" spans="1:27">
      <c r="A604" s="256"/>
      <c r="B604" s="68"/>
      <c r="C604" s="71"/>
      <c r="D604" s="68"/>
      <c r="E604" s="8"/>
      <c r="F604" s="8"/>
      <c r="G604" s="70"/>
      <c r="H604" s="5"/>
      <c r="I604" s="5"/>
      <c r="J604" s="5"/>
      <c r="K604" s="121"/>
      <c r="L604" s="5"/>
      <c r="M604" s="5"/>
      <c r="O604" s="185"/>
      <c r="P604" s="183"/>
      <c r="W604" s="56"/>
      <c r="X604" s="56"/>
      <c r="AA604" s="56"/>
    </row>
    <row r="605" spans="1:27" ht="15.75">
      <c r="A605" s="256" t="s">
        <v>322</v>
      </c>
      <c r="B605" s="68">
        <v>158.1</v>
      </c>
      <c r="C605" s="71" t="s">
        <v>161</v>
      </c>
      <c r="D605" s="68">
        <v>0</v>
      </c>
      <c r="E605" s="8">
        <v>94.7</v>
      </c>
      <c r="F605" s="8">
        <v>-58</v>
      </c>
      <c r="G605" s="70">
        <v>5.1900000000000002E-8</v>
      </c>
      <c r="H605" s="5">
        <v>1.8</v>
      </c>
      <c r="I605" s="5">
        <v>4.0999999999999996</v>
      </c>
      <c r="J605" s="5"/>
      <c r="K605" s="128" t="s">
        <v>97</v>
      </c>
      <c r="L605" s="5"/>
      <c r="M605" s="5"/>
      <c r="O605" s="185"/>
      <c r="P605" s="183"/>
      <c r="W605" s="56"/>
      <c r="X605" s="56"/>
      <c r="AA605" s="56"/>
    </row>
    <row r="606" spans="1:27">
      <c r="A606" s="256" t="s">
        <v>323</v>
      </c>
      <c r="B606" s="68">
        <v>158.1</v>
      </c>
      <c r="C606" s="71" t="s">
        <v>163</v>
      </c>
      <c r="D606" s="68">
        <v>3.6</v>
      </c>
      <c r="E606" s="8">
        <v>103.3</v>
      </c>
      <c r="F606" s="8">
        <v>-41.7</v>
      </c>
      <c r="G606" s="70">
        <v>6.9199999999999998E-8</v>
      </c>
      <c r="H606" s="5">
        <v>1.5</v>
      </c>
      <c r="I606" s="5"/>
      <c r="J606" s="5"/>
      <c r="K606" s="439" t="s">
        <v>209</v>
      </c>
      <c r="L606" s="440"/>
      <c r="M606" s="440"/>
      <c r="O606" s="185"/>
      <c r="P606" s="183"/>
      <c r="W606" s="56"/>
      <c r="X606" s="56"/>
      <c r="AA606" s="56"/>
    </row>
    <row r="607" spans="1:27">
      <c r="A607" s="256" t="s">
        <v>324</v>
      </c>
      <c r="B607" s="68">
        <v>158.1</v>
      </c>
      <c r="C607" s="71" t="s">
        <v>163</v>
      </c>
      <c r="D607" s="68">
        <v>8.1</v>
      </c>
      <c r="E607" s="8">
        <v>111.5</v>
      </c>
      <c r="F607" s="8">
        <v>-18.3</v>
      </c>
      <c r="G607" s="70">
        <v>4.7699999999999997E-8</v>
      </c>
      <c r="H607" s="5">
        <v>1.7</v>
      </c>
      <c r="I607" s="5"/>
      <c r="J607" s="5"/>
      <c r="K607" s="439"/>
      <c r="L607" s="440"/>
      <c r="M607" s="440"/>
      <c r="O607" s="185"/>
      <c r="P607" s="183"/>
      <c r="W607" s="56"/>
      <c r="X607" s="56"/>
      <c r="AA607" s="56"/>
    </row>
    <row r="608" spans="1:27">
      <c r="A608" s="256" t="s">
        <v>325</v>
      </c>
      <c r="B608" s="68">
        <v>158.1</v>
      </c>
      <c r="C608" s="71" t="s">
        <v>163</v>
      </c>
      <c r="D608" s="68">
        <v>12.2</v>
      </c>
      <c r="E608" s="8">
        <v>98.7</v>
      </c>
      <c r="F608" s="8">
        <v>10.3</v>
      </c>
      <c r="G608" s="70">
        <v>6.7500000000000002E-8</v>
      </c>
      <c r="H608" s="5">
        <v>1.2</v>
      </c>
      <c r="I608" s="5"/>
      <c r="J608" s="5"/>
      <c r="K608" s="439"/>
      <c r="L608" s="440"/>
      <c r="M608" s="440"/>
      <c r="O608" s="185"/>
      <c r="P608" s="183"/>
      <c r="W608" s="56"/>
      <c r="X608" s="56"/>
      <c r="AA608" s="56"/>
    </row>
    <row r="609" spans="1:27">
      <c r="A609" s="256" t="s">
        <v>326</v>
      </c>
      <c r="B609" s="68">
        <v>158.1</v>
      </c>
      <c r="C609" s="71" t="s">
        <v>163</v>
      </c>
      <c r="D609" s="68">
        <v>16.100000000000001</v>
      </c>
      <c r="E609" s="8">
        <v>58.3</v>
      </c>
      <c r="F609" s="8">
        <v>11.2</v>
      </c>
      <c r="G609" s="70">
        <v>8.05E-8</v>
      </c>
      <c r="H609" s="5">
        <v>1.7</v>
      </c>
      <c r="I609" s="5"/>
      <c r="J609" s="5"/>
      <c r="K609" s="439"/>
      <c r="L609" s="440"/>
      <c r="M609" s="440"/>
      <c r="O609" s="185"/>
      <c r="P609" s="183"/>
      <c r="W609" s="56"/>
      <c r="X609" s="56"/>
      <c r="AA609" s="56"/>
    </row>
    <row r="610" spans="1:27">
      <c r="A610" s="256" t="s">
        <v>327</v>
      </c>
      <c r="B610" s="71">
        <v>158.1</v>
      </c>
      <c r="C610" s="71" t="s">
        <v>163</v>
      </c>
      <c r="D610" s="71">
        <v>26.9</v>
      </c>
      <c r="E610" s="71">
        <v>135.69999999999999</v>
      </c>
      <c r="F610" s="71">
        <v>18.399999999999999</v>
      </c>
      <c r="G610" s="71">
        <v>7.3399999999999996E-8</v>
      </c>
      <c r="H610" s="71">
        <v>1</v>
      </c>
      <c r="I610" s="86"/>
      <c r="J610" s="86"/>
      <c r="K610" s="439"/>
      <c r="L610" s="440"/>
      <c r="M610" s="440"/>
      <c r="N610" s="111"/>
      <c r="O610" s="185"/>
      <c r="P610" s="183"/>
      <c r="W610" s="56"/>
      <c r="X610" s="56"/>
      <c r="AA610" s="56"/>
    </row>
    <row r="611" spans="1:27">
      <c r="A611" s="256" t="s">
        <v>328</v>
      </c>
      <c r="B611" s="71">
        <v>158.1</v>
      </c>
      <c r="C611" s="71" t="s">
        <v>163</v>
      </c>
      <c r="D611" s="71">
        <v>36.700000000000003</v>
      </c>
      <c r="E611" s="71">
        <v>135.80000000000001</v>
      </c>
      <c r="F611" s="71">
        <v>49.4</v>
      </c>
      <c r="G611" s="70">
        <v>1.04E-7</v>
      </c>
      <c r="H611" s="71">
        <v>0.8</v>
      </c>
      <c r="I611" s="86"/>
      <c r="J611" s="86"/>
      <c r="K611" s="439"/>
      <c r="L611" s="440"/>
      <c r="M611" s="440"/>
      <c r="N611" s="111"/>
      <c r="O611" s="185"/>
      <c r="P611" s="183"/>
      <c r="W611" s="56"/>
      <c r="X611" s="56"/>
      <c r="AA611" s="56"/>
    </row>
    <row r="612" spans="1:27">
      <c r="A612" s="256" t="s">
        <v>329</v>
      </c>
      <c r="B612" s="71">
        <v>158.1</v>
      </c>
      <c r="C612" s="71" t="s">
        <v>163</v>
      </c>
      <c r="D612" s="71">
        <v>46.3</v>
      </c>
      <c r="E612" s="71">
        <v>179.8</v>
      </c>
      <c r="F612" s="71">
        <v>65.5</v>
      </c>
      <c r="G612" s="70">
        <v>9.83E-8</v>
      </c>
      <c r="H612" s="71">
        <v>1</v>
      </c>
      <c r="I612" s="86"/>
      <c r="J612" s="86"/>
      <c r="K612" s="439"/>
      <c r="L612" s="440"/>
      <c r="M612" s="440"/>
      <c r="N612" s="111"/>
      <c r="O612" s="185"/>
      <c r="P612" s="183"/>
      <c r="W612" s="56"/>
      <c r="X612" s="56"/>
      <c r="AA612" s="56"/>
    </row>
    <row r="613" spans="1:27">
      <c r="A613" s="256" t="s">
        <v>330</v>
      </c>
      <c r="B613" s="71">
        <v>158.1</v>
      </c>
      <c r="C613" s="71" t="s">
        <v>163</v>
      </c>
      <c r="D613" s="71">
        <v>55.3</v>
      </c>
      <c r="E613" s="71">
        <v>152.4</v>
      </c>
      <c r="F613" s="71">
        <v>52.2</v>
      </c>
      <c r="G613" s="70">
        <v>9.0400000000000002E-8</v>
      </c>
      <c r="H613" s="71">
        <v>0.8</v>
      </c>
      <c r="I613" s="86"/>
      <c r="J613" s="86"/>
      <c r="K613" s="439"/>
      <c r="L613" s="440"/>
      <c r="M613" s="440"/>
      <c r="N613" s="111"/>
      <c r="O613" s="185"/>
      <c r="P613" s="183"/>
      <c r="W613" s="56"/>
      <c r="X613" s="56"/>
      <c r="AA613" s="56"/>
    </row>
    <row r="614" spans="1:27">
      <c r="A614" s="256" t="s">
        <v>331</v>
      </c>
      <c r="B614" s="71">
        <v>158.1</v>
      </c>
      <c r="C614" s="71" t="s">
        <v>163</v>
      </c>
      <c r="D614" s="71">
        <v>64.099999999999994</v>
      </c>
      <c r="E614" s="71">
        <v>164.5</v>
      </c>
      <c r="F614" s="71">
        <v>42.9</v>
      </c>
      <c r="G614" s="70">
        <v>9.4199999999999996E-8</v>
      </c>
      <c r="H614" s="71">
        <v>0.8</v>
      </c>
      <c r="I614" s="86"/>
      <c r="J614" s="86"/>
      <c r="K614" s="439"/>
      <c r="L614" s="440"/>
      <c r="M614" s="440"/>
      <c r="N614" s="111"/>
      <c r="O614" s="185"/>
      <c r="P614" s="183"/>
      <c r="W614" s="56"/>
      <c r="X614" s="56"/>
      <c r="AA614" s="56"/>
    </row>
    <row r="615" spans="1:27">
      <c r="A615" s="258" t="s">
        <v>332</v>
      </c>
      <c r="B615" s="71">
        <v>158.1</v>
      </c>
      <c r="C615" s="71" t="s">
        <v>163</v>
      </c>
      <c r="D615" s="71">
        <v>73.599999999999994</v>
      </c>
      <c r="E615" s="71">
        <v>156.19999999999999</v>
      </c>
      <c r="F615" s="71">
        <v>47.3</v>
      </c>
      <c r="G615" s="70">
        <v>1.35E-7</v>
      </c>
      <c r="H615" s="71">
        <v>0.8</v>
      </c>
      <c r="I615" s="86"/>
      <c r="J615" s="86"/>
      <c r="K615" s="439"/>
      <c r="L615" s="440"/>
      <c r="M615" s="440"/>
      <c r="N615" s="111"/>
      <c r="O615" s="185"/>
      <c r="P615" s="183"/>
      <c r="W615" s="56"/>
      <c r="X615" s="56"/>
      <c r="AA615" s="56"/>
    </row>
    <row r="616" spans="1:27">
      <c r="A616" s="258" t="s">
        <v>333</v>
      </c>
      <c r="B616" s="71">
        <v>158.1</v>
      </c>
      <c r="C616" s="71" t="s">
        <v>163</v>
      </c>
      <c r="D616" s="71">
        <v>82.8</v>
      </c>
      <c r="E616" s="71">
        <v>193.8</v>
      </c>
      <c r="F616" s="71">
        <v>22.9</v>
      </c>
      <c r="G616" s="71">
        <v>7.1400000000000004E-8</v>
      </c>
      <c r="H616" s="71">
        <v>1</v>
      </c>
      <c r="I616" s="86"/>
      <c r="J616" s="86"/>
      <c r="K616" s="439"/>
      <c r="L616" s="440"/>
      <c r="M616" s="440"/>
      <c r="N616" s="111"/>
      <c r="O616" s="185"/>
      <c r="P616" s="183"/>
      <c r="W616" s="56"/>
      <c r="X616" s="56"/>
      <c r="AA616" s="56"/>
    </row>
    <row r="617" spans="1:27">
      <c r="A617" s="258" t="s">
        <v>334</v>
      </c>
      <c r="B617" s="10">
        <v>158.1</v>
      </c>
      <c r="C617" s="137" t="s">
        <v>163</v>
      </c>
      <c r="D617" s="10">
        <v>92.2</v>
      </c>
      <c r="E617" s="10">
        <v>216.7</v>
      </c>
      <c r="F617" s="10">
        <v>25.4</v>
      </c>
      <c r="G617" s="142">
        <v>1.0700000000000001E-7</v>
      </c>
      <c r="H617" s="143">
        <v>1.1000000000000001</v>
      </c>
      <c r="I617" s="89"/>
      <c r="J617" s="89"/>
      <c r="K617" s="129"/>
      <c r="L617" s="89"/>
      <c r="M617" s="89"/>
      <c r="N617" s="114"/>
      <c r="O617" s="198"/>
      <c r="P617" s="198"/>
      <c r="W617" s="56"/>
      <c r="X617" s="56"/>
      <c r="AA617" s="56"/>
    </row>
    <row r="618" spans="1:27">
      <c r="A618" s="258" t="s">
        <v>98</v>
      </c>
      <c r="B618" s="10">
        <v>158.1</v>
      </c>
      <c r="C618" s="137" t="s">
        <v>163</v>
      </c>
      <c r="D618" s="10">
        <v>102.1</v>
      </c>
      <c r="E618" s="10">
        <v>165.7</v>
      </c>
      <c r="F618" s="10">
        <v>17.100000000000001</v>
      </c>
      <c r="G618" s="142">
        <v>1.31E-7</v>
      </c>
      <c r="H618" s="143">
        <v>1.1000000000000001</v>
      </c>
      <c r="I618" s="89"/>
      <c r="J618" s="89"/>
      <c r="K618" s="129"/>
      <c r="L618" s="89"/>
      <c r="M618" s="89"/>
      <c r="N618" s="114"/>
      <c r="O618" s="198"/>
      <c r="P618" s="198"/>
      <c r="W618" s="56"/>
      <c r="X618" s="56"/>
      <c r="AA618" s="56"/>
    </row>
    <row r="619" spans="1:27">
      <c r="A619" s="258" t="s">
        <v>335</v>
      </c>
      <c r="B619" s="10">
        <v>158.1</v>
      </c>
      <c r="C619" s="137" t="s">
        <v>163</v>
      </c>
      <c r="D619" s="10">
        <v>117.5</v>
      </c>
      <c r="E619" s="10">
        <v>202.7</v>
      </c>
      <c r="F619" s="10">
        <v>10.7</v>
      </c>
      <c r="G619" s="142">
        <v>4.9399999999999999E-8</v>
      </c>
      <c r="H619" s="143">
        <v>1.2</v>
      </c>
      <c r="I619" s="89"/>
      <c r="J619" s="89"/>
      <c r="K619" s="129"/>
      <c r="L619" s="89"/>
      <c r="M619" s="89"/>
      <c r="N619" s="114"/>
      <c r="O619" s="198"/>
      <c r="P619" s="198"/>
      <c r="W619" s="56"/>
      <c r="X619" s="56"/>
      <c r="AA619" s="56"/>
    </row>
    <row r="620" spans="1:27">
      <c r="A620" s="256"/>
      <c r="B620" s="68"/>
      <c r="C620" s="71"/>
      <c r="D620" s="68"/>
      <c r="E620" s="8"/>
      <c r="F620" s="8"/>
      <c r="G620" s="70"/>
      <c r="H620" s="5"/>
      <c r="I620" s="5"/>
      <c r="J620" s="5"/>
      <c r="K620" s="121"/>
      <c r="L620" s="5"/>
      <c r="M620" s="5"/>
      <c r="O620" s="185"/>
      <c r="P620" s="183"/>
      <c r="W620" s="56"/>
      <c r="X620" s="56"/>
      <c r="AA620" s="56"/>
    </row>
    <row r="621" spans="1:27" ht="15.75">
      <c r="A621" s="256" t="s">
        <v>322</v>
      </c>
      <c r="B621" s="68">
        <v>158.15</v>
      </c>
      <c r="C621" s="71" t="s">
        <v>161</v>
      </c>
      <c r="D621" s="68">
        <v>0</v>
      </c>
      <c r="E621" s="8">
        <v>11.7</v>
      </c>
      <c r="F621" s="8">
        <v>-11.5</v>
      </c>
      <c r="G621" s="70">
        <v>4.7199999999999999E-8</v>
      </c>
      <c r="H621" s="5">
        <v>1.4</v>
      </c>
      <c r="I621" s="5">
        <v>5.4</v>
      </c>
      <c r="J621" s="5"/>
      <c r="K621" s="128" t="s">
        <v>97</v>
      </c>
      <c r="L621" s="5"/>
      <c r="M621" s="5"/>
      <c r="O621" s="185"/>
      <c r="P621" s="183"/>
      <c r="W621" s="56"/>
      <c r="X621" s="56"/>
      <c r="AA621" s="56"/>
    </row>
    <row r="622" spans="1:27">
      <c r="A622" s="326" t="s">
        <v>323</v>
      </c>
      <c r="B622" s="68">
        <v>158.15</v>
      </c>
      <c r="C622" s="71" t="s">
        <v>162</v>
      </c>
      <c r="D622" s="68">
        <v>100</v>
      </c>
      <c r="E622" s="8">
        <v>33.799999999999997</v>
      </c>
      <c r="F622" s="8">
        <v>1</v>
      </c>
      <c r="G622" s="70">
        <v>5.0400000000000001E-8</v>
      </c>
      <c r="H622" s="5">
        <v>1.5</v>
      </c>
      <c r="I622" s="5"/>
      <c r="J622" s="5"/>
      <c r="K622" s="439" t="s">
        <v>208</v>
      </c>
      <c r="L622" s="440"/>
      <c r="M622" s="440"/>
      <c r="O622" s="185"/>
      <c r="P622" s="183"/>
      <c r="W622" s="56"/>
      <c r="X622" s="56"/>
      <c r="AA622" s="56"/>
    </row>
    <row r="623" spans="1:27">
      <c r="A623" s="326" t="s">
        <v>324</v>
      </c>
      <c r="B623" s="68">
        <v>158.15</v>
      </c>
      <c r="C623" s="71" t="s">
        <v>162</v>
      </c>
      <c r="D623" s="68">
        <v>125</v>
      </c>
      <c r="E623" s="8">
        <v>29</v>
      </c>
      <c r="F623" s="8">
        <v>13.1</v>
      </c>
      <c r="G623" s="70">
        <v>4.7899999999999999E-8</v>
      </c>
      <c r="H623" s="5">
        <v>1.7</v>
      </c>
      <c r="I623" s="5">
        <v>4</v>
      </c>
      <c r="J623" s="5"/>
      <c r="K623" s="439"/>
      <c r="L623" s="440"/>
      <c r="M623" s="440"/>
      <c r="O623" s="185"/>
      <c r="P623" s="183"/>
      <c r="W623" s="56"/>
      <c r="X623" s="56"/>
      <c r="AA623" s="56"/>
    </row>
    <row r="624" spans="1:27">
      <c r="A624" s="326" t="s">
        <v>325</v>
      </c>
      <c r="B624" s="68">
        <v>158.15</v>
      </c>
      <c r="C624" s="71" t="s">
        <v>162</v>
      </c>
      <c r="D624" s="68">
        <v>150</v>
      </c>
      <c r="E624" s="8">
        <v>25.7</v>
      </c>
      <c r="F624" s="8">
        <v>22.2</v>
      </c>
      <c r="G624" s="70">
        <v>4.8599999999999998E-8</v>
      </c>
      <c r="H624" s="5">
        <v>1.7</v>
      </c>
      <c r="I624" s="5"/>
      <c r="J624" s="5"/>
      <c r="K624" s="439"/>
      <c r="L624" s="440"/>
      <c r="M624" s="440"/>
      <c r="O624" s="185"/>
      <c r="P624" s="183"/>
      <c r="W624" s="56"/>
      <c r="X624" s="56"/>
      <c r="AA624" s="56"/>
    </row>
    <row r="625" spans="1:27">
      <c r="A625" s="326" t="s">
        <v>326</v>
      </c>
      <c r="B625" s="68">
        <v>158.15</v>
      </c>
      <c r="C625" s="71" t="s">
        <v>162</v>
      </c>
      <c r="D625" s="68">
        <v>175</v>
      </c>
      <c r="E625" s="8">
        <v>25.9</v>
      </c>
      <c r="F625" s="8">
        <v>37.299999999999997</v>
      </c>
      <c r="G625" s="70">
        <v>4.6199999999999997E-8</v>
      </c>
      <c r="H625" s="5">
        <v>1.5</v>
      </c>
      <c r="I625" s="5"/>
      <c r="J625" s="5"/>
      <c r="K625" s="439"/>
      <c r="L625" s="440"/>
      <c r="M625" s="440"/>
      <c r="O625" s="185"/>
      <c r="P625" s="183"/>
      <c r="W625" s="56"/>
      <c r="X625" s="56"/>
      <c r="AA625" s="56"/>
    </row>
    <row r="626" spans="1:27">
      <c r="A626" s="256" t="s">
        <v>327</v>
      </c>
      <c r="B626" s="68">
        <v>158.15</v>
      </c>
      <c r="C626" s="71" t="s">
        <v>162</v>
      </c>
      <c r="D626" s="68">
        <v>200</v>
      </c>
      <c r="E626" s="8">
        <v>20.2</v>
      </c>
      <c r="F626" s="8">
        <v>39</v>
      </c>
      <c r="G626" s="70">
        <v>4.8E-8</v>
      </c>
      <c r="H626" s="5">
        <v>1.6</v>
      </c>
      <c r="I626" s="5">
        <v>5</v>
      </c>
      <c r="J626" s="5"/>
      <c r="K626" s="439"/>
      <c r="L626" s="440"/>
      <c r="M626" s="440"/>
      <c r="O626" s="185"/>
      <c r="P626" s="183"/>
      <c r="W626" s="56"/>
      <c r="X626" s="56"/>
      <c r="AA626" s="56"/>
    </row>
    <row r="627" spans="1:27">
      <c r="A627" s="256" t="s">
        <v>328</v>
      </c>
      <c r="B627" s="68">
        <v>158.15</v>
      </c>
      <c r="C627" s="71" t="s">
        <v>162</v>
      </c>
      <c r="D627" s="68">
        <v>225</v>
      </c>
      <c r="E627" s="8">
        <v>330</v>
      </c>
      <c r="F627" s="8">
        <v>33.9</v>
      </c>
      <c r="G627" s="70">
        <v>7.7999999999999997E-8</v>
      </c>
      <c r="H627" s="5">
        <v>1.2</v>
      </c>
      <c r="I627" s="5"/>
      <c r="J627" s="5"/>
      <c r="K627" s="439"/>
      <c r="L627" s="440"/>
      <c r="M627" s="440"/>
      <c r="O627" s="185"/>
      <c r="P627" s="183"/>
      <c r="W627" s="56"/>
      <c r="X627" s="56"/>
      <c r="AA627" s="56"/>
    </row>
    <row r="628" spans="1:27">
      <c r="A628" s="256" t="s">
        <v>329</v>
      </c>
      <c r="B628" s="68">
        <v>158.15</v>
      </c>
      <c r="C628" s="71" t="s">
        <v>162</v>
      </c>
      <c r="D628" s="68">
        <v>225</v>
      </c>
      <c r="E628" s="8">
        <v>350.3</v>
      </c>
      <c r="F628" s="8">
        <v>43.4</v>
      </c>
      <c r="G628" s="70">
        <v>5.9200000000000001E-8</v>
      </c>
      <c r="H628" s="5">
        <v>1.5</v>
      </c>
      <c r="I628" s="5"/>
      <c r="J628" s="5"/>
      <c r="K628" s="439"/>
      <c r="L628" s="440"/>
      <c r="M628" s="440"/>
      <c r="O628" s="185"/>
      <c r="P628" s="183"/>
      <c r="W628" s="56"/>
      <c r="X628" s="56"/>
      <c r="AA628" s="56"/>
    </row>
    <row r="629" spans="1:27">
      <c r="A629" s="256" t="s">
        <v>330</v>
      </c>
      <c r="B629" s="68">
        <v>158.15</v>
      </c>
      <c r="C629" s="71" t="s">
        <v>162</v>
      </c>
      <c r="D629" s="68">
        <v>250</v>
      </c>
      <c r="E629" s="8">
        <v>328.6</v>
      </c>
      <c r="F629" s="8">
        <v>43.3</v>
      </c>
      <c r="G629" s="70">
        <v>8.0299999999999998E-8</v>
      </c>
      <c r="H629" s="5">
        <v>1.1000000000000001</v>
      </c>
      <c r="I629" s="5">
        <v>5.4</v>
      </c>
      <c r="J629" s="5"/>
      <c r="K629" s="439"/>
      <c r="L629" s="440"/>
      <c r="M629" s="440"/>
      <c r="O629" s="185"/>
      <c r="P629" s="183"/>
      <c r="W629" s="56"/>
      <c r="X629" s="56"/>
      <c r="AA629" s="56"/>
    </row>
    <row r="630" spans="1:27">
      <c r="A630" s="256" t="s">
        <v>331</v>
      </c>
      <c r="B630" s="68">
        <v>158.15</v>
      </c>
      <c r="C630" s="71" t="s">
        <v>162</v>
      </c>
      <c r="D630" s="68">
        <v>275</v>
      </c>
      <c r="E630" s="8">
        <v>316</v>
      </c>
      <c r="F630" s="8">
        <v>49.7</v>
      </c>
      <c r="G630" s="70">
        <v>7.8600000000000002E-8</v>
      </c>
      <c r="H630" s="5">
        <v>0.9</v>
      </c>
      <c r="I630" s="5"/>
      <c r="J630" s="5"/>
      <c r="K630" s="439"/>
      <c r="L630" s="440"/>
      <c r="M630" s="440"/>
      <c r="O630" s="185"/>
      <c r="P630" s="183"/>
      <c r="W630" s="56"/>
      <c r="X630" s="56"/>
      <c r="AA630" s="56"/>
    </row>
    <row r="631" spans="1:27">
      <c r="A631" s="256" t="s">
        <v>332</v>
      </c>
      <c r="B631" s="68">
        <v>158.15</v>
      </c>
      <c r="C631" s="71" t="s">
        <v>162</v>
      </c>
      <c r="D631" s="68">
        <v>300</v>
      </c>
      <c r="E631" s="8">
        <v>220.9</v>
      </c>
      <c r="F631" s="8">
        <v>51.9</v>
      </c>
      <c r="G631" s="70">
        <v>7.2199999999999998E-8</v>
      </c>
      <c r="H631" s="5">
        <v>1.6</v>
      </c>
      <c r="I631" s="5"/>
      <c r="J631" s="5"/>
      <c r="K631" s="439"/>
      <c r="L631" s="440"/>
      <c r="M631" s="440"/>
      <c r="O631" s="185"/>
      <c r="P631" s="183"/>
      <c r="W631" s="56"/>
      <c r="X631" s="56"/>
      <c r="AA631" s="56"/>
    </row>
    <row r="632" spans="1:27">
      <c r="A632" s="258" t="s">
        <v>333</v>
      </c>
      <c r="B632" s="68">
        <v>158.15</v>
      </c>
      <c r="C632" s="71" t="s">
        <v>162</v>
      </c>
      <c r="D632" s="68">
        <v>325</v>
      </c>
      <c r="E632" s="8">
        <v>283.8</v>
      </c>
      <c r="F632" s="8">
        <v>47.4</v>
      </c>
      <c r="G632" s="70">
        <v>8.2000000000000006E-8</v>
      </c>
      <c r="H632" s="5">
        <v>1.5</v>
      </c>
      <c r="I632" s="5">
        <v>5.5</v>
      </c>
      <c r="J632" s="5"/>
      <c r="K632" s="439"/>
      <c r="L632" s="440"/>
      <c r="M632" s="440"/>
      <c r="O632" s="185"/>
      <c r="P632" s="183"/>
      <c r="W632" s="56"/>
      <c r="X632" s="56"/>
      <c r="AA632" s="56"/>
    </row>
    <row r="633" spans="1:27">
      <c r="A633" s="258" t="s">
        <v>334</v>
      </c>
      <c r="B633" s="68">
        <v>158.15</v>
      </c>
      <c r="C633" s="71" t="s">
        <v>163</v>
      </c>
      <c r="D633" s="68">
        <v>3.6</v>
      </c>
      <c r="E633" s="8">
        <v>295.10000000000002</v>
      </c>
      <c r="F633" s="8">
        <v>54.9</v>
      </c>
      <c r="G633" s="70">
        <v>7.4400000000000004E-8</v>
      </c>
      <c r="H633" s="5">
        <v>1.6</v>
      </c>
      <c r="I633" s="5"/>
      <c r="J633" s="5"/>
      <c r="K633" s="439"/>
      <c r="L633" s="440"/>
      <c r="M633" s="440"/>
      <c r="O633" s="185"/>
      <c r="P633" s="183"/>
      <c r="W633" s="56"/>
      <c r="X633" s="56"/>
      <c r="AA633" s="56"/>
    </row>
    <row r="634" spans="1:27">
      <c r="A634" s="258" t="s">
        <v>98</v>
      </c>
      <c r="B634" s="68">
        <v>158.15</v>
      </c>
      <c r="C634" s="71" t="s">
        <v>163</v>
      </c>
      <c r="D634" s="68">
        <v>8.1</v>
      </c>
      <c r="E634" s="8">
        <v>310.2</v>
      </c>
      <c r="F634" s="8">
        <v>51.1</v>
      </c>
      <c r="G634" s="70">
        <v>7.3799999999999999E-8</v>
      </c>
      <c r="H634" s="5">
        <v>1.6</v>
      </c>
      <c r="I634" s="5"/>
      <c r="J634" s="5"/>
      <c r="K634" s="439"/>
      <c r="L634" s="440"/>
      <c r="M634" s="440"/>
      <c r="O634" s="185"/>
      <c r="P634" s="183"/>
      <c r="W634" s="56"/>
      <c r="X634" s="56"/>
      <c r="AA634" s="56"/>
    </row>
    <row r="635" spans="1:27">
      <c r="A635" s="258" t="s">
        <v>335</v>
      </c>
      <c r="B635" s="10">
        <v>158.15</v>
      </c>
      <c r="C635" s="137" t="s">
        <v>163</v>
      </c>
      <c r="D635" s="10">
        <v>12.2</v>
      </c>
      <c r="E635" s="10">
        <v>320.7</v>
      </c>
      <c r="F635" s="10">
        <v>9.5</v>
      </c>
      <c r="G635" s="142">
        <v>5.5099999999999997E-8</v>
      </c>
      <c r="H635" s="143">
        <v>1.5</v>
      </c>
      <c r="I635" s="92"/>
      <c r="J635" s="92"/>
      <c r="K635" s="130"/>
      <c r="L635" s="92"/>
      <c r="M635" s="92"/>
      <c r="O635" s="198"/>
      <c r="P635" s="198"/>
      <c r="W635" s="56"/>
      <c r="X635" s="56"/>
      <c r="AA635" s="56"/>
    </row>
    <row r="636" spans="1:27">
      <c r="A636" s="256" t="s">
        <v>336</v>
      </c>
      <c r="B636" s="10">
        <v>158.15</v>
      </c>
      <c r="C636" s="137" t="s">
        <v>163</v>
      </c>
      <c r="D636" s="10">
        <v>16.100000000000001</v>
      </c>
      <c r="E636" s="10">
        <v>359</v>
      </c>
      <c r="F636" s="10">
        <v>58.9</v>
      </c>
      <c r="G636" s="142">
        <v>4.4500000000000001E-8</v>
      </c>
      <c r="H636" s="143">
        <v>2.2999999999999998</v>
      </c>
      <c r="I636" s="92"/>
      <c r="J636" s="92"/>
      <c r="K636" s="130"/>
      <c r="L636" s="92"/>
      <c r="M636" s="92"/>
      <c r="O636" s="198"/>
      <c r="P636" s="198"/>
      <c r="W636" s="56"/>
      <c r="X636" s="56"/>
      <c r="AA636" s="56"/>
    </row>
    <row r="637" spans="1:27" ht="15.75">
      <c r="A637" s="256" t="s">
        <v>337</v>
      </c>
      <c r="B637" s="90">
        <v>158.15</v>
      </c>
      <c r="C637" s="89" t="s">
        <v>163</v>
      </c>
      <c r="D637" s="90">
        <v>20.9</v>
      </c>
      <c r="E637" s="260">
        <v>192.6</v>
      </c>
      <c r="F637" s="260">
        <v>-60.7</v>
      </c>
      <c r="G637" s="91">
        <v>2.0599999999999999E-8</v>
      </c>
      <c r="H637" s="92">
        <v>2.1</v>
      </c>
      <c r="I637" s="92"/>
      <c r="J637" s="92"/>
      <c r="K637" s="259" t="s">
        <v>351</v>
      </c>
      <c r="L637" s="92"/>
      <c r="M637" s="92"/>
      <c r="O637" s="198"/>
      <c r="P637" s="198"/>
      <c r="W637" s="56"/>
      <c r="X637" s="56"/>
      <c r="AA637" s="56"/>
    </row>
    <row r="638" spans="1:27">
      <c r="A638" s="256" t="s">
        <v>97</v>
      </c>
      <c r="B638" s="90">
        <v>158.15</v>
      </c>
      <c r="C638" s="89" t="s">
        <v>163</v>
      </c>
      <c r="D638" s="90">
        <v>26.9</v>
      </c>
      <c r="E638" s="260">
        <v>206.9</v>
      </c>
      <c r="F638" s="260">
        <v>-73.400000000000006</v>
      </c>
      <c r="G638" s="91">
        <v>4.2400000000000002E-8</v>
      </c>
      <c r="H638" s="92">
        <v>0.7</v>
      </c>
      <c r="I638" s="92"/>
      <c r="J638" s="92"/>
      <c r="K638" s="130"/>
      <c r="L638" s="92"/>
      <c r="M638" s="92"/>
      <c r="O638" s="198"/>
      <c r="P638" s="198"/>
      <c r="W638" s="56"/>
      <c r="X638" s="56"/>
      <c r="AA638" s="56"/>
    </row>
    <row r="639" spans="1:27">
      <c r="A639" s="256" t="s">
        <v>338</v>
      </c>
      <c r="B639" s="90">
        <v>158.15</v>
      </c>
      <c r="C639" s="89" t="s">
        <v>163</v>
      </c>
      <c r="D639" s="90">
        <v>31.8</v>
      </c>
      <c r="E639" s="260">
        <v>188.6</v>
      </c>
      <c r="F639" s="260">
        <v>-11.9</v>
      </c>
      <c r="G639" s="91">
        <v>4.9600000000000001E-8</v>
      </c>
      <c r="H639" s="92">
        <v>1.3</v>
      </c>
      <c r="I639" s="92"/>
      <c r="J639" s="92"/>
      <c r="K639" s="130"/>
      <c r="L639" s="92"/>
      <c r="M639" s="92"/>
      <c r="O639" s="198"/>
      <c r="P639" s="198"/>
      <c r="W639" s="56"/>
      <c r="X639" s="56"/>
      <c r="AA639" s="56"/>
    </row>
    <row r="640" spans="1:27">
      <c r="A640" s="256" t="s">
        <v>339</v>
      </c>
      <c r="B640" s="90">
        <v>158.15</v>
      </c>
      <c r="C640" s="89" t="s">
        <v>162</v>
      </c>
      <c r="D640" s="90">
        <v>350</v>
      </c>
      <c r="E640" s="260">
        <v>196.8</v>
      </c>
      <c r="F640" s="260">
        <v>15</v>
      </c>
      <c r="G640" s="91">
        <v>1.7100000000000001E-8</v>
      </c>
      <c r="H640" s="92">
        <v>1.9</v>
      </c>
      <c r="I640" s="92">
        <v>5.5</v>
      </c>
      <c r="J640" s="92"/>
      <c r="K640" s="130"/>
      <c r="L640" s="92"/>
      <c r="M640" s="92"/>
      <c r="O640" s="198"/>
      <c r="P640" s="198"/>
      <c r="W640" s="56"/>
      <c r="X640" s="56"/>
      <c r="AA640" s="56"/>
    </row>
    <row r="641" spans="1:27">
      <c r="A641" s="256" t="s">
        <v>340</v>
      </c>
      <c r="B641" s="90">
        <v>158.15</v>
      </c>
      <c r="C641" s="89" t="s">
        <v>162</v>
      </c>
      <c r="D641" s="90">
        <v>375</v>
      </c>
      <c r="E641" s="260">
        <v>349.1</v>
      </c>
      <c r="F641" s="260">
        <v>-37.5</v>
      </c>
      <c r="G641" s="91">
        <v>5.2999999999999998E-8</v>
      </c>
      <c r="H641" s="92">
        <v>1.4</v>
      </c>
      <c r="I641" s="92">
        <v>5.4</v>
      </c>
      <c r="J641" s="92"/>
      <c r="K641" s="130"/>
      <c r="L641" s="92"/>
      <c r="M641" s="92"/>
      <c r="O641" s="198"/>
      <c r="P641" s="198"/>
      <c r="W641" s="56"/>
      <c r="X641" s="56"/>
      <c r="AA641" s="56"/>
    </row>
    <row r="642" spans="1:27">
      <c r="A642" s="256"/>
      <c r="B642" s="90"/>
      <c r="C642" s="89"/>
      <c r="D642" s="90"/>
      <c r="E642" s="260"/>
      <c r="F642" s="260"/>
      <c r="G642" s="91"/>
      <c r="H642" s="92"/>
      <c r="I642" s="92"/>
      <c r="J642" s="92"/>
      <c r="K642" s="130"/>
      <c r="L642" s="92"/>
      <c r="M642" s="92"/>
      <c r="O642" s="185"/>
      <c r="P642" s="183"/>
      <c r="W642" s="56"/>
      <c r="X642" s="56"/>
      <c r="AA642" s="56"/>
    </row>
    <row r="643" spans="1:27" ht="15.75">
      <c r="A643" s="256" t="s">
        <v>322</v>
      </c>
      <c r="B643" s="68">
        <v>158.69999999999999</v>
      </c>
      <c r="C643" s="71" t="s">
        <v>161</v>
      </c>
      <c r="D643" s="68">
        <v>0</v>
      </c>
      <c r="E643" s="8">
        <v>95.8</v>
      </c>
      <c r="F643" s="8">
        <v>6.2</v>
      </c>
      <c r="G643" s="70">
        <v>5.5299999999999999E-8</v>
      </c>
      <c r="H643" s="5">
        <v>2.4</v>
      </c>
      <c r="I643" s="5">
        <v>3.6</v>
      </c>
      <c r="J643" s="5"/>
      <c r="K643" s="128" t="s">
        <v>105</v>
      </c>
      <c r="L643" s="5"/>
      <c r="M643" s="5"/>
      <c r="O643" s="185"/>
      <c r="P643" s="183"/>
      <c r="W643" s="56"/>
      <c r="X643" s="56"/>
      <c r="AA643" s="56"/>
    </row>
    <row r="644" spans="1:27">
      <c r="A644" s="256" t="s">
        <v>323</v>
      </c>
      <c r="B644" s="68">
        <v>158.69999999999999</v>
      </c>
      <c r="C644" s="71" t="s">
        <v>162</v>
      </c>
      <c r="D644" s="68">
        <v>100</v>
      </c>
      <c r="E644" s="8">
        <v>95.9</v>
      </c>
      <c r="F644" s="8">
        <v>-4.7</v>
      </c>
      <c r="G644" s="70">
        <v>6.6800000000000003E-8</v>
      </c>
      <c r="H644" s="5">
        <v>1.5</v>
      </c>
      <c r="I644" s="5"/>
      <c r="J644" s="5"/>
      <c r="K644" s="439" t="s">
        <v>260</v>
      </c>
      <c r="L644" s="440"/>
      <c r="M644" s="440"/>
      <c r="O644" s="185"/>
      <c r="P644" s="183"/>
      <c r="W644" s="56"/>
      <c r="X644" s="56"/>
      <c r="AA644" s="56"/>
    </row>
    <row r="645" spans="1:27">
      <c r="A645" s="256" t="s">
        <v>324</v>
      </c>
      <c r="B645" s="68">
        <v>158.69999999999999</v>
      </c>
      <c r="C645" s="71" t="s">
        <v>162</v>
      </c>
      <c r="D645" s="68">
        <v>150</v>
      </c>
      <c r="E645" s="8">
        <v>92.6</v>
      </c>
      <c r="F645" s="8">
        <v>-18.8</v>
      </c>
      <c r="G645" s="70">
        <v>7.7900000000000003E-8</v>
      </c>
      <c r="H645" s="5">
        <v>1.2</v>
      </c>
      <c r="I645" s="5">
        <v>3.5</v>
      </c>
      <c r="J645" s="5"/>
      <c r="K645" s="439"/>
      <c r="L645" s="440"/>
      <c r="M645" s="440"/>
      <c r="O645" s="185"/>
      <c r="P645" s="183"/>
      <c r="W645" s="56"/>
      <c r="X645" s="56"/>
      <c r="AA645" s="56"/>
    </row>
    <row r="646" spans="1:27">
      <c r="A646" s="258" t="s">
        <v>325</v>
      </c>
      <c r="B646" s="68">
        <v>158.69999999999999</v>
      </c>
      <c r="C646" s="71" t="s">
        <v>163</v>
      </c>
      <c r="D646" s="68">
        <v>3.6</v>
      </c>
      <c r="E646" s="8">
        <v>120.7</v>
      </c>
      <c r="F646" s="8">
        <v>-32.5</v>
      </c>
      <c r="G646" s="70">
        <v>4.2300000000000002E-8</v>
      </c>
      <c r="H646" s="5">
        <v>1.9</v>
      </c>
      <c r="I646" s="5"/>
      <c r="J646" s="5"/>
      <c r="K646" s="439"/>
      <c r="L646" s="440"/>
      <c r="M646" s="440"/>
      <c r="O646" s="185"/>
      <c r="P646" s="183"/>
      <c r="W646" s="56"/>
      <c r="X646" s="56"/>
      <c r="AA646" s="56"/>
    </row>
    <row r="647" spans="1:27">
      <c r="A647" s="256" t="s">
        <v>326</v>
      </c>
      <c r="B647" s="68">
        <v>158.69999999999999</v>
      </c>
      <c r="C647" s="71" t="s">
        <v>163</v>
      </c>
      <c r="D647" s="68">
        <v>8.1</v>
      </c>
      <c r="E647" s="8">
        <v>123.3</v>
      </c>
      <c r="F647" s="8">
        <v>-19.2</v>
      </c>
      <c r="G647" s="70">
        <v>4.8400000000000003E-8</v>
      </c>
      <c r="H647" s="5">
        <v>1.9</v>
      </c>
      <c r="I647" s="5"/>
      <c r="J647" s="5"/>
      <c r="K647" s="439"/>
      <c r="L647" s="440"/>
      <c r="M647" s="440"/>
      <c r="O647" s="185"/>
      <c r="P647" s="183"/>
      <c r="W647" s="56"/>
      <c r="X647" s="56"/>
      <c r="AA647" s="56"/>
    </row>
    <row r="648" spans="1:27">
      <c r="A648" s="256" t="s">
        <v>327</v>
      </c>
      <c r="B648" s="68">
        <v>158.69999999999999</v>
      </c>
      <c r="C648" s="71" t="s">
        <v>163</v>
      </c>
      <c r="D648" s="68">
        <v>12.2</v>
      </c>
      <c r="E648" s="8">
        <v>111.8</v>
      </c>
      <c r="F648" s="8">
        <v>-15.8</v>
      </c>
      <c r="G648" s="70">
        <v>5.0099999999999999E-8</v>
      </c>
      <c r="H648" s="5">
        <v>1.7</v>
      </c>
      <c r="I648" s="5"/>
      <c r="J648" s="5"/>
      <c r="K648" s="439"/>
      <c r="L648" s="440"/>
      <c r="M648" s="440"/>
      <c r="O648" s="185"/>
      <c r="P648" s="183"/>
      <c r="W648" s="56"/>
      <c r="X648" s="56"/>
      <c r="AA648" s="56"/>
    </row>
    <row r="649" spans="1:27">
      <c r="A649" s="256" t="s">
        <v>328</v>
      </c>
      <c r="B649" s="68">
        <v>158.69999999999999</v>
      </c>
      <c r="C649" s="71" t="s">
        <v>163</v>
      </c>
      <c r="D649" s="68">
        <v>16.100000000000001</v>
      </c>
      <c r="E649" s="8">
        <v>167.7</v>
      </c>
      <c r="F649" s="8">
        <v>22</v>
      </c>
      <c r="G649" s="70">
        <v>4.7400000000000001E-8</v>
      </c>
      <c r="H649" s="5">
        <v>1.2</v>
      </c>
      <c r="I649" s="5"/>
      <c r="J649" s="5"/>
      <c r="K649" s="439"/>
      <c r="L649" s="440"/>
      <c r="M649" s="440"/>
      <c r="O649" s="185"/>
      <c r="P649" s="183"/>
      <c r="W649" s="56"/>
      <c r="X649" s="56"/>
      <c r="AA649" s="56"/>
    </row>
    <row r="650" spans="1:27">
      <c r="A650" s="256" t="s">
        <v>329</v>
      </c>
      <c r="B650" s="68">
        <v>158.69999999999999</v>
      </c>
      <c r="C650" s="71" t="s">
        <v>162</v>
      </c>
      <c r="D650" s="68">
        <v>175</v>
      </c>
      <c r="E650" s="8">
        <v>163.9</v>
      </c>
      <c r="F650" s="8">
        <v>15.8</v>
      </c>
      <c r="G650" s="70">
        <v>4.5699999999999999E-8</v>
      </c>
      <c r="H650" s="5">
        <v>1.3</v>
      </c>
      <c r="I650" s="5"/>
      <c r="J650" s="5"/>
      <c r="K650" s="439"/>
      <c r="L650" s="440"/>
      <c r="M650" s="440"/>
      <c r="O650" s="185"/>
      <c r="P650" s="183"/>
      <c r="W650" s="56"/>
      <c r="X650" s="56"/>
      <c r="AA650" s="56"/>
    </row>
    <row r="651" spans="1:27">
      <c r="A651" s="256" t="s">
        <v>330</v>
      </c>
      <c r="B651" s="68">
        <v>158.69999999999999</v>
      </c>
      <c r="C651" s="71" t="s">
        <v>162</v>
      </c>
      <c r="D651" s="68">
        <v>200</v>
      </c>
      <c r="E651" s="8">
        <v>188.6</v>
      </c>
      <c r="F651" s="8">
        <v>55.9</v>
      </c>
      <c r="G651" s="70">
        <v>4.73E-8</v>
      </c>
      <c r="H651" s="5">
        <v>1</v>
      </c>
      <c r="I651" s="5">
        <v>3.8</v>
      </c>
      <c r="J651" s="5"/>
      <c r="K651" s="439"/>
      <c r="L651" s="440"/>
      <c r="M651" s="440"/>
      <c r="O651" s="185"/>
      <c r="P651" s="183"/>
      <c r="W651" s="56"/>
      <c r="X651" s="56"/>
      <c r="AA651" s="56"/>
    </row>
    <row r="652" spans="1:27">
      <c r="A652" s="256" t="s">
        <v>331</v>
      </c>
      <c r="B652" s="68">
        <v>158.69999999999999</v>
      </c>
      <c r="C652" s="71" t="s">
        <v>162</v>
      </c>
      <c r="D652" s="68">
        <v>225</v>
      </c>
      <c r="E652" s="8">
        <v>170.4</v>
      </c>
      <c r="F652" s="8">
        <v>61.3</v>
      </c>
      <c r="G652" s="70">
        <v>4.3100000000000002E-8</v>
      </c>
      <c r="H652" s="5">
        <v>0.9</v>
      </c>
      <c r="I652" s="5">
        <v>3.8</v>
      </c>
      <c r="J652" s="5"/>
      <c r="K652" s="439"/>
      <c r="L652" s="440"/>
      <c r="M652" s="440"/>
      <c r="O652" s="185"/>
      <c r="P652" s="183"/>
      <c r="W652" s="56"/>
      <c r="X652" s="56"/>
      <c r="AA652" s="56"/>
    </row>
    <row r="653" spans="1:27">
      <c r="A653" s="256" t="s">
        <v>332</v>
      </c>
      <c r="B653" s="68">
        <v>158.69999999999999</v>
      </c>
      <c r="C653" s="71" t="s">
        <v>162</v>
      </c>
      <c r="D653" s="68">
        <v>250</v>
      </c>
      <c r="E653" s="8">
        <v>121.9</v>
      </c>
      <c r="F653" s="8">
        <v>41.5</v>
      </c>
      <c r="G653" s="70">
        <v>5.39E-8</v>
      </c>
      <c r="H653" s="5">
        <v>0.8</v>
      </c>
      <c r="I653" s="5">
        <v>3.4</v>
      </c>
      <c r="J653" s="5"/>
      <c r="K653" s="439"/>
      <c r="L653" s="440"/>
      <c r="M653" s="440"/>
      <c r="O653" s="185"/>
      <c r="P653" s="183"/>
      <c r="W653" s="56"/>
      <c r="X653" s="56"/>
      <c r="AA653" s="56"/>
    </row>
    <row r="654" spans="1:27">
      <c r="A654" s="256" t="s">
        <v>333</v>
      </c>
      <c r="B654" s="83">
        <v>158.69999999999999</v>
      </c>
      <c r="C654" s="84" t="s">
        <v>162</v>
      </c>
      <c r="D654" s="83">
        <v>275</v>
      </c>
      <c r="E654" s="83">
        <v>127.5</v>
      </c>
      <c r="F654" s="83">
        <v>24.1</v>
      </c>
      <c r="G654" s="85">
        <v>6.4000000000000004E-8</v>
      </c>
      <c r="H654" s="86">
        <v>0.8</v>
      </c>
      <c r="I654" s="86"/>
      <c r="J654" s="86"/>
      <c r="K654" s="127"/>
      <c r="L654" s="86"/>
      <c r="M654" s="86"/>
      <c r="N654" s="111"/>
      <c r="O654" s="194"/>
      <c r="P654" s="195"/>
      <c r="W654" s="56"/>
      <c r="X654" s="56"/>
      <c r="AA654" s="56"/>
    </row>
    <row r="655" spans="1:27">
      <c r="A655" s="256" t="s">
        <v>334</v>
      </c>
      <c r="B655" s="83">
        <v>158.69999999999999</v>
      </c>
      <c r="C655" s="84" t="s">
        <v>162</v>
      </c>
      <c r="D655" s="83">
        <v>300</v>
      </c>
      <c r="E655" s="83">
        <v>145.80000000000001</v>
      </c>
      <c r="F655" s="83">
        <v>35.299999999999997</v>
      </c>
      <c r="G655" s="85">
        <v>7.5699999999999996E-8</v>
      </c>
      <c r="H655" s="86">
        <v>0.9</v>
      </c>
      <c r="I655" s="86">
        <v>4</v>
      </c>
      <c r="J655" s="86"/>
      <c r="K655" s="127"/>
      <c r="L655" s="86"/>
      <c r="M655" s="86"/>
      <c r="N655" s="111"/>
      <c r="O655" s="194"/>
      <c r="P655" s="195"/>
      <c r="W655" s="56"/>
      <c r="X655" s="56"/>
      <c r="AA655" s="56"/>
    </row>
    <row r="656" spans="1:27" ht="15.75">
      <c r="A656" s="256" t="s">
        <v>98</v>
      </c>
      <c r="B656" s="83">
        <v>158.69999999999999</v>
      </c>
      <c r="C656" s="84" t="s">
        <v>162</v>
      </c>
      <c r="D656" s="83">
        <v>320</v>
      </c>
      <c r="E656" s="83">
        <v>144.69999999999999</v>
      </c>
      <c r="F656" s="83">
        <v>31.9</v>
      </c>
      <c r="G656" s="85">
        <v>5.6400000000000002E-8</v>
      </c>
      <c r="H656" s="86">
        <v>0.9</v>
      </c>
      <c r="I656" s="86"/>
      <c r="J656" s="86"/>
      <c r="K656" s="259" t="s">
        <v>351</v>
      </c>
      <c r="L656" s="86"/>
      <c r="M656" s="86"/>
      <c r="N656" s="111"/>
      <c r="O656" s="194"/>
      <c r="P656" s="195"/>
      <c r="W656" s="56"/>
      <c r="X656" s="56"/>
      <c r="AA656" s="56"/>
    </row>
    <row r="657" spans="1:27">
      <c r="A657" s="256" t="s">
        <v>335</v>
      </c>
      <c r="B657" s="83">
        <v>158.69999999999999</v>
      </c>
      <c r="C657" s="84" t="s">
        <v>162</v>
      </c>
      <c r="D657" s="83">
        <v>340</v>
      </c>
      <c r="E657" s="83">
        <v>134.80000000000001</v>
      </c>
      <c r="F657" s="83">
        <v>33.700000000000003</v>
      </c>
      <c r="G657" s="85">
        <v>7.3300000000000001E-8</v>
      </c>
      <c r="H657" s="86">
        <v>1.1000000000000001</v>
      </c>
      <c r="I657" s="86">
        <v>3.5</v>
      </c>
      <c r="J657" s="86"/>
      <c r="K657" s="127"/>
      <c r="L657" s="86"/>
      <c r="M657" s="86"/>
      <c r="N657" s="111"/>
      <c r="O657" s="194"/>
      <c r="P657" s="195"/>
      <c r="W657" s="56"/>
      <c r="X657" s="56"/>
      <c r="AA657" s="56"/>
    </row>
    <row r="658" spans="1:27">
      <c r="A658" s="256" t="s">
        <v>336</v>
      </c>
      <c r="B658" s="83">
        <v>158.69999999999999</v>
      </c>
      <c r="C658" s="84" t="s">
        <v>162</v>
      </c>
      <c r="D658" s="83">
        <v>360</v>
      </c>
      <c r="E658" s="83">
        <v>125.9</v>
      </c>
      <c r="F658" s="83">
        <v>57.8</v>
      </c>
      <c r="G658" s="85">
        <v>7.9300000000000002E-8</v>
      </c>
      <c r="H658" s="86">
        <v>1.4</v>
      </c>
      <c r="I658" s="86">
        <v>4.5999999999999996</v>
      </c>
      <c r="J658" s="86"/>
      <c r="K658" s="127"/>
      <c r="L658" s="86"/>
      <c r="M658" s="86"/>
      <c r="N658" s="111"/>
      <c r="O658" s="194"/>
      <c r="P658" s="195"/>
      <c r="W658" s="56"/>
      <c r="X658" s="56"/>
      <c r="AA658" s="56"/>
    </row>
    <row r="659" spans="1:27">
      <c r="A659" s="256"/>
      <c r="B659" s="68"/>
      <c r="C659" s="71"/>
      <c r="D659" s="68"/>
      <c r="E659" s="8"/>
      <c r="F659" s="8"/>
      <c r="G659" s="70"/>
      <c r="H659" s="5"/>
      <c r="I659" s="5"/>
      <c r="J659" s="5"/>
      <c r="K659" s="121"/>
      <c r="L659" s="5"/>
      <c r="M659" s="5"/>
      <c r="O659" s="185"/>
      <c r="P659" s="183"/>
      <c r="W659" s="56"/>
      <c r="X659" s="56"/>
      <c r="AA659" s="56"/>
    </row>
    <row r="660" spans="1:27" ht="15.75">
      <c r="A660" s="256" t="s">
        <v>322</v>
      </c>
      <c r="B660" s="68">
        <v>159.1</v>
      </c>
      <c r="C660" s="71" t="s">
        <v>161</v>
      </c>
      <c r="D660" s="68">
        <v>0</v>
      </c>
      <c r="E660" s="8">
        <v>168.9</v>
      </c>
      <c r="F660" s="8">
        <v>39.200000000000003</v>
      </c>
      <c r="G660" s="70">
        <v>1.2800000000000001E-7</v>
      </c>
      <c r="H660" s="5">
        <v>1.3</v>
      </c>
      <c r="I660" s="5">
        <v>1.1000000000000001</v>
      </c>
      <c r="J660" s="5"/>
      <c r="K660" s="128" t="s">
        <v>103</v>
      </c>
      <c r="L660" s="259"/>
      <c r="M660" s="5"/>
      <c r="N660" s="107"/>
      <c r="O660" s="185"/>
      <c r="P660" s="183"/>
      <c r="W660" s="56"/>
      <c r="X660" s="56"/>
      <c r="AA660" s="56"/>
    </row>
    <row r="661" spans="1:27" ht="15.95" customHeight="1">
      <c r="A661" s="256" t="s">
        <v>323</v>
      </c>
      <c r="B661" s="68">
        <v>159.1</v>
      </c>
      <c r="C661" s="71" t="s">
        <v>163</v>
      </c>
      <c r="D661" s="68">
        <v>1.8</v>
      </c>
      <c r="E661" s="8">
        <v>158.9</v>
      </c>
      <c r="F661" s="8">
        <v>29.9</v>
      </c>
      <c r="G661" s="70">
        <v>1.2499999999999999E-7</v>
      </c>
      <c r="H661" s="5">
        <v>1.3</v>
      </c>
      <c r="I661" s="5"/>
      <c r="J661" s="5"/>
      <c r="K661" s="439" t="s">
        <v>150</v>
      </c>
      <c r="L661" s="440"/>
      <c r="M661" s="440"/>
      <c r="O661" s="185"/>
      <c r="P661" s="183"/>
      <c r="W661" s="56"/>
      <c r="X661" s="56"/>
      <c r="AA661" s="56"/>
    </row>
    <row r="662" spans="1:27">
      <c r="A662" s="256" t="s">
        <v>324</v>
      </c>
      <c r="B662" s="68">
        <v>159.1</v>
      </c>
      <c r="C662" s="71" t="s">
        <v>163</v>
      </c>
      <c r="D662" s="68">
        <v>3.6</v>
      </c>
      <c r="E662" s="8">
        <v>164.9</v>
      </c>
      <c r="F662" s="8">
        <v>33.9</v>
      </c>
      <c r="G662" s="70">
        <v>9.3800000000000006E-8</v>
      </c>
      <c r="H662" s="5">
        <v>1.5</v>
      </c>
      <c r="I662" s="5"/>
      <c r="J662" s="5"/>
      <c r="K662" s="439"/>
      <c r="L662" s="440"/>
      <c r="M662" s="440"/>
      <c r="O662" s="185"/>
      <c r="P662" s="183"/>
      <c r="W662" s="56"/>
      <c r="X662" s="56"/>
      <c r="AA662" s="56"/>
    </row>
    <row r="663" spans="1:27">
      <c r="A663" s="256" t="s">
        <v>325</v>
      </c>
      <c r="B663" s="68">
        <v>159.1</v>
      </c>
      <c r="C663" s="71" t="s">
        <v>163</v>
      </c>
      <c r="D663" s="68">
        <v>8.1</v>
      </c>
      <c r="E663" s="8">
        <v>150.80000000000001</v>
      </c>
      <c r="F663" s="8">
        <v>34</v>
      </c>
      <c r="G663" s="70">
        <v>8.7999999999999994E-8</v>
      </c>
      <c r="H663" s="5">
        <v>1.4</v>
      </c>
      <c r="I663" s="5"/>
      <c r="J663" s="5"/>
      <c r="K663" s="439"/>
      <c r="L663" s="440"/>
      <c r="M663" s="440"/>
      <c r="O663" s="185"/>
      <c r="P663" s="183"/>
      <c r="W663" s="56"/>
      <c r="X663" s="56"/>
      <c r="AA663" s="56"/>
    </row>
    <row r="664" spans="1:27">
      <c r="A664" s="256" t="s">
        <v>326</v>
      </c>
      <c r="B664" s="68">
        <v>159.1</v>
      </c>
      <c r="C664" s="71" t="s">
        <v>163</v>
      </c>
      <c r="D664" s="68">
        <v>12.2</v>
      </c>
      <c r="E664" s="8">
        <v>131</v>
      </c>
      <c r="F664" s="8">
        <v>44.3</v>
      </c>
      <c r="G664" s="70">
        <v>1.17E-7</v>
      </c>
      <c r="H664" s="5">
        <v>1.1000000000000001</v>
      </c>
      <c r="I664" s="5"/>
      <c r="J664" s="5"/>
      <c r="K664" s="439"/>
      <c r="L664" s="440"/>
      <c r="M664" s="440"/>
      <c r="O664" s="185"/>
      <c r="P664" s="183"/>
      <c r="W664" s="56"/>
      <c r="X664" s="56"/>
      <c r="AA664" s="56"/>
    </row>
    <row r="665" spans="1:27">
      <c r="A665" s="256" t="s">
        <v>327</v>
      </c>
      <c r="B665" s="68">
        <v>159.1</v>
      </c>
      <c r="C665" s="71" t="s">
        <v>163</v>
      </c>
      <c r="D665" s="68">
        <v>16.100000000000001</v>
      </c>
      <c r="E665" s="8">
        <v>143.6</v>
      </c>
      <c r="F665" s="8">
        <v>30.6</v>
      </c>
      <c r="G665" s="70">
        <v>1.1600000000000001E-7</v>
      </c>
      <c r="H665" s="5">
        <v>1.3</v>
      </c>
      <c r="I665" s="5"/>
      <c r="J665" s="5"/>
      <c r="K665" s="439"/>
      <c r="L665" s="440"/>
      <c r="M665" s="440"/>
      <c r="O665" s="185"/>
      <c r="P665" s="183"/>
      <c r="W665" s="56"/>
      <c r="X665" s="56"/>
      <c r="AA665" s="56"/>
    </row>
    <row r="666" spans="1:27">
      <c r="A666" s="256" t="s">
        <v>328</v>
      </c>
      <c r="B666" s="68">
        <v>159.1</v>
      </c>
      <c r="C666" s="71" t="s">
        <v>163</v>
      </c>
      <c r="D666" s="68">
        <v>26.9</v>
      </c>
      <c r="E666" s="8">
        <v>157.69999999999999</v>
      </c>
      <c r="F666" s="8">
        <v>56.7</v>
      </c>
      <c r="G666" s="70">
        <v>1.1000000000000001E-7</v>
      </c>
      <c r="H666" s="5">
        <v>1.3</v>
      </c>
      <c r="I666" s="5"/>
      <c r="J666" s="5"/>
      <c r="K666" s="439"/>
      <c r="L666" s="440"/>
      <c r="M666" s="440"/>
      <c r="O666" s="185"/>
      <c r="P666" s="183"/>
      <c r="W666" s="56"/>
      <c r="X666" s="56"/>
      <c r="AA666" s="56"/>
    </row>
    <row r="667" spans="1:27">
      <c r="A667" s="256" t="s">
        <v>329</v>
      </c>
      <c r="B667" s="68">
        <v>159.1</v>
      </c>
      <c r="C667" s="71" t="s">
        <v>163</v>
      </c>
      <c r="D667" s="68">
        <v>36.700000000000003</v>
      </c>
      <c r="E667" s="8">
        <v>129.80000000000001</v>
      </c>
      <c r="F667" s="8">
        <v>79.599999999999994</v>
      </c>
      <c r="G667" s="70">
        <v>4.8E-8</v>
      </c>
      <c r="H667" s="5">
        <v>1.6</v>
      </c>
      <c r="I667" s="5"/>
      <c r="J667" s="5"/>
      <c r="K667" s="439"/>
      <c r="L667" s="440"/>
      <c r="M667" s="440"/>
      <c r="O667" s="185"/>
      <c r="P667" s="183"/>
      <c r="W667" s="56"/>
      <c r="X667" s="56"/>
      <c r="AA667" s="56"/>
    </row>
    <row r="668" spans="1:27">
      <c r="A668" s="256" t="s">
        <v>330</v>
      </c>
      <c r="B668" s="72">
        <v>159.1</v>
      </c>
      <c r="C668" s="73" t="s">
        <v>163</v>
      </c>
      <c r="D668" s="72">
        <v>46.3</v>
      </c>
      <c r="E668" s="79">
        <v>290.60000000000002</v>
      </c>
      <c r="F668" s="79">
        <v>-36.6</v>
      </c>
      <c r="G668" s="74">
        <v>1.9399999999999998E-8</v>
      </c>
      <c r="H668" s="75">
        <v>1.5</v>
      </c>
      <c r="I668" s="75"/>
      <c r="J668" s="75"/>
      <c r="K668" s="439"/>
      <c r="L668" s="440"/>
      <c r="M668" s="440"/>
      <c r="O668" s="185"/>
      <c r="P668" s="183"/>
      <c r="S668" s="118"/>
      <c r="W668" s="56"/>
      <c r="X668" s="56"/>
      <c r="AA668" s="56"/>
    </row>
    <row r="669" spans="1:27">
      <c r="A669" s="256" t="s">
        <v>331</v>
      </c>
      <c r="B669" s="72">
        <v>159.1</v>
      </c>
      <c r="C669" s="73" t="s">
        <v>163</v>
      </c>
      <c r="D669" s="72">
        <v>55.3</v>
      </c>
      <c r="E669" s="79">
        <v>212.2</v>
      </c>
      <c r="F669" s="79">
        <v>-0.7</v>
      </c>
      <c r="G669" s="74">
        <v>3.1E-8</v>
      </c>
      <c r="H669" s="75">
        <v>1.4</v>
      </c>
      <c r="I669" s="75"/>
      <c r="J669" s="75"/>
      <c r="K669" s="439"/>
      <c r="L669" s="440"/>
      <c r="M669" s="440"/>
      <c r="O669" s="185"/>
      <c r="P669" s="183"/>
      <c r="S669" s="118"/>
      <c r="W669" s="56"/>
      <c r="X669" s="56"/>
      <c r="AA669" s="56"/>
    </row>
    <row r="670" spans="1:27">
      <c r="A670" s="256"/>
      <c r="B670" s="72"/>
      <c r="C670" s="73"/>
      <c r="D670" s="72"/>
      <c r="E670" s="79"/>
      <c r="F670" s="79"/>
      <c r="G670" s="74"/>
      <c r="H670" s="75"/>
      <c r="I670" s="75"/>
      <c r="J670" s="75"/>
      <c r="K670" s="122"/>
      <c r="L670" s="75"/>
      <c r="M670" s="75"/>
      <c r="O670" s="185"/>
      <c r="P670" s="183"/>
      <c r="W670" s="56"/>
      <c r="X670" s="56"/>
      <c r="AA670" s="56"/>
    </row>
    <row r="671" spans="1:27" ht="15.75">
      <c r="A671" s="256" t="s">
        <v>322</v>
      </c>
      <c r="B671" s="68">
        <v>159.15</v>
      </c>
      <c r="C671" s="71" t="s">
        <v>161</v>
      </c>
      <c r="D671" s="68">
        <v>0</v>
      </c>
      <c r="E671" s="8">
        <v>236.5</v>
      </c>
      <c r="F671" s="8">
        <v>69.7</v>
      </c>
      <c r="G671" s="70">
        <v>1.31E-7</v>
      </c>
      <c r="H671" s="5">
        <v>1.3</v>
      </c>
      <c r="I671" s="5">
        <v>-2.2000000000000002</v>
      </c>
      <c r="J671" s="5"/>
      <c r="K671" s="128" t="s">
        <v>96</v>
      </c>
      <c r="L671" s="5"/>
      <c r="M671" s="5"/>
      <c r="N671" s="107"/>
      <c r="O671" s="185"/>
      <c r="P671" s="183"/>
      <c r="W671" s="56"/>
      <c r="X671" s="56"/>
      <c r="AA671" s="56"/>
    </row>
    <row r="672" spans="1:27" ht="15.95" customHeight="1">
      <c r="A672" s="256" t="s">
        <v>323</v>
      </c>
      <c r="B672" s="68">
        <v>159.15</v>
      </c>
      <c r="C672" s="71" t="s">
        <v>162</v>
      </c>
      <c r="D672" s="68">
        <v>100</v>
      </c>
      <c r="E672" s="8">
        <v>226.5</v>
      </c>
      <c r="F672" s="8">
        <v>64.900000000000006</v>
      </c>
      <c r="G672" s="70">
        <v>1.12E-7</v>
      </c>
      <c r="H672" s="5">
        <v>1.7</v>
      </c>
      <c r="I672" s="5">
        <v>3.2</v>
      </c>
      <c r="J672" s="5"/>
      <c r="K672" s="439" t="s">
        <v>151</v>
      </c>
      <c r="L672" s="440"/>
      <c r="M672" s="440"/>
      <c r="O672" s="185"/>
      <c r="P672" s="183"/>
      <c r="W672" s="56"/>
      <c r="X672" s="56"/>
      <c r="AA672" s="56"/>
    </row>
    <row r="673" spans="1:27">
      <c r="A673" s="256" t="s">
        <v>324</v>
      </c>
      <c r="B673" s="68">
        <v>159.15</v>
      </c>
      <c r="C673" s="71" t="s">
        <v>162</v>
      </c>
      <c r="D673" s="68">
        <v>125</v>
      </c>
      <c r="E673" s="8">
        <v>223.3</v>
      </c>
      <c r="F673" s="8">
        <v>64.599999999999994</v>
      </c>
      <c r="G673" s="70">
        <v>1.02E-7</v>
      </c>
      <c r="H673" s="5">
        <v>1.2</v>
      </c>
      <c r="I673" s="5">
        <v>5.4</v>
      </c>
      <c r="J673" s="5"/>
      <c r="K673" s="439"/>
      <c r="L673" s="440"/>
      <c r="M673" s="440"/>
      <c r="O673" s="185"/>
      <c r="P673" s="183"/>
      <c r="W673" s="56"/>
      <c r="X673" s="56"/>
      <c r="AA673" s="56"/>
    </row>
    <row r="674" spans="1:27">
      <c r="A674" s="256" t="s">
        <v>325</v>
      </c>
      <c r="B674" s="68">
        <v>159.15</v>
      </c>
      <c r="C674" s="71" t="s">
        <v>162</v>
      </c>
      <c r="D674" s="68">
        <v>150</v>
      </c>
      <c r="E674" s="8">
        <v>222.3</v>
      </c>
      <c r="F674" s="8">
        <v>58.2</v>
      </c>
      <c r="G674" s="70">
        <v>9.6299999999999995E-8</v>
      </c>
      <c r="H674" s="5">
        <v>1.7</v>
      </c>
      <c r="I674" s="5"/>
      <c r="J674" s="5"/>
      <c r="K674" s="439"/>
      <c r="L674" s="440"/>
      <c r="M674" s="440"/>
      <c r="O674" s="185"/>
      <c r="P674" s="183"/>
      <c r="W674" s="56"/>
      <c r="X674" s="56"/>
      <c r="AA674" s="56"/>
    </row>
    <row r="675" spans="1:27">
      <c r="A675" s="258" t="s">
        <v>326</v>
      </c>
      <c r="B675" s="68">
        <v>159.15</v>
      </c>
      <c r="C675" s="71" t="s">
        <v>162</v>
      </c>
      <c r="D675" s="68">
        <v>175</v>
      </c>
      <c r="E675" s="8">
        <v>233.3</v>
      </c>
      <c r="F675" s="8">
        <v>47.8</v>
      </c>
      <c r="G675" s="70">
        <v>1.0700000000000001E-7</v>
      </c>
      <c r="H675" s="5">
        <v>1.8</v>
      </c>
      <c r="I675" s="5"/>
      <c r="J675" s="5"/>
      <c r="K675" s="439"/>
      <c r="L675" s="440"/>
      <c r="M675" s="440"/>
      <c r="O675" s="185"/>
      <c r="P675" s="183"/>
      <c r="W675" s="56"/>
      <c r="X675" s="56"/>
      <c r="AA675" s="56"/>
    </row>
    <row r="676" spans="1:27">
      <c r="A676" s="258" t="s">
        <v>327</v>
      </c>
      <c r="B676" s="68">
        <v>159.15</v>
      </c>
      <c r="C676" s="71" t="s">
        <v>162</v>
      </c>
      <c r="D676" s="68">
        <v>200</v>
      </c>
      <c r="E676" s="8">
        <v>242.4</v>
      </c>
      <c r="F676" s="8">
        <v>41.5</v>
      </c>
      <c r="G676" s="70">
        <v>1.1300000000000001E-7</v>
      </c>
      <c r="H676" s="5">
        <v>1.7</v>
      </c>
      <c r="I676" s="5"/>
      <c r="J676" s="5"/>
      <c r="K676" s="439"/>
      <c r="L676" s="440"/>
      <c r="M676" s="440"/>
      <c r="O676" s="185"/>
      <c r="P676" s="183"/>
      <c r="W676" s="56"/>
      <c r="X676" s="56"/>
      <c r="AA676" s="56"/>
    </row>
    <row r="677" spans="1:27">
      <c r="A677" s="258" t="s">
        <v>328</v>
      </c>
      <c r="B677" s="68">
        <v>159.15</v>
      </c>
      <c r="C677" s="71" t="s">
        <v>162</v>
      </c>
      <c r="D677" s="68">
        <v>225</v>
      </c>
      <c r="E677" s="8">
        <v>267.5</v>
      </c>
      <c r="F677" s="8">
        <v>53.8</v>
      </c>
      <c r="G677" s="70">
        <v>1.11E-7</v>
      </c>
      <c r="H677" s="5">
        <v>1.6</v>
      </c>
      <c r="I677" s="5">
        <v>1.4</v>
      </c>
      <c r="J677" s="5"/>
      <c r="K677" s="439"/>
      <c r="L677" s="440"/>
      <c r="M677" s="440"/>
      <c r="O677" s="185"/>
      <c r="P677" s="183"/>
      <c r="W677" s="56"/>
      <c r="X677" s="56"/>
      <c r="AA677" s="56"/>
    </row>
    <row r="678" spans="1:27">
      <c r="A678" s="256" t="s">
        <v>329</v>
      </c>
      <c r="B678" s="68">
        <v>159.15</v>
      </c>
      <c r="C678" s="71" t="s">
        <v>162</v>
      </c>
      <c r="D678" s="68">
        <v>250</v>
      </c>
      <c r="E678" s="8">
        <v>233.1</v>
      </c>
      <c r="F678" s="8">
        <v>37</v>
      </c>
      <c r="G678" s="70">
        <v>1.4000000000000001E-7</v>
      </c>
      <c r="H678" s="5">
        <v>1.5</v>
      </c>
      <c r="I678" s="5"/>
      <c r="J678" s="5"/>
      <c r="K678" s="439"/>
      <c r="L678" s="440"/>
      <c r="M678" s="440"/>
      <c r="O678" s="185"/>
      <c r="P678" s="183"/>
      <c r="W678" s="56"/>
      <c r="X678" s="56"/>
      <c r="AA678" s="56"/>
    </row>
    <row r="679" spans="1:27">
      <c r="A679" s="256" t="s">
        <v>330</v>
      </c>
      <c r="B679" s="68">
        <v>159.15</v>
      </c>
      <c r="C679" s="71" t="s">
        <v>162</v>
      </c>
      <c r="D679" s="68">
        <v>275</v>
      </c>
      <c r="E679" s="8">
        <v>230.4</v>
      </c>
      <c r="F679" s="8">
        <v>44.1</v>
      </c>
      <c r="G679" s="70">
        <v>1.66E-7</v>
      </c>
      <c r="H679" s="5">
        <v>1.3</v>
      </c>
      <c r="I679" s="5">
        <v>1.6</v>
      </c>
      <c r="J679" s="5"/>
      <c r="K679" s="439"/>
      <c r="L679" s="440"/>
      <c r="M679" s="440"/>
      <c r="O679" s="185"/>
      <c r="P679" s="183"/>
      <c r="W679" s="56"/>
      <c r="X679" s="56"/>
      <c r="AA679" s="56"/>
    </row>
    <row r="680" spans="1:27">
      <c r="A680" s="256" t="s">
        <v>331</v>
      </c>
      <c r="B680" s="68">
        <v>159.15</v>
      </c>
      <c r="C680" s="71" t="s">
        <v>163</v>
      </c>
      <c r="D680" s="68">
        <v>0</v>
      </c>
      <c r="E680" s="8">
        <v>230.4</v>
      </c>
      <c r="F680" s="8">
        <v>46.2</v>
      </c>
      <c r="G680" s="70">
        <v>1.6500000000000001E-7</v>
      </c>
      <c r="H680" s="5">
        <v>1.3</v>
      </c>
      <c r="I680" s="5"/>
      <c r="J680" s="5"/>
      <c r="K680" s="439"/>
      <c r="L680" s="440"/>
      <c r="M680" s="440"/>
      <c r="O680" s="185"/>
      <c r="P680" s="183"/>
      <c r="W680" s="56"/>
      <c r="X680" s="56"/>
      <c r="AA680" s="56"/>
    </row>
    <row r="681" spans="1:27">
      <c r="A681" s="256" t="s">
        <v>332</v>
      </c>
      <c r="B681" s="68">
        <v>159.15</v>
      </c>
      <c r="C681" s="71" t="s">
        <v>163</v>
      </c>
      <c r="D681" s="68">
        <v>3.6</v>
      </c>
      <c r="E681" s="8">
        <v>223.5</v>
      </c>
      <c r="F681" s="8">
        <v>42.8</v>
      </c>
      <c r="G681" s="70">
        <v>1.3899999999999999E-7</v>
      </c>
      <c r="H681" s="5">
        <v>1.3</v>
      </c>
      <c r="I681" s="5"/>
      <c r="J681" s="5"/>
      <c r="K681" s="439"/>
      <c r="L681" s="440"/>
      <c r="M681" s="440"/>
      <c r="O681" s="185"/>
      <c r="P681" s="183"/>
      <c r="W681" s="56"/>
      <c r="X681" s="56"/>
      <c r="AA681" s="56"/>
    </row>
    <row r="682" spans="1:27">
      <c r="A682" s="256" t="s">
        <v>333</v>
      </c>
      <c r="B682" s="68">
        <v>159.15</v>
      </c>
      <c r="C682" s="71" t="s">
        <v>163</v>
      </c>
      <c r="D682" s="68">
        <v>8.1</v>
      </c>
      <c r="E682" s="8">
        <v>219.5</v>
      </c>
      <c r="F682" s="8">
        <v>38.799999999999997</v>
      </c>
      <c r="G682" s="70">
        <v>1.31E-7</v>
      </c>
      <c r="H682" s="5">
        <v>1.3</v>
      </c>
      <c r="I682" s="5"/>
      <c r="J682" s="5"/>
      <c r="K682" s="439"/>
      <c r="L682" s="440"/>
      <c r="M682" s="440"/>
      <c r="O682" s="185"/>
      <c r="P682" s="183"/>
      <c r="W682" s="56"/>
      <c r="X682" s="56"/>
      <c r="AA682" s="56"/>
    </row>
    <row r="683" spans="1:27">
      <c r="A683" s="256" t="s">
        <v>334</v>
      </c>
      <c r="B683" s="68">
        <v>159.15</v>
      </c>
      <c r="C683" s="71" t="s">
        <v>163</v>
      </c>
      <c r="D683" s="68">
        <v>12.2</v>
      </c>
      <c r="E683" s="8">
        <v>206.3</v>
      </c>
      <c r="F683" s="8">
        <v>39.4</v>
      </c>
      <c r="G683" s="70">
        <v>1.24E-7</v>
      </c>
      <c r="H683" s="5">
        <v>1.2</v>
      </c>
      <c r="I683" s="5"/>
      <c r="J683" s="5"/>
      <c r="K683" s="439"/>
      <c r="L683" s="440"/>
      <c r="M683" s="440"/>
      <c r="O683" s="185"/>
      <c r="P683" s="183"/>
      <c r="W683" s="56"/>
      <c r="X683" s="56"/>
      <c r="AA683" s="56"/>
    </row>
    <row r="684" spans="1:27">
      <c r="A684" s="256" t="s">
        <v>98</v>
      </c>
      <c r="B684" s="68">
        <v>159.15</v>
      </c>
      <c r="C684" s="71" t="s">
        <v>163</v>
      </c>
      <c r="D684" s="68">
        <v>16.100000000000001</v>
      </c>
      <c r="E684" s="8">
        <v>204.3</v>
      </c>
      <c r="F684" s="8">
        <v>27.6</v>
      </c>
      <c r="G684" s="70">
        <v>1.8900000000000001E-7</v>
      </c>
      <c r="H684" s="5">
        <v>1.4</v>
      </c>
      <c r="I684" s="5"/>
      <c r="J684" s="5"/>
      <c r="K684" s="439"/>
      <c r="L684" s="440"/>
      <c r="M684" s="440"/>
      <c r="O684" s="185"/>
      <c r="P684" s="183"/>
      <c r="W684" s="56"/>
      <c r="X684" s="56"/>
      <c r="AA684" s="56"/>
    </row>
    <row r="685" spans="1:27">
      <c r="A685" s="256" t="s">
        <v>335</v>
      </c>
      <c r="B685" s="68">
        <v>159.15</v>
      </c>
      <c r="C685" s="71" t="s">
        <v>163</v>
      </c>
      <c r="D685" s="68">
        <v>26.9</v>
      </c>
      <c r="E685" s="8">
        <v>190.9</v>
      </c>
      <c r="F685" s="8">
        <v>57.8</v>
      </c>
      <c r="G685" s="70">
        <v>4.7899999999999999E-8</v>
      </c>
      <c r="H685" s="5">
        <v>1</v>
      </c>
      <c r="I685" s="5"/>
      <c r="J685" s="5"/>
      <c r="K685" s="439"/>
      <c r="L685" s="440"/>
      <c r="M685" s="440"/>
      <c r="O685" s="185"/>
      <c r="P685" s="183"/>
      <c r="W685" s="56"/>
      <c r="X685" s="56"/>
      <c r="AA685" s="56"/>
    </row>
    <row r="686" spans="1:27">
      <c r="A686" s="256" t="s">
        <v>336</v>
      </c>
      <c r="B686" s="68">
        <v>159.15</v>
      </c>
      <c r="C686" s="71" t="s">
        <v>163</v>
      </c>
      <c r="D686" s="68">
        <v>36.700000000000003</v>
      </c>
      <c r="E686" s="8">
        <v>233</v>
      </c>
      <c r="F686" s="8">
        <v>31.4</v>
      </c>
      <c r="G686" s="70">
        <v>1.05E-7</v>
      </c>
      <c r="H686" s="5">
        <v>1.1000000000000001</v>
      </c>
      <c r="I686" s="5"/>
      <c r="J686" s="5"/>
      <c r="K686" s="439"/>
      <c r="L686" s="440"/>
      <c r="M686" s="440"/>
      <c r="O686" s="185"/>
      <c r="P686" s="183"/>
      <c r="W686" s="56"/>
      <c r="X686" s="56"/>
      <c r="AA686" s="56"/>
    </row>
    <row r="687" spans="1:27">
      <c r="A687" s="256" t="s">
        <v>337</v>
      </c>
      <c r="B687" s="72">
        <v>159.15</v>
      </c>
      <c r="C687" s="73" t="s">
        <v>163</v>
      </c>
      <c r="D687" s="72">
        <v>46.3</v>
      </c>
      <c r="E687" s="79">
        <v>216.7</v>
      </c>
      <c r="F687" s="79">
        <v>20.100000000000001</v>
      </c>
      <c r="G687" s="74">
        <v>1.6E-7</v>
      </c>
      <c r="H687" s="75">
        <v>1.2</v>
      </c>
      <c r="I687" s="75"/>
      <c r="J687" s="75"/>
      <c r="K687" s="131"/>
      <c r="L687" s="3"/>
      <c r="M687" s="3"/>
      <c r="O687" s="118"/>
      <c r="P687" s="118"/>
      <c r="S687" s="118"/>
      <c r="W687" s="56"/>
      <c r="X687" s="56"/>
      <c r="AA687" s="56"/>
    </row>
    <row r="688" spans="1:27" ht="15.75">
      <c r="A688" s="256" t="s">
        <v>97</v>
      </c>
      <c r="B688" s="72">
        <v>159.15</v>
      </c>
      <c r="C688" s="73" t="s">
        <v>163</v>
      </c>
      <c r="D688" s="72">
        <v>55.3</v>
      </c>
      <c r="E688" s="79">
        <v>208.4</v>
      </c>
      <c r="F688" s="79">
        <v>-4.5</v>
      </c>
      <c r="G688" s="74">
        <v>1.73E-7</v>
      </c>
      <c r="H688" s="75">
        <v>1.5</v>
      </c>
      <c r="I688" s="75"/>
      <c r="J688" s="75"/>
      <c r="K688" s="259" t="s">
        <v>351</v>
      </c>
      <c r="L688" s="3"/>
      <c r="M688" s="3"/>
      <c r="O688" s="118"/>
      <c r="P688" s="118"/>
      <c r="S688" s="118"/>
      <c r="W688" s="56"/>
      <c r="X688" s="56"/>
      <c r="AA688" s="56"/>
    </row>
    <row r="689" spans="1:27">
      <c r="A689" s="256" t="s">
        <v>338</v>
      </c>
      <c r="B689" s="72">
        <v>159.15</v>
      </c>
      <c r="C689" s="73" t="s">
        <v>163</v>
      </c>
      <c r="D689" s="72">
        <v>64.099999999999994</v>
      </c>
      <c r="E689" s="79">
        <v>344.4</v>
      </c>
      <c r="F689" s="79">
        <v>-31.4</v>
      </c>
      <c r="G689" s="74">
        <v>9.0400000000000002E-8</v>
      </c>
      <c r="H689" s="75">
        <v>1.2</v>
      </c>
      <c r="I689" s="75"/>
      <c r="J689" s="75"/>
      <c r="K689" s="131"/>
      <c r="L689" s="3"/>
      <c r="M689" s="3"/>
      <c r="O689" s="118"/>
      <c r="P689" s="118"/>
      <c r="S689" s="118"/>
      <c r="W689" s="56"/>
      <c r="X689" s="56"/>
      <c r="AA689" s="56"/>
    </row>
    <row r="690" spans="1:27">
      <c r="A690" s="256"/>
      <c r="B690" s="68"/>
      <c r="C690" s="71"/>
      <c r="D690" s="68"/>
      <c r="E690" s="8"/>
      <c r="F690" s="8"/>
      <c r="G690" s="70"/>
      <c r="H690" s="5"/>
      <c r="I690" s="5"/>
      <c r="J690" s="5"/>
      <c r="K690" s="121"/>
      <c r="L690" s="5"/>
      <c r="M690" s="5"/>
      <c r="W690" s="56"/>
      <c r="X690" s="56"/>
      <c r="AA690" s="56"/>
    </row>
    <row r="691" spans="1:27" ht="15.75">
      <c r="A691" s="256" t="s">
        <v>322</v>
      </c>
      <c r="B691" s="68">
        <v>159.80000000000001</v>
      </c>
      <c r="C691" s="71" t="s">
        <v>161</v>
      </c>
      <c r="D691" s="68">
        <v>0</v>
      </c>
      <c r="E691" s="8">
        <v>346.3</v>
      </c>
      <c r="F691" s="8">
        <v>-27.7</v>
      </c>
      <c r="G691" s="70">
        <v>1.7100000000000001E-7</v>
      </c>
      <c r="H691" s="5">
        <v>1.2</v>
      </c>
      <c r="I691" s="5">
        <v>1.3</v>
      </c>
      <c r="J691" s="5"/>
      <c r="K691" s="128" t="s">
        <v>108</v>
      </c>
      <c r="L691" s="5"/>
      <c r="M691" s="5"/>
      <c r="N691" s="107"/>
      <c r="O691" s="185"/>
      <c r="P691" s="183"/>
      <c r="W691" s="56"/>
      <c r="X691" s="56"/>
      <c r="AA691" s="56"/>
    </row>
    <row r="692" spans="1:27">
      <c r="A692" s="256" t="s">
        <v>323</v>
      </c>
      <c r="B692" s="68">
        <v>159.80000000000001</v>
      </c>
      <c r="C692" s="71" t="s">
        <v>162</v>
      </c>
      <c r="D692" s="68">
        <v>100</v>
      </c>
      <c r="E692" s="8">
        <v>350.7</v>
      </c>
      <c r="F692" s="8">
        <v>-21.8</v>
      </c>
      <c r="G692" s="70">
        <v>1.74E-7</v>
      </c>
      <c r="H692" s="5">
        <v>1.3</v>
      </c>
      <c r="I692" s="5"/>
      <c r="J692" s="5"/>
      <c r="K692" s="439" t="s">
        <v>207</v>
      </c>
      <c r="L692" s="440"/>
      <c r="M692" s="440"/>
      <c r="O692" s="185"/>
      <c r="P692" s="183"/>
      <c r="W692" s="56"/>
      <c r="X692" s="56"/>
      <c r="AA692" s="56"/>
    </row>
    <row r="693" spans="1:27">
      <c r="A693" s="256" t="s">
        <v>324</v>
      </c>
      <c r="B693" s="68">
        <v>159.80000000000001</v>
      </c>
      <c r="C693" s="71" t="s">
        <v>162</v>
      </c>
      <c r="D693" s="68">
        <v>150</v>
      </c>
      <c r="E693" s="8">
        <v>356.1</v>
      </c>
      <c r="F693" s="8">
        <v>-15.5</v>
      </c>
      <c r="G693" s="70">
        <v>1.7100000000000001E-7</v>
      </c>
      <c r="H693" s="5">
        <v>1.4</v>
      </c>
      <c r="I693" s="5"/>
      <c r="J693" s="5"/>
      <c r="K693" s="439"/>
      <c r="L693" s="440"/>
      <c r="M693" s="440"/>
      <c r="O693" s="185"/>
      <c r="P693" s="183"/>
      <c r="W693" s="56"/>
      <c r="X693" s="56"/>
      <c r="AA693" s="56"/>
    </row>
    <row r="694" spans="1:27">
      <c r="A694" s="256" t="s">
        <v>325</v>
      </c>
      <c r="B694" s="68">
        <v>159.80000000000001</v>
      </c>
      <c r="C694" s="71" t="s">
        <v>162</v>
      </c>
      <c r="D694" s="68">
        <v>175</v>
      </c>
      <c r="E694" s="8">
        <v>357.3</v>
      </c>
      <c r="F694" s="8">
        <v>-32</v>
      </c>
      <c r="G694" s="70">
        <v>1.7499999999999999E-7</v>
      </c>
      <c r="H694" s="5">
        <v>1.2</v>
      </c>
      <c r="I694" s="5"/>
      <c r="J694" s="5"/>
      <c r="K694" s="439"/>
      <c r="L694" s="440"/>
      <c r="M694" s="440"/>
      <c r="O694" s="185"/>
      <c r="P694" s="183"/>
      <c r="W694" s="56"/>
      <c r="X694" s="56"/>
      <c r="AA694" s="56"/>
    </row>
    <row r="695" spans="1:27">
      <c r="A695" s="256" t="s">
        <v>326</v>
      </c>
      <c r="B695" s="68">
        <v>159.80000000000001</v>
      </c>
      <c r="C695" s="71" t="s">
        <v>162</v>
      </c>
      <c r="D695" s="68">
        <v>200</v>
      </c>
      <c r="E695" s="8">
        <v>0</v>
      </c>
      <c r="F695" s="8">
        <v>-36.6</v>
      </c>
      <c r="G695" s="70">
        <v>1.5699999999999999E-7</v>
      </c>
      <c r="H695" s="5">
        <v>1.2</v>
      </c>
      <c r="I695" s="5">
        <v>0.9</v>
      </c>
      <c r="J695" s="5"/>
      <c r="K695" s="439"/>
      <c r="L695" s="440"/>
      <c r="M695" s="440"/>
      <c r="O695" s="185"/>
      <c r="P695" s="183"/>
      <c r="W695" s="56"/>
      <c r="X695" s="56"/>
      <c r="AA695" s="56"/>
    </row>
    <row r="696" spans="1:27">
      <c r="A696" s="256" t="s">
        <v>327</v>
      </c>
      <c r="B696" s="68">
        <v>159.80000000000001</v>
      </c>
      <c r="C696" s="71" t="s">
        <v>162</v>
      </c>
      <c r="D696" s="68">
        <v>225</v>
      </c>
      <c r="E696" s="8">
        <v>346.9</v>
      </c>
      <c r="F696" s="8">
        <v>-73.900000000000006</v>
      </c>
      <c r="G696" s="70">
        <v>1.4000000000000001E-7</v>
      </c>
      <c r="H696" s="5">
        <v>1</v>
      </c>
      <c r="I696" s="5">
        <v>0.9</v>
      </c>
      <c r="J696" s="5"/>
      <c r="K696" s="439"/>
      <c r="L696" s="440"/>
      <c r="M696" s="440"/>
      <c r="O696" s="185"/>
      <c r="P696" s="183"/>
      <c r="W696" s="56"/>
      <c r="X696" s="56"/>
      <c r="AA696" s="56"/>
    </row>
    <row r="697" spans="1:27">
      <c r="A697" s="258" t="s">
        <v>328</v>
      </c>
      <c r="B697" s="68">
        <v>159.80000000000001</v>
      </c>
      <c r="C697" s="71" t="s">
        <v>163</v>
      </c>
      <c r="D697" s="68">
        <v>3.6</v>
      </c>
      <c r="E697" s="8">
        <v>57.7</v>
      </c>
      <c r="F697" s="8">
        <v>-63.7</v>
      </c>
      <c r="G697" s="70">
        <v>1.6299999999999999E-7</v>
      </c>
      <c r="H697" s="5">
        <v>1.2</v>
      </c>
      <c r="I697" s="5"/>
      <c r="J697" s="5"/>
      <c r="K697" s="439"/>
      <c r="L697" s="440"/>
      <c r="M697" s="440"/>
      <c r="O697" s="185"/>
      <c r="P697" s="183"/>
      <c r="W697" s="56"/>
      <c r="X697" s="56"/>
      <c r="AA697" s="56"/>
    </row>
    <row r="698" spans="1:27">
      <c r="A698" s="256" t="s">
        <v>329</v>
      </c>
      <c r="B698" s="68">
        <v>159.80000000000001</v>
      </c>
      <c r="C698" s="71" t="s">
        <v>163</v>
      </c>
      <c r="D698" s="68">
        <v>8.1</v>
      </c>
      <c r="E698" s="8">
        <v>351.1</v>
      </c>
      <c r="F698" s="8">
        <v>-67.900000000000006</v>
      </c>
      <c r="G698" s="70">
        <v>1.2800000000000001E-7</v>
      </c>
      <c r="H698" s="5">
        <v>1.1000000000000001</v>
      </c>
      <c r="I698" s="5"/>
      <c r="J698" s="5"/>
      <c r="K698" s="439"/>
      <c r="L698" s="440"/>
      <c r="M698" s="440"/>
      <c r="O698" s="185"/>
      <c r="P698" s="183"/>
      <c r="W698" s="56"/>
      <c r="X698" s="56"/>
      <c r="AA698" s="56"/>
    </row>
    <row r="699" spans="1:27">
      <c r="A699" s="258" t="s">
        <v>330</v>
      </c>
      <c r="B699" s="68">
        <v>159.80000000000001</v>
      </c>
      <c r="C699" s="71" t="s">
        <v>163</v>
      </c>
      <c r="D699" s="68">
        <v>12.2</v>
      </c>
      <c r="E699" s="8">
        <v>56.4</v>
      </c>
      <c r="F699" s="8">
        <v>-51.7</v>
      </c>
      <c r="G699" s="70">
        <v>1.7599999999999999E-7</v>
      </c>
      <c r="H699" s="5">
        <v>1.3</v>
      </c>
      <c r="I699" s="5"/>
      <c r="J699" s="5"/>
      <c r="K699" s="439"/>
      <c r="L699" s="440"/>
      <c r="M699" s="440"/>
      <c r="O699" s="185"/>
      <c r="P699" s="183"/>
      <c r="W699" s="56"/>
      <c r="X699" s="56"/>
      <c r="AA699" s="56"/>
    </row>
    <row r="700" spans="1:27">
      <c r="A700" s="256" t="s">
        <v>331</v>
      </c>
      <c r="B700" s="68">
        <v>159.80000000000001</v>
      </c>
      <c r="C700" s="71" t="s">
        <v>162</v>
      </c>
      <c r="D700" s="68">
        <v>300</v>
      </c>
      <c r="E700" s="8">
        <v>99.5</v>
      </c>
      <c r="F700" s="8">
        <v>-75.2</v>
      </c>
      <c r="G700" s="70">
        <v>6.0800000000000002E-8</v>
      </c>
      <c r="H700" s="5">
        <v>2</v>
      </c>
      <c r="I700" s="5">
        <v>1</v>
      </c>
      <c r="J700" s="5"/>
      <c r="K700" s="439"/>
      <c r="L700" s="440"/>
      <c r="M700" s="440"/>
      <c r="O700" s="185"/>
      <c r="P700" s="183"/>
      <c r="W700" s="56"/>
      <c r="X700" s="56"/>
      <c r="AA700" s="56"/>
    </row>
    <row r="701" spans="1:27">
      <c r="A701" s="256" t="s">
        <v>332</v>
      </c>
      <c r="B701" s="72">
        <v>159.80000000000001</v>
      </c>
      <c r="C701" s="73" t="s">
        <v>162</v>
      </c>
      <c r="D701" s="72">
        <v>325</v>
      </c>
      <c r="E701" s="79">
        <v>336.6</v>
      </c>
      <c r="F701" s="79">
        <v>-15</v>
      </c>
      <c r="G701" s="74">
        <v>3.4E-8</v>
      </c>
      <c r="H701" s="75">
        <v>1.9</v>
      </c>
      <c r="I701" s="75"/>
      <c r="J701" s="75"/>
      <c r="K701" s="122"/>
      <c r="L701" s="75"/>
      <c r="M701" s="75"/>
      <c r="O701" s="185"/>
      <c r="P701" s="183"/>
      <c r="W701" s="56"/>
      <c r="X701" s="56"/>
      <c r="AA701" s="56"/>
    </row>
    <row r="702" spans="1:27">
      <c r="A702" s="256"/>
      <c r="B702" s="68"/>
      <c r="C702" s="71"/>
      <c r="D702" s="68"/>
      <c r="E702" s="8"/>
      <c r="F702" s="8"/>
      <c r="G702" s="70"/>
      <c r="H702" s="5"/>
      <c r="I702" s="5"/>
      <c r="J702" s="5"/>
      <c r="K702" s="121"/>
      <c r="L702" s="5"/>
      <c r="M702" s="5"/>
      <c r="O702" s="185"/>
      <c r="P702" s="183"/>
      <c r="W702" s="56"/>
      <c r="X702" s="56"/>
      <c r="AA702" s="56"/>
    </row>
    <row r="703" spans="1:27" ht="15.75">
      <c r="A703" s="256" t="s">
        <v>322</v>
      </c>
      <c r="B703" s="68">
        <v>160</v>
      </c>
      <c r="C703" s="71" t="s">
        <v>161</v>
      </c>
      <c r="D703" s="68">
        <v>0</v>
      </c>
      <c r="E703" s="8">
        <v>102.5</v>
      </c>
      <c r="F703" s="8">
        <v>69.400000000000006</v>
      </c>
      <c r="G703" s="70">
        <v>1.6500000000000001E-7</v>
      </c>
      <c r="H703" s="5">
        <v>0.8</v>
      </c>
      <c r="I703" s="5">
        <v>-3</v>
      </c>
      <c r="J703" s="5"/>
      <c r="K703" s="128" t="s">
        <v>107</v>
      </c>
      <c r="L703" s="5"/>
      <c r="M703" s="5"/>
      <c r="O703" s="185"/>
      <c r="P703" s="183"/>
      <c r="W703" s="56"/>
      <c r="X703" s="56"/>
      <c r="AA703" s="56"/>
    </row>
    <row r="704" spans="1:27">
      <c r="A704" s="256" t="s">
        <v>323</v>
      </c>
      <c r="B704" s="68">
        <v>160</v>
      </c>
      <c r="C704" s="71" t="s">
        <v>162</v>
      </c>
      <c r="D704" s="68">
        <v>100</v>
      </c>
      <c r="E704" s="8">
        <v>102.3</v>
      </c>
      <c r="F704" s="8">
        <v>64.2</v>
      </c>
      <c r="G704" s="70">
        <v>1.61E-7</v>
      </c>
      <c r="H704" s="5">
        <v>0.9</v>
      </c>
      <c r="I704" s="5">
        <v>2.5</v>
      </c>
      <c r="J704" s="5"/>
      <c r="K704" s="439" t="s">
        <v>206</v>
      </c>
      <c r="L704" s="440"/>
      <c r="M704" s="440"/>
      <c r="O704" s="185"/>
      <c r="P704" s="183"/>
      <c r="W704" s="56"/>
      <c r="X704" s="56"/>
      <c r="AA704" s="56"/>
    </row>
    <row r="705" spans="1:27">
      <c r="A705" s="256" t="s">
        <v>324</v>
      </c>
      <c r="B705" s="68">
        <v>160</v>
      </c>
      <c r="C705" s="71" t="s">
        <v>162</v>
      </c>
      <c r="D705" s="68">
        <v>125</v>
      </c>
      <c r="E705" s="8">
        <v>115.2</v>
      </c>
      <c r="F705" s="8">
        <v>61.3</v>
      </c>
      <c r="G705" s="70">
        <v>1.6899999999999999E-7</v>
      </c>
      <c r="H705" s="5">
        <v>0.8</v>
      </c>
      <c r="I705" s="5">
        <v>4.8</v>
      </c>
      <c r="J705" s="5"/>
      <c r="K705" s="439"/>
      <c r="L705" s="440"/>
      <c r="M705" s="440"/>
      <c r="O705" s="185"/>
      <c r="P705" s="183"/>
      <c r="W705" s="56"/>
      <c r="X705" s="56"/>
      <c r="AA705" s="56"/>
    </row>
    <row r="706" spans="1:27">
      <c r="A706" s="256" t="s">
        <v>325</v>
      </c>
      <c r="B706" s="68">
        <v>160</v>
      </c>
      <c r="C706" s="71" t="s">
        <v>162</v>
      </c>
      <c r="D706" s="68">
        <v>150</v>
      </c>
      <c r="E706" s="8">
        <v>116.1</v>
      </c>
      <c r="F706" s="8">
        <v>57.7</v>
      </c>
      <c r="G706" s="70">
        <v>1.6999999999999999E-7</v>
      </c>
      <c r="H706" s="5">
        <v>0.7</v>
      </c>
      <c r="I706" s="5"/>
      <c r="J706" s="5"/>
      <c r="K706" s="439"/>
      <c r="L706" s="440"/>
      <c r="M706" s="440"/>
      <c r="O706" s="185"/>
      <c r="P706" s="183"/>
      <c r="W706" s="56"/>
      <c r="X706" s="56"/>
      <c r="AA706" s="56"/>
    </row>
    <row r="707" spans="1:27">
      <c r="A707" s="256" t="s">
        <v>326</v>
      </c>
      <c r="B707" s="68">
        <v>160</v>
      </c>
      <c r="C707" s="71" t="s">
        <v>162</v>
      </c>
      <c r="D707" s="68">
        <v>175</v>
      </c>
      <c r="E707" s="8">
        <v>121.9</v>
      </c>
      <c r="F707" s="8">
        <v>55.4</v>
      </c>
      <c r="G707" s="70">
        <v>1.73E-7</v>
      </c>
      <c r="H707" s="5">
        <v>0.8</v>
      </c>
      <c r="I707" s="5"/>
      <c r="J707" s="5"/>
      <c r="K707" s="439"/>
      <c r="L707" s="440"/>
      <c r="M707" s="440"/>
      <c r="O707" s="185"/>
      <c r="P707" s="183"/>
      <c r="W707" s="56"/>
      <c r="X707" s="56"/>
      <c r="AA707" s="56"/>
    </row>
    <row r="708" spans="1:27">
      <c r="A708" s="256" t="s">
        <v>327</v>
      </c>
      <c r="B708" s="68">
        <v>160</v>
      </c>
      <c r="C708" s="71" t="s">
        <v>162</v>
      </c>
      <c r="D708" s="68">
        <v>200</v>
      </c>
      <c r="E708" s="8">
        <v>122.8</v>
      </c>
      <c r="F708" s="8">
        <v>49.6</v>
      </c>
      <c r="G708" s="70">
        <v>1.8300000000000001E-7</v>
      </c>
      <c r="H708" s="5">
        <v>0.7</v>
      </c>
      <c r="I708" s="5"/>
      <c r="J708" s="5"/>
      <c r="K708" s="439"/>
      <c r="L708" s="440"/>
      <c r="M708" s="440"/>
      <c r="O708" s="185"/>
      <c r="P708" s="183"/>
      <c r="W708" s="56"/>
      <c r="X708" s="56"/>
      <c r="AA708" s="56"/>
    </row>
    <row r="709" spans="1:27">
      <c r="A709" s="258" t="s">
        <v>328</v>
      </c>
      <c r="B709" s="68">
        <v>160</v>
      </c>
      <c r="C709" s="71" t="s">
        <v>162</v>
      </c>
      <c r="D709" s="68">
        <v>225</v>
      </c>
      <c r="E709" s="8">
        <v>126.3</v>
      </c>
      <c r="F709" s="8">
        <v>45.2</v>
      </c>
      <c r="G709" s="70">
        <v>1.8900000000000001E-7</v>
      </c>
      <c r="H709" s="5">
        <v>0.8</v>
      </c>
      <c r="I709" s="5"/>
      <c r="J709" s="5"/>
      <c r="K709" s="439"/>
      <c r="L709" s="440"/>
      <c r="M709" s="440"/>
      <c r="O709" s="185"/>
      <c r="P709" s="183"/>
      <c r="W709" s="56"/>
      <c r="X709" s="56"/>
      <c r="AA709" s="56"/>
    </row>
    <row r="710" spans="1:27">
      <c r="A710" s="258" t="s">
        <v>329</v>
      </c>
      <c r="B710" s="68">
        <v>160</v>
      </c>
      <c r="C710" s="71" t="s">
        <v>162</v>
      </c>
      <c r="D710" s="68">
        <v>250</v>
      </c>
      <c r="E710" s="8">
        <v>127.6</v>
      </c>
      <c r="F710" s="8">
        <v>41</v>
      </c>
      <c r="G710" s="70">
        <v>1.7100000000000001E-7</v>
      </c>
      <c r="H710" s="5">
        <v>0.8</v>
      </c>
      <c r="I710" s="5">
        <v>0.5</v>
      </c>
      <c r="J710" s="5"/>
      <c r="K710" s="439"/>
      <c r="L710" s="440"/>
      <c r="M710" s="440"/>
      <c r="O710" s="185"/>
      <c r="P710" s="183"/>
      <c r="W710" s="56"/>
      <c r="X710" s="56"/>
      <c r="AA710" s="56"/>
    </row>
    <row r="711" spans="1:27">
      <c r="A711" s="258" t="s">
        <v>330</v>
      </c>
      <c r="B711" s="68">
        <v>160</v>
      </c>
      <c r="C711" s="71" t="s">
        <v>162</v>
      </c>
      <c r="D711" s="68">
        <v>275</v>
      </c>
      <c r="E711" s="8">
        <v>146.80000000000001</v>
      </c>
      <c r="F711" s="8">
        <v>41.8</v>
      </c>
      <c r="G711" s="70">
        <v>1.37E-7</v>
      </c>
      <c r="H711" s="5">
        <v>0.9</v>
      </c>
      <c r="I711" s="5">
        <v>0.5</v>
      </c>
      <c r="J711" s="5"/>
      <c r="K711" s="439"/>
      <c r="L711" s="440"/>
      <c r="M711" s="440"/>
      <c r="O711" s="185"/>
      <c r="P711" s="183"/>
      <c r="W711" s="56"/>
      <c r="X711" s="56"/>
      <c r="AA711" s="56"/>
    </row>
    <row r="712" spans="1:27">
      <c r="A712" s="256" t="s">
        <v>331</v>
      </c>
      <c r="B712" s="68">
        <v>160</v>
      </c>
      <c r="C712" s="71" t="s">
        <v>162</v>
      </c>
      <c r="D712" s="68">
        <v>300</v>
      </c>
      <c r="E712" s="8">
        <v>77.5</v>
      </c>
      <c r="F712" s="8">
        <v>68.8</v>
      </c>
      <c r="G712" s="70">
        <v>9.8099999999999998E-8</v>
      </c>
      <c r="H712" s="5">
        <v>0.8</v>
      </c>
      <c r="I712" s="5"/>
      <c r="J712" s="5"/>
      <c r="K712" s="439"/>
      <c r="L712" s="440"/>
      <c r="M712" s="440"/>
      <c r="O712" s="185"/>
      <c r="P712" s="183"/>
      <c r="W712" s="56"/>
      <c r="X712" s="56"/>
      <c r="AA712" s="56"/>
    </row>
    <row r="713" spans="1:27">
      <c r="A713" s="256" t="s">
        <v>332</v>
      </c>
      <c r="B713" s="68">
        <v>160</v>
      </c>
      <c r="C713" s="71" t="s">
        <v>162</v>
      </c>
      <c r="D713" s="68">
        <v>325</v>
      </c>
      <c r="E713" s="8">
        <v>86.7</v>
      </c>
      <c r="F713" s="8">
        <v>64.099999999999994</v>
      </c>
      <c r="G713" s="70">
        <v>1.12E-7</v>
      </c>
      <c r="H713" s="5">
        <v>1</v>
      </c>
      <c r="I713" s="5">
        <v>0.7</v>
      </c>
      <c r="J713" s="5"/>
      <c r="K713" s="439"/>
      <c r="L713" s="440"/>
      <c r="M713" s="440"/>
      <c r="O713" s="185"/>
      <c r="P713" s="183"/>
      <c r="W713" s="56"/>
      <c r="X713" s="56"/>
      <c r="AA713" s="56"/>
    </row>
    <row r="714" spans="1:27">
      <c r="A714" s="256" t="s">
        <v>333</v>
      </c>
      <c r="B714" s="68">
        <v>160</v>
      </c>
      <c r="C714" s="71" t="s">
        <v>162</v>
      </c>
      <c r="D714" s="68">
        <v>350</v>
      </c>
      <c r="E714" s="8">
        <v>41.5</v>
      </c>
      <c r="F714" s="8">
        <v>50.2</v>
      </c>
      <c r="G714" s="70">
        <v>8.5399999999999997E-8</v>
      </c>
      <c r="H714" s="5">
        <v>1.2</v>
      </c>
      <c r="I714" s="5">
        <v>0.6</v>
      </c>
      <c r="J714" s="5"/>
      <c r="K714" s="439"/>
      <c r="L714" s="440"/>
      <c r="M714" s="440"/>
      <c r="O714" s="185"/>
      <c r="P714" s="183"/>
      <c r="W714" s="56"/>
      <c r="X714" s="56"/>
      <c r="AA714" s="56"/>
    </row>
    <row r="715" spans="1:27">
      <c r="A715" s="256" t="s">
        <v>334</v>
      </c>
      <c r="B715" s="68">
        <v>160</v>
      </c>
      <c r="C715" s="71" t="s">
        <v>162</v>
      </c>
      <c r="D715" s="68">
        <v>375</v>
      </c>
      <c r="E715" s="8">
        <v>79.5</v>
      </c>
      <c r="F715" s="8">
        <v>22.9</v>
      </c>
      <c r="G715" s="70">
        <v>6.36E-8</v>
      </c>
      <c r="H715" s="5">
        <v>0.7</v>
      </c>
      <c r="I715" s="5"/>
      <c r="J715" s="5"/>
      <c r="K715" s="439"/>
      <c r="L715" s="440"/>
      <c r="M715" s="440"/>
      <c r="O715" s="185"/>
      <c r="P715" s="183"/>
      <c r="W715" s="56"/>
      <c r="X715" s="56"/>
      <c r="AA715" s="56"/>
    </row>
    <row r="716" spans="1:27">
      <c r="A716" s="256" t="s">
        <v>98</v>
      </c>
      <c r="B716" s="68">
        <v>160</v>
      </c>
      <c r="C716" s="71" t="s">
        <v>162</v>
      </c>
      <c r="D716" s="68">
        <v>375</v>
      </c>
      <c r="E716" s="8">
        <v>77.7</v>
      </c>
      <c r="F716" s="8">
        <v>24.1</v>
      </c>
      <c r="G716" s="70">
        <v>6.3100000000000003E-8</v>
      </c>
      <c r="H716" s="5">
        <v>0.7</v>
      </c>
      <c r="I716" s="5">
        <v>1.5</v>
      </c>
      <c r="J716" s="5"/>
      <c r="K716" s="439"/>
      <c r="L716" s="440"/>
      <c r="M716" s="440"/>
      <c r="O716" s="185"/>
      <c r="P716" s="183"/>
      <c r="W716" s="56"/>
      <c r="X716" s="56"/>
      <c r="AA716" s="56"/>
    </row>
    <row r="717" spans="1:27">
      <c r="A717" s="256" t="s">
        <v>335</v>
      </c>
      <c r="B717" s="72">
        <v>160</v>
      </c>
      <c r="C717" s="73" t="s">
        <v>162</v>
      </c>
      <c r="D717" s="72">
        <v>400</v>
      </c>
      <c r="E717" s="79">
        <v>45.9</v>
      </c>
      <c r="F717" s="79">
        <v>42</v>
      </c>
      <c r="G717" s="74">
        <v>1.1300000000000001E-7</v>
      </c>
      <c r="H717" s="75">
        <v>1</v>
      </c>
      <c r="I717" s="75">
        <v>2.5</v>
      </c>
      <c r="J717" s="75"/>
      <c r="K717" s="122"/>
      <c r="L717" s="75"/>
      <c r="M717" s="75"/>
      <c r="O717" s="187"/>
      <c r="P717" s="187"/>
      <c r="S717" s="118"/>
      <c r="W717" s="56"/>
      <c r="X717" s="56"/>
      <c r="AA717" s="56"/>
    </row>
    <row r="718" spans="1:27">
      <c r="A718" s="256" t="s">
        <v>336</v>
      </c>
      <c r="B718" s="72">
        <v>160</v>
      </c>
      <c r="C718" s="73" t="s">
        <v>163</v>
      </c>
      <c r="D718" s="72">
        <v>0.7</v>
      </c>
      <c r="E718" s="79">
        <v>52.8</v>
      </c>
      <c r="F718" s="79">
        <v>46.3</v>
      </c>
      <c r="G718" s="74">
        <v>1.12E-7</v>
      </c>
      <c r="H718" s="75">
        <v>1</v>
      </c>
      <c r="I718" s="75"/>
      <c r="J718" s="75"/>
      <c r="K718" s="122"/>
      <c r="L718" s="75"/>
      <c r="M718" s="75"/>
      <c r="O718" s="187"/>
      <c r="P718" s="187"/>
      <c r="S718" s="118"/>
      <c r="W718" s="56"/>
      <c r="X718" s="56"/>
      <c r="AA718" s="56"/>
    </row>
    <row r="719" spans="1:27">
      <c r="A719" s="256" t="s">
        <v>337</v>
      </c>
      <c r="B719" s="72">
        <v>160</v>
      </c>
      <c r="C719" s="73" t="s">
        <v>163</v>
      </c>
      <c r="D719" s="72">
        <v>1.1000000000000001</v>
      </c>
      <c r="E719" s="79">
        <v>53.1</v>
      </c>
      <c r="F719" s="79">
        <v>47</v>
      </c>
      <c r="G719" s="74">
        <v>1.09E-7</v>
      </c>
      <c r="H719" s="75">
        <v>0.9</v>
      </c>
      <c r="I719" s="75"/>
      <c r="J719" s="75"/>
      <c r="K719" s="122"/>
      <c r="L719" s="75"/>
      <c r="M719" s="75"/>
      <c r="O719" s="187"/>
      <c r="P719" s="187"/>
      <c r="S719" s="118"/>
      <c r="W719" s="56"/>
      <c r="X719" s="56"/>
      <c r="AA719" s="56"/>
    </row>
    <row r="720" spans="1:27">
      <c r="A720" s="256" t="s">
        <v>97</v>
      </c>
      <c r="B720" s="72">
        <v>160</v>
      </c>
      <c r="C720" s="73" t="s">
        <v>163</v>
      </c>
      <c r="D720" s="72">
        <v>1.4</v>
      </c>
      <c r="E720" s="79">
        <v>31.8</v>
      </c>
      <c r="F720" s="79">
        <v>44.5</v>
      </c>
      <c r="G720" s="74">
        <v>1.18E-7</v>
      </c>
      <c r="H720" s="75">
        <v>1.1000000000000001</v>
      </c>
      <c r="I720" s="75"/>
      <c r="J720" s="75"/>
      <c r="K720" s="122"/>
      <c r="L720" s="75"/>
      <c r="M720" s="75"/>
      <c r="O720" s="187"/>
      <c r="P720" s="187"/>
      <c r="S720" s="118"/>
      <c r="W720" s="56"/>
      <c r="X720" s="56"/>
      <c r="AA720" s="56"/>
    </row>
    <row r="721" spans="1:27">
      <c r="A721" s="256" t="s">
        <v>338</v>
      </c>
      <c r="B721" s="72">
        <v>160</v>
      </c>
      <c r="C721" s="73" t="s">
        <v>163</v>
      </c>
      <c r="D721" s="72">
        <v>1.8</v>
      </c>
      <c r="E721" s="79">
        <v>35</v>
      </c>
      <c r="F721" s="79">
        <v>44.8</v>
      </c>
      <c r="G721" s="74">
        <v>1.15E-7</v>
      </c>
      <c r="H721" s="75">
        <v>1.2</v>
      </c>
      <c r="I721" s="75"/>
      <c r="J721" s="75"/>
      <c r="K721" s="122"/>
      <c r="L721" s="75"/>
      <c r="M721" s="75"/>
      <c r="O721" s="187"/>
      <c r="P721" s="187"/>
      <c r="S721" s="118"/>
      <c r="W721" s="56"/>
      <c r="X721" s="56"/>
      <c r="AA721" s="56"/>
    </row>
    <row r="722" spans="1:27">
      <c r="A722" s="256" t="s">
        <v>339</v>
      </c>
      <c r="B722" s="72">
        <v>160</v>
      </c>
      <c r="C722" s="73" t="s">
        <v>163</v>
      </c>
      <c r="D722" s="72">
        <v>2.1</v>
      </c>
      <c r="E722" s="79">
        <v>39.700000000000003</v>
      </c>
      <c r="F722" s="79">
        <v>43.9</v>
      </c>
      <c r="G722" s="74">
        <v>1.1999999999999999E-7</v>
      </c>
      <c r="H722" s="75">
        <v>1.2</v>
      </c>
      <c r="I722" s="75"/>
      <c r="J722" s="75"/>
      <c r="K722" s="122"/>
      <c r="L722" s="75"/>
      <c r="M722" s="75"/>
      <c r="O722" s="187"/>
      <c r="P722" s="187"/>
      <c r="S722" s="118"/>
      <c r="W722" s="56"/>
      <c r="X722" s="56"/>
      <c r="AA722" s="56"/>
    </row>
    <row r="723" spans="1:27">
      <c r="A723" s="256" t="s">
        <v>340</v>
      </c>
      <c r="B723" s="72">
        <v>160</v>
      </c>
      <c r="C723" s="73" t="s">
        <v>163</v>
      </c>
      <c r="D723" s="72">
        <v>2.5</v>
      </c>
      <c r="E723" s="79">
        <v>44</v>
      </c>
      <c r="F723" s="79">
        <v>40.1</v>
      </c>
      <c r="G723" s="74">
        <v>1.1899999999999999E-7</v>
      </c>
      <c r="H723" s="75">
        <v>1.2</v>
      </c>
      <c r="I723" s="75"/>
      <c r="J723" s="75"/>
      <c r="K723" s="122"/>
      <c r="L723" s="75"/>
      <c r="M723" s="75"/>
      <c r="O723" s="187"/>
      <c r="P723" s="187"/>
      <c r="S723" s="118"/>
      <c r="W723" s="56"/>
      <c r="X723" s="56"/>
      <c r="AA723" s="56"/>
    </row>
    <row r="724" spans="1:27">
      <c r="A724" s="256" t="s">
        <v>341</v>
      </c>
      <c r="B724" s="72">
        <v>160</v>
      </c>
      <c r="C724" s="73" t="s">
        <v>162</v>
      </c>
      <c r="D724" s="72">
        <v>425</v>
      </c>
      <c r="E724" s="79">
        <v>85.7</v>
      </c>
      <c r="F724" s="79">
        <v>62.2</v>
      </c>
      <c r="G724" s="74">
        <v>8.3700000000000002E-8</v>
      </c>
      <c r="H724" s="75">
        <v>1</v>
      </c>
      <c r="I724" s="75"/>
      <c r="J724" s="75"/>
      <c r="K724" s="122"/>
      <c r="L724" s="75"/>
      <c r="M724" s="75"/>
      <c r="O724" s="187"/>
      <c r="P724" s="187"/>
      <c r="S724" s="118"/>
      <c r="W724" s="56"/>
      <c r="X724" s="56"/>
      <c r="AA724" s="56"/>
    </row>
    <row r="725" spans="1:27">
      <c r="A725" s="256" t="s">
        <v>342</v>
      </c>
      <c r="B725" s="72">
        <v>160</v>
      </c>
      <c r="C725" s="73" t="s">
        <v>162</v>
      </c>
      <c r="D725" s="72">
        <v>450</v>
      </c>
      <c r="E725" s="79">
        <v>79.5</v>
      </c>
      <c r="F725" s="79">
        <v>29.1</v>
      </c>
      <c r="G725" s="74">
        <v>3.5600000000000001E-8</v>
      </c>
      <c r="H725" s="75">
        <v>1.5</v>
      </c>
      <c r="I725" s="75"/>
      <c r="J725" s="75"/>
      <c r="K725" s="122"/>
      <c r="L725" s="75"/>
      <c r="M725" s="75"/>
      <c r="O725" s="187"/>
      <c r="P725" s="187"/>
      <c r="S725" s="118"/>
      <c r="W725" s="56"/>
      <c r="X725" s="56"/>
      <c r="AA725" s="56"/>
    </row>
    <row r="726" spans="1:27">
      <c r="A726" s="256"/>
      <c r="B726" s="72"/>
      <c r="C726" s="73"/>
      <c r="D726" s="72"/>
      <c r="E726" s="79"/>
      <c r="F726" s="79"/>
      <c r="G726" s="74"/>
      <c r="H726" s="75"/>
      <c r="I726" s="75"/>
      <c r="J726" s="75"/>
      <c r="K726" s="122"/>
      <c r="L726" s="75"/>
      <c r="M726" s="75"/>
      <c r="O726" s="185"/>
      <c r="P726" s="183"/>
      <c r="W726" s="56"/>
      <c r="X726" s="56"/>
      <c r="AA726" s="56"/>
    </row>
    <row r="727" spans="1:27" ht="15.75">
      <c r="A727" s="256" t="s">
        <v>322</v>
      </c>
      <c r="B727" s="68">
        <v>160.05000000000001</v>
      </c>
      <c r="C727" s="71" t="s">
        <v>161</v>
      </c>
      <c r="D727" s="68">
        <v>0</v>
      </c>
      <c r="E727" s="8">
        <v>316</v>
      </c>
      <c r="F727" s="8">
        <v>26.1</v>
      </c>
      <c r="G727" s="70">
        <v>7.7799999999999995E-8</v>
      </c>
      <c r="H727" s="5">
        <v>1.2</v>
      </c>
      <c r="I727" s="5">
        <v>0.6</v>
      </c>
      <c r="J727" s="5"/>
      <c r="K727" s="128" t="s">
        <v>100</v>
      </c>
      <c r="L727" s="5"/>
      <c r="M727" s="5"/>
      <c r="O727" s="185"/>
      <c r="P727" s="183"/>
      <c r="W727" s="56"/>
      <c r="X727" s="56"/>
      <c r="AA727" s="56"/>
    </row>
    <row r="728" spans="1:27">
      <c r="A728" s="256" t="s">
        <v>323</v>
      </c>
      <c r="B728" s="68">
        <v>160.05000000000001</v>
      </c>
      <c r="C728" s="71" t="s">
        <v>163</v>
      </c>
      <c r="D728" s="68">
        <v>1.8</v>
      </c>
      <c r="E728" s="8">
        <v>321.39999999999998</v>
      </c>
      <c r="F728" s="8">
        <v>20.7</v>
      </c>
      <c r="G728" s="70">
        <v>8.8199999999999996E-8</v>
      </c>
      <c r="H728" s="5">
        <v>1.2</v>
      </c>
      <c r="I728" s="5"/>
      <c r="J728" s="5"/>
      <c r="K728" s="439" t="s">
        <v>205</v>
      </c>
      <c r="L728" s="440"/>
      <c r="M728" s="440"/>
      <c r="O728" s="185"/>
      <c r="P728" s="183"/>
      <c r="W728" s="56"/>
      <c r="X728" s="56"/>
      <c r="AA728" s="56"/>
    </row>
    <row r="729" spans="1:27">
      <c r="A729" s="256" t="s">
        <v>324</v>
      </c>
      <c r="B729" s="68">
        <v>160.05000000000001</v>
      </c>
      <c r="C729" s="71" t="s">
        <v>163</v>
      </c>
      <c r="D729" s="68">
        <v>3.6</v>
      </c>
      <c r="E729" s="8">
        <v>293.7</v>
      </c>
      <c r="F729" s="8">
        <v>39.299999999999997</v>
      </c>
      <c r="G729" s="70">
        <v>1.31E-7</v>
      </c>
      <c r="H729" s="5">
        <v>1.1000000000000001</v>
      </c>
      <c r="I729" s="5"/>
      <c r="J729" s="5"/>
      <c r="K729" s="439"/>
      <c r="L729" s="440"/>
      <c r="M729" s="440"/>
      <c r="O729" s="185"/>
      <c r="P729" s="183"/>
      <c r="W729" s="56"/>
      <c r="X729" s="56"/>
      <c r="AA729" s="56"/>
    </row>
    <row r="730" spans="1:27">
      <c r="A730" s="256" t="s">
        <v>325</v>
      </c>
      <c r="B730" s="68">
        <v>160.05000000000001</v>
      </c>
      <c r="C730" s="71" t="s">
        <v>163</v>
      </c>
      <c r="D730" s="68">
        <v>8.1</v>
      </c>
      <c r="E730" s="8">
        <v>349.7</v>
      </c>
      <c r="F730" s="8">
        <v>-6.3</v>
      </c>
      <c r="G730" s="70">
        <v>4.8200000000000001E-8</v>
      </c>
      <c r="H730" s="5">
        <v>1.3</v>
      </c>
      <c r="I730" s="5"/>
      <c r="J730" s="5"/>
      <c r="K730" s="439"/>
      <c r="L730" s="440"/>
      <c r="M730" s="440"/>
      <c r="O730" s="185"/>
      <c r="P730" s="183"/>
      <c r="W730" s="56"/>
      <c r="X730" s="56"/>
      <c r="AA730" s="56"/>
    </row>
    <row r="731" spans="1:27">
      <c r="A731" s="256" t="s">
        <v>326</v>
      </c>
      <c r="B731" s="68">
        <v>160.05000000000001</v>
      </c>
      <c r="C731" s="71" t="s">
        <v>163</v>
      </c>
      <c r="D731" s="68">
        <v>12.2</v>
      </c>
      <c r="E731" s="8">
        <v>133.19999999999999</v>
      </c>
      <c r="F731" s="8">
        <v>23.1</v>
      </c>
      <c r="G731" s="70">
        <v>3.7499999999999998E-8</v>
      </c>
      <c r="H731" s="5">
        <v>1</v>
      </c>
      <c r="I731" s="5"/>
      <c r="J731" s="5"/>
      <c r="K731" s="439"/>
      <c r="L731" s="440"/>
      <c r="M731" s="440"/>
      <c r="O731" s="185"/>
      <c r="P731" s="183"/>
      <c r="W731" s="56"/>
      <c r="X731" s="56"/>
      <c r="AA731" s="56"/>
    </row>
    <row r="732" spans="1:27">
      <c r="A732" s="256" t="s">
        <v>327</v>
      </c>
      <c r="B732" s="68">
        <v>160.05000000000001</v>
      </c>
      <c r="C732" s="71" t="s">
        <v>163</v>
      </c>
      <c r="D732" s="68">
        <v>16.100000000000001</v>
      </c>
      <c r="E732" s="8">
        <v>160</v>
      </c>
      <c r="F732" s="8">
        <v>25.5</v>
      </c>
      <c r="G732" s="70">
        <v>7.5800000000000004E-8</v>
      </c>
      <c r="H732" s="5">
        <v>1.1000000000000001</v>
      </c>
      <c r="I732" s="5"/>
      <c r="J732" s="5"/>
      <c r="K732" s="439"/>
      <c r="L732" s="440"/>
      <c r="M732" s="440"/>
      <c r="O732" s="185"/>
      <c r="P732" s="183"/>
      <c r="W732" s="56"/>
      <c r="X732" s="56"/>
      <c r="AA732" s="56"/>
    </row>
    <row r="733" spans="1:27">
      <c r="A733" s="256" t="s">
        <v>328</v>
      </c>
      <c r="B733" s="68">
        <v>160.05000000000001</v>
      </c>
      <c r="C733" s="71" t="s">
        <v>163</v>
      </c>
      <c r="D733" s="68">
        <v>26.9</v>
      </c>
      <c r="E733" s="8">
        <v>315.10000000000002</v>
      </c>
      <c r="F733" s="8">
        <v>-23.1</v>
      </c>
      <c r="G733" s="70">
        <v>8.4899999999999999E-8</v>
      </c>
      <c r="H733" s="5">
        <v>1</v>
      </c>
      <c r="I733" s="5"/>
      <c r="J733" s="5"/>
      <c r="K733" s="439"/>
      <c r="L733" s="440"/>
      <c r="M733" s="440"/>
      <c r="O733" s="185"/>
      <c r="P733" s="183"/>
      <c r="W733" s="56"/>
      <c r="X733" s="56"/>
      <c r="AA733" s="56"/>
    </row>
    <row r="734" spans="1:27">
      <c r="A734" s="256" t="s">
        <v>329</v>
      </c>
      <c r="B734" s="68">
        <v>160.05000000000001</v>
      </c>
      <c r="C734" s="71" t="s">
        <v>163</v>
      </c>
      <c r="D734" s="68">
        <v>36.700000000000003</v>
      </c>
      <c r="E734" s="8">
        <v>319</v>
      </c>
      <c r="F734" s="8">
        <v>-25.7</v>
      </c>
      <c r="G734" s="70">
        <v>1.4399999999999999E-7</v>
      </c>
      <c r="H734" s="5">
        <v>0.8</v>
      </c>
      <c r="I734" s="5"/>
      <c r="J734" s="5"/>
      <c r="K734" s="439"/>
      <c r="L734" s="440"/>
      <c r="M734" s="440"/>
      <c r="O734" s="185"/>
      <c r="P734" s="183"/>
      <c r="W734" s="56"/>
      <c r="X734" s="56"/>
      <c r="AA734" s="56"/>
    </row>
    <row r="735" spans="1:27">
      <c r="A735" s="256" t="s">
        <v>330</v>
      </c>
      <c r="B735" s="68">
        <v>160.05000000000001</v>
      </c>
      <c r="C735" s="71" t="s">
        <v>163</v>
      </c>
      <c r="D735" s="68">
        <v>46.3</v>
      </c>
      <c r="E735" s="8">
        <v>284.39999999999998</v>
      </c>
      <c r="F735" s="8">
        <v>51.7</v>
      </c>
      <c r="G735" s="70">
        <v>7.2199999999999998E-8</v>
      </c>
      <c r="H735" s="5">
        <v>1.3</v>
      </c>
      <c r="I735" s="5"/>
      <c r="J735" s="5"/>
      <c r="K735" s="439"/>
      <c r="L735" s="440"/>
      <c r="M735" s="440"/>
      <c r="O735" s="185"/>
      <c r="P735" s="183"/>
      <c r="W735" s="56"/>
      <c r="X735" s="56"/>
      <c r="AA735" s="56"/>
    </row>
    <row r="736" spans="1:27">
      <c r="A736" s="256" t="s">
        <v>331</v>
      </c>
      <c r="B736" s="72">
        <v>160.05000000000001</v>
      </c>
      <c r="C736" s="73" t="s">
        <v>163</v>
      </c>
      <c r="D736" s="72">
        <v>55.3</v>
      </c>
      <c r="E736" s="79">
        <v>171</v>
      </c>
      <c r="F736" s="79">
        <v>22.5</v>
      </c>
      <c r="G736" s="74">
        <v>1.05E-7</v>
      </c>
      <c r="H736" s="75">
        <v>1.5</v>
      </c>
      <c r="I736" s="75"/>
      <c r="J736" s="75"/>
      <c r="K736" s="122"/>
      <c r="L736" s="75"/>
      <c r="M736" s="75"/>
      <c r="O736" s="185"/>
      <c r="P736" s="183"/>
      <c r="W736" s="56"/>
      <c r="X736" s="56"/>
      <c r="AA736" s="56"/>
    </row>
    <row r="737" spans="1:27">
      <c r="A737" s="256"/>
      <c r="B737" s="68"/>
      <c r="C737" s="71"/>
      <c r="D737" s="68"/>
      <c r="E737" s="8"/>
      <c r="F737" s="8"/>
      <c r="G737" s="70"/>
      <c r="H737" s="5"/>
      <c r="I737" s="5"/>
      <c r="J737" s="5"/>
      <c r="K737" s="121"/>
      <c r="L737" s="5"/>
      <c r="M737" s="5"/>
      <c r="O737" s="185"/>
      <c r="P737" s="183"/>
      <c r="W737" s="56"/>
      <c r="X737" s="56"/>
      <c r="AA737" s="56"/>
    </row>
    <row r="738" spans="1:27" ht="15.75">
      <c r="A738" s="256" t="s">
        <v>322</v>
      </c>
      <c r="B738" s="68">
        <v>161.1</v>
      </c>
      <c r="C738" s="71" t="s">
        <v>161</v>
      </c>
      <c r="D738" s="68">
        <v>0</v>
      </c>
      <c r="E738" s="170">
        <v>214.7</v>
      </c>
      <c r="F738" s="170">
        <v>57.9</v>
      </c>
      <c r="G738" s="70">
        <v>1.04E-7</v>
      </c>
      <c r="H738" s="5">
        <v>1.8</v>
      </c>
      <c r="I738" s="5">
        <v>0.9</v>
      </c>
      <c r="J738" s="5"/>
      <c r="K738" s="128" t="s">
        <v>100</v>
      </c>
      <c r="L738" s="5"/>
      <c r="M738" s="5"/>
      <c r="O738" s="185"/>
      <c r="P738" s="183"/>
      <c r="W738" s="56"/>
      <c r="X738" s="56"/>
      <c r="AA738" s="56"/>
    </row>
    <row r="739" spans="1:27">
      <c r="A739" s="256" t="s">
        <v>323</v>
      </c>
      <c r="B739" s="68">
        <v>161.1</v>
      </c>
      <c r="C739" s="71" t="s">
        <v>162</v>
      </c>
      <c r="D739" s="68">
        <v>100</v>
      </c>
      <c r="E739" s="170">
        <v>141.30000000000001</v>
      </c>
      <c r="F739" s="170">
        <v>73.900000000000006</v>
      </c>
      <c r="G739" s="70">
        <v>1.29E-7</v>
      </c>
      <c r="H739" s="5">
        <v>1.5</v>
      </c>
      <c r="I739" s="5"/>
      <c r="J739" s="5"/>
      <c r="K739" s="439" t="s">
        <v>199</v>
      </c>
      <c r="L739" s="440"/>
      <c r="M739" s="440"/>
      <c r="O739" s="185"/>
      <c r="P739" s="183"/>
      <c r="W739" s="56"/>
      <c r="X739" s="56"/>
      <c r="AA739" s="56"/>
    </row>
    <row r="740" spans="1:27">
      <c r="A740" s="256" t="s">
        <v>324</v>
      </c>
      <c r="B740" s="68">
        <v>161.1</v>
      </c>
      <c r="C740" s="71" t="s">
        <v>162</v>
      </c>
      <c r="D740" s="68">
        <v>150</v>
      </c>
      <c r="E740" s="170">
        <v>85.7</v>
      </c>
      <c r="F740" s="170">
        <v>77.099999999999994</v>
      </c>
      <c r="G740" s="70">
        <v>1.3199999999999999E-7</v>
      </c>
      <c r="H740" s="5">
        <v>1.6</v>
      </c>
      <c r="I740" s="5"/>
      <c r="J740" s="5"/>
      <c r="K740" s="439"/>
      <c r="L740" s="440"/>
      <c r="M740" s="440"/>
      <c r="O740" s="185"/>
      <c r="P740" s="183"/>
      <c r="W740" s="56"/>
      <c r="X740" s="56"/>
      <c r="AA740" s="56"/>
    </row>
    <row r="741" spans="1:27">
      <c r="A741" s="256" t="s">
        <v>325</v>
      </c>
      <c r="B741" s="68">
        <v>161.1</v>
      </c>
      <c r="C741" s="71" t="s">
        <v>162</v>
      </c>
      <c r="D741" s="68">
        <v>175</v>
      </c>
      <c r="E741" s="170">
        <v>66.400000000000006</v>
      </c>
      <c r="F741" s="170">
        <v>79.7</v>
      </c>
      <c r="G741" s="70">
        <v>1.8E-7</v>
      </c>
      <c r="H741" s="5">
        <v>1.3</v>
      </c>
      <c r="I741" s="5"/>
      <c r="J741" s="5"/>
      <c r="K741" s="439"/>
      <c r="L741" s="440"/>
      <c r="M741" s="440"/>
      <c r="O741" s="185"/>
      <c r="P741" s="183"/>
      <c r="W741" s="56"/>
      <c r="X741" s="56"/>
      <c r="AA741" s="56"/>
    </row>
    <row r="742" spans="1:27">
      <c r="A742" s="256" t="s">
        <v>326</v>
      </c>
      <c r="B742" s="68">
        <v>161.1</v>
      </c>
      <c r="C742" s="71" t="s">
        <v>162</v>
      </c>
      <c r="D742" s="68">
        <v>200</v>
      </c>
      <c r="E742" s="170">
        <v>68.599999999999994</v>
      </c>
      <c r="F742" s="170">
        <v>70.8</v>
      </c>
      <c r="G742" s="70">
        <v>1.67E-7</v>
      </c>
      <c r="H742" s="5">
        <v>1.4</v>
      </c>
      <c r="I742" s="5">
        <v>0.6</v>
      </c>
      <c r="J742" s="5"/>
      <c r="K742" s="439"/>
      <c r="L742" s="440"/>
      <c r="M742" s="440"/>
      <c r="O742" s="185"/>
      <c r="P742" s="183"/>
      <c r="W742" s="56"/>
      <c r="X742" s="56"/>
      <c r="AA742" s="56"/>
    </row>
    <row r="743" spans="1:27">
      <c r="A743" s="256" t="s">
        <v>327</v>
      </c>
      <c r="B743" s="68">
        <v>161.1</v>
      </c>
      <c r="C743" s="71" t="s">
        <v>162</v>
      </c>
      <c r="D743" s="68">
        <v>225</v>
      </c>
      <c r="E743" s="170">
        <v>66.5</v>
      </c>
      <c r="F743" s="170">
        <v>65.900000000000006</v>
      </c>
      <c r="G743" s="70">
        <v>1.5900000000000001E-7</v>
      </c>
      <c r="H743" s="5">
        <v>1.4</v>
      </c>
      <c r="I743" s="5">
        <v>0.8</v>
      </c>
      <c r="J743" s="5"/>
      <c r="K743" s="439"/>
      <c r="L743" s="440"/>
      <c r="M743" s="440"/>
      <c r="O743" s="185"/>
      <c r="P743" s="183"/>
      <c r="W743" s="56"/>
      <c r="X743" s="56"/>
      <c r="AA743" s="56"/>
    </row>
    <row r="744" spans="1:27">
      <c r="A744" s="258" t="s">
        <v>328</v>
      </c>
      <c r="B744" s="68">
        <v>161.1</v>
      </c>
      <c r="C744" s="71" t="s">
        <v>162</v>
      </c>
      <c r="D744" s="68">
        <v>250</v>
      </c>
      <c r="E744" s="170">
        <v>37.799999999999997</v>
      </c>
      <c r="F744" s="170">
        <v>38.9</v>
      </c>
      <c r="G744" s="70">
        <v>1.5800000000000001E-7</v>
      </c>
      <c r="H744" s="5">
        <v>1.3</v>
      </c>
      <c r="I744" s="143">
        <v>1.2</v>
      </c>
      <c r="J744" s="5"/>
      <c r="K744" s="439"/>
      <c r="L744" s="440"/>
      <c r="M744" s="440"/>
      <c r="O744" s="185"/>
      <c r="P744" s="183"/>
      <c r="W744" s="56"/>
      <c r="X744" s="56"/>
      <c r="AA744" s="56"/>
    </row>
    <row r="745" spans="1:27">
      <c r="A745" s="258" t="s">
        <v>329</v>
      </c>
      <c r="B745" s="68">
        <v>161.1</v>
      </c>
      <c r="C745" s="71" t="s">
        <v>162</v>
      </c>
      <c r="D745" s="68">
        <v>275</v>
      </c>
      <c r="E745" s="170">
        <v>44.9</v>
      </c>
      <c r="F745" s="170">
        <v>29.5</v>
      </c>
      <c r="G745" s="70">
        <v>1.4399999999999999E-7</v>
      </c>
      <c r="H745" s="5">
        <v>1.6</v>
      </c>
      <c r="I745" s="5"/>
      <c r="J745" s="5"/>
      <c r="K745" s="439"/>
      <c r="L745" s="440"/>
      <c r="M745" s="440"/>
      <c r="O745" s="185"/>
      <c r="P745" s="183"/>
      <c r="W745" s="56"/>
      <c r="X745" s="56"/>
      <c r="AA745" s="56"/>
    </row>
    <row r="746" spans="1:27">
      <c r="A746" s="258" t="s">
        <v>330</v>
      </c>
      <c r="B746" s="68">
        <v>161.1</v>
      </c>
      <c r="C746" s="71" t="s">
        <v>162</v>
      </c>
      <c r="D746" s="68">
        <v>300</v>
      </c>
      <c r="E746" s="170">
        <v>57.9</v>
      </c>
      <c r="F746" s="170">
        <v>42.3</v>
      </c>
      <c r="G746" s="70">
        <v>6.6199999999999997E-8</v>
      </c>
      <c r="H746" s="5">
        <v>1.6</v>
      </c>
      <c r="I746" s="5">
        <v>1</v>
      </c>
      <c r="J746" s="5"/>
      <c r="K746" s="439"/>
      <c r="L746" s="440"/>
      <c r="M746" s="440"/>
      <c r="O746" s="185"/>
      <c r="P746" s="183"/>
      <c r="W746" s="56"/>
      <c r="X746" s="56"/>
      <c r="AA746" s="56"/>
    </row>
    <row r="747" spans="1:27">
      <c r="A747" s="256" t="s">
        <v>331</v>
      </c>
      <c r="B747" s="68">
        <v>161.1</v>
      </c>
      <c r="C747" s="71" t="s">
        <v>162</v>
      </c>
      <c r="D747" s="68">
        <v>325</v>
      </c>
      <c r="E747" s="170">
        <v>259.8</v>
      </c>
      <c r="F747" s="170">
        <v>16.899999999999999</v>
      </c>
      <c r="G747" s="70">
        <v>7.5499999999999994E-8</v>
      </c>
      <c r="H747" s="5">
        <v>0.9</v>
      </c>
      <c r="I747" s="5"/>
      <c r="J747" s="5"/>
      <c r="K747" s="439"/>
      <c r="L747" s="440"/>
      <c r="M747" s="440"/>
      <c r="O747" s="185"/>
      <c r="P747" s="183"/>
      <c r="W747" s="56"/>
      <c r="X747" s="56"/>
      <c r="AA747" s="56"/>
    </row>
    <row r="748" spans="1:27">
      <c r="A748" s="256" t="s">
        <v>332</v>
      </c>
      <c r="B748" s="68">
        <v>161.1</v>
      </c>
      <c r="C748" s="71" t="s">
        <v>162</v>
      </c>
      <c r="D748" s="68">
        <v>350</v>
      </c>
      <c r="E748" s="170">
        <v>256.39999999999998</v>
      </c>
      <c r="F748" s="170">
        <v>-15</v>
      </c>
      <c r="G748" s="70">
        <v>6.0399999999999998E-8</v>
      </c>
      <c r="H748" s="5">
        <v>1.3</v>
      </c>
      <c r="I748" s="78">
        <v>1.4</v>
      </c>
      <c r="J748" s="5"/>
      <c r="K748" s="121"/>
      <c r="L748" s="5"/>
      <c r="M748" s="5"/>
      <c r="O748" s="185"/>
      <c r="P748" s="183"/>
      <c r="W748" s="56"/>
      <c r="X748" s="56"/>
      <c r="AA748" s="56"/>
    </row>
    <row r="749" spans="1:27">
      <c r="A749" s="256" t="s">
        <v>333</v>
      </c>
      <c r="B749" s="68">
        <v>161.1</v>
      </c>
      <c r="C749" s="71" t="s">
        <v>162</v>
      </c>
      <c r="D749" s="68">
        <v>375</v>
      </c>
      <c r="E749" s="170">
        <v>342.8</v>
      </c>
      <c r="F749" s="170">
        <v>4.9000000000000004</v>
      </c>
      <c r="G749" s="70">
        <v>7.1799999999999994E-8</v>
      </c>
      <c r="H749" s="5">
        <v>1.3</v>
      </c>
      <c r="I749" s="5"/>
      <c r="J749" s="5"/>
      <c r="K749" s="121"/>
      <c r="L749" s="5"/>
      <c r="M749" s="5"/>
      <c r="O749" s="185"/>
      <c r="P749" s="183"/>
      <c r="W749" s="56"/>
      <c r="X749" s="56"/>
      <c r="AA749" s="56"/>
    </row>
    <row r="750" spans="1:27">
      <c r="A750" s="256"/>
      <c r="C750" s="261"/>
      <c r="D750" s="261"/>
      <c r="F750" s="63"/>
      <c r="W750" s="56"/>
      <c r="X750" s="56"/>
      <c r="AA750" s="56"/>
    </row>
    <row r="751" spans="1:27" ht="15.75">
      <c r="A751" s="256" t="s">
        <v>322</v>
      </c>
      <c r="B751" s="68">
        <v>161.15</v>
      </c>
      <c r="C751" s="71" t="s">
        <v>161</v>
      </c>
      <c r="D751" s="68">
        <v>0</v>
      </c>
      <c r="E751" s="8">
        <v>51.5</v>
      </c>
      <c r="F751" s="8">
        <v>51.4</v>
      </c>
      <c r="G751" s="70">
        <v>6.7500000000000002E-8</v>
      </c>
      <c r="H751" s="5">
        <v>1.2</v>
      </c>
      <c r="I751" s="5">
        <v>-1.6</v>
      </c>
      <c r="J751" s="5"/>
      <c r="K751" s="128" t="s">
        <v>100</v>
      </c>
      <c r="L751" s="5"/>
      <c r="M751" s="5"/>
      <c r="O751" s="185"/>
      <c r="P751" s="183"/>
      <c r="W751" s="56"/>
      <c r="X751" s="56"/>
      <c r="AA751" s="56"/>
    </row>
    <row r="752" spans="1:27" ht="15" customHeight="1">
      <c r="A752" s="256" t="s">
        <v>323</v>
      </c>
      <c r="B752" s="68">
        <v>161.15</v>
      </c>
      <c r="C752" s="71" t="s">
        <v>163</v>
      </c>
      <c r="D752" s="68">
        <v>3.6</v>
      </c>
      <c r="E752" s="8">
        <v>344.8</v>
      </c>
      <c r="F752" s="8">
        <v>-29.2</v>
      </c>
      <c r="G752" s="70">
        <v>6.5999999999999995E-8</v>
      </c>
      <c r="H752" s="5">
        <v>1</v>
      </c>
      <c r="I752" s="5"/>
      <c r="J752" s="5"/>
      <c r="K752" s="439" t="s">
        <v>198</v>
      </c>
      <c r="L752" s="440"/>
      <c r="M752" s="440"/>
      <c r="O752" s="185"/>
      <c r="P752" s="183"/>
      <c r="W752" s="56"/>
      <c r="X752" s="56"/>
      <c r="AA752" s="56"/>
    </row>
    <row r="753" spans="1:27">
      <c r="A753" s="352" t="s">
        <v>324</v>
      </c>
      <c r="B753" s="68">
        <v>161.15</v>
      </c>
      <c r="C753" s="71" t="s">
        <v>163</v>
      </c>
      <c r="D753" s="68">
        <v>8.1</v>
      </c>
      <c r="E753" s="8">
        <v>345</v>
      </c>
      <c r="F753" s="8">
        <v>2</v>
      </c>
      <c r="G753" s="70">
        <v>7.2100000000000004E-8</v>
      </c>
      <c r="H753" s="5">
        <v>1.3</v>
      </c>
      <c r="I753" s="162"/>
      <c r="J753" s="162"/>
      <c r="K753" s="439"/>
      <c r="L753" s="440"/>
      <c r="M753" s="440"/>
      <c r="N753" s="166"/>
      <c r="O753" s="190"/>
      <c r="P753" s="191"/>
      <c r="W753" s="56"/>
      <c r="X753" s="56"/>
      <c r="AA753" s="56"/>
    </row>
    <row r="754" spans="1:27">
      <c r="A754" s="352" t="s">
        <v>325</v>
      </c>
      <c r="B754" s="68">
        <v>161.15</v>
      </c>
      <c r="C754" s="71" t="s">
        <v>163</v>
      </c>
      <c r="D754" s="68">
        <v>12.2</v>
      </c>
      <c r="E754" s="8">
        <v>11.1</v>
      </c>
      <c r="F754" s="8">
        <v>-25.5</v>
      </c>
      <c r="G754" s="70">
        <v>8.4400000000000001E-8</v>
      </c>
      <c r="H754" s="5">
        <v>1.1000000000000001</v>
      </c>
      <c r="I754" s="162"/>
      <c r="J754" s="162"/>
      <c r="K754" s="439"/>
      <c r="L754" s="440"/>
      <c r="M754" s="440"/>
      <c r="N754" s="166"/>
      <c r="O754" s="190"/>
      <c r="P754" s="191"/>
      <c r="W754" s="56"/>
      <c r="X754" s="56"/>
      <c r="AA754" s="56"/>
    </row>
    <row r="755" spans="1:27">
      <c r="A755" s="352" t="s">
        <v>326</v>
      </c>
      <c r="B755" s="68">
        <v>161.15</v>
      </c>
      <c r="C755" s="71" t="s">
        <v>163</v>
      </c>
      <c r="D755" s="68">
        <v>16.100000000000001</v>
      </c>
      <c r="E755" s="8">
        <v>55.4</v>
      </c>
      <c r="F755" s="8">
        <v>-8.6999999999999993</v>
      </c>
      <c r="G755" s="70">
        <v>9.6299999999999995E-8</v>
      </c>
      <c r="H755" s="5">
        <v>1</v>
      </c>
      <c r="I755" s="162"/>
      <c r="J755" s="162"/>
      <c r="K755" s="439"/>
      <c r="L755" s="440"/>
      <c r="M755" s="440"/>
      <c r="N755" s="166"/>
      <c r="O755" s="190"/>
      <c r="P755" s="191"/>
      <c r="W755" s="56"/>
      <c r="X755" s="56"/>
      <c r="AA755" s="56"/>
    </row>
    <row r="756" spans="1:27">
      <c r="A756" s="256" t="s">
        <v>327</v>
      </c>
      <c r="B756" s="68">
        <v>161.15</v>
      </c>
      <c r="C756" s="71" t="s">
        <v>163</v>
      </c>
      <c r="D756" s="68">
        <v>26.9</v>
      </c>
      <c r="E756" s="8">
        <v>355.6</v>
      </c>
      <c r="F756" s="8">
        <v>-43.4</v>
      </c>
      <c r="G756" s="70">
        <v>1.4100000000000001E-7</v>
      </c>
      <c r="H756" s="5">
        <v>1.1000000000000001</v>
      </c>
      <c r="I756" s="162"/>
      <c r="J756" s="162"/>
      <c r="K756" s="165"/>
      <c r="L756" s="162"/>
      <c r="M756" s="162"/>
      <c r="N756" s="166"/>
      <c r="O756" s="190"/>
      <c r="P756" s="191"/>
      <c r="W756" s="56"/>
      <c r="X756" s="56"/>
      <c r="AA756" s="56"/>
    </row>
    <row r="757" spans="1:27">
      <c r="A757" s="256" t="s">
        <v>328</v>
      </c>
      <c r="B757" s="68">
        <v>161.15</v>
      </c>
      <c r="C757" s="71" t="s">
        <v>163</v>
      </c>
      <c r="D757" s="68">
        <v>36.700000000000003</v>
      </c>
      <c r="E757" s="8">
        <v>207</v>
      </c>
      <c r="F757" s="8">
        <v>-12.8</v>
      </c>
      <c r="G757" s="70">
        <v>8.5500000000000005E-8</v>
      </c>
      <c r="H757" s="5">
        <v>2</v>
      </c>
      <c r="I757" s="162"/>
      <c r="J757" s="162"/>
      <c r="K757" s="165"/>
      <c r="L757" s="162"/>
      <c r="M757" s="162"/>
      <c r="N757" s="166"/>
      <c r="O757" s="190"/>
      <c r="P757" s="191"/>
      <c r="W757" s="56"/>
      <c r="X757" s="56"/>
      <c r="AA757" s="56"/>
    </row>
    <row r="758" spans="1:27">
      <c r="A758" s="256" t="s">
        <v>329</v>
      </c>
      <c r="B758" s="159">
        <v>161.15</v>
      </c>
      <c r="C758" s="160" t="s">
        <v>163</v>
      </c>
      <c r="D758" s="159">
        <v>46.3</v>
      </c>
      <c r="E758" s="159">
        <v>36.5</v>
      </c>
      <c r="F758" s="159">
        <v>-78.400000000000006</v>
      </c>
      <c r="G758" s="161">
        <v>1.14E-7</v>
      </c>
      <c r="H758" s="162">
        <v>1.7</v>
      </c>
      <c r="I758" s="162"/>
      <c r="J758" s="162"/>
      <c r="K758" s="165"/>
      <c r="L758" s="162"/>
      <c r="M758" s="162"/>
      <c r="N758" s="166"/>
      <c r="O758" s="190"/>
      <c r="P758" s="191"/>
      <c r="W758" s="56"/>
      <c r="X758" s="56"/>
      <c r="AA758" s="56"/>
    </row>
    <row r="759" spans="1:27">
      <c r="A759" s="256" t="s">
        <v>330</v>
      </c>
      <c r="B759" s="159">
        <v>161.15</v>
      </c>
      <c r="C759" s="160" t="s">
        <v>163</v>
      </c>
      <c r="D759" s="159">
        <v>55.3</v>
      </c>
      <c r="E759" s="159">
        <v>144.6</v>
      </c>
      <c r="F759" s="159">
        <v>-0.9</v>
      </c>
      <c r="G759" s="161">
        <v>1.72E-7</v>
      </c>
      <c r="H759" s="162">
        <v>1.2</v>
      </c>
      <c r="I759" s="162"/>
      <c r="J759" s="162"/>
      <c r="K759" s="165"/>
      <c r="L759" s="162"/>
      <c r="M759" s="162"/>
      <c r="N759" s="166"/>
      <c r="O759" s="190"/>
      <c r="P759" s="191"/>
      <c r="W759" s="56"/>
      <c r="X759" s="56"/>
      <c r="AA759" s="56"/>
    </row>
    <row r="760" spans="1:27">
      <c r="A760" s="256" t="s">
        <v>331</v>
      </c>
      <c r="B760" s="159">
        <v>161.15</v>
      </c>
      <c r="C760" s="160" t="s">
        <v>163</v>
      </c>
      <c r="D760" s="159">
        <v>64.099999999999994</v>
      </c>
      <c r="E760" s="159">
        <v>144.69999999999999</v>
      </c>
      <c r="F760" s="159">
        <v>-47.9</v>
      </c>
      <c r="G760" s="161">
        <v>1.3300000000000001E-7</v>
      </c>
      <c r="H760" s="162">
        <v>1.5</v>
      </c>
      <c r="I760" s="162"/>
      <c r="J760" s="162"/>
      <c r="K760" s="165"/>
      <c r="L760" s="162"/>
      <c r="M760" s="162"/>
      <c r="N760" s="166"/>
      <c r="O760" s="190"/>
      <c r="P760" s="191"/>
      <c r="W760" s="56"/>
      <c r="X760" s="56"/>
      <c r="AA760" s="56"/>
    </row>
    <row r="761" spans="1:27">
      <c r="A761" s="256" t="s">
        <v>332</v>
      </c>
      <c r="B761" s="159">
        <v>161.15</v>
      </c>
      <c r="C761" s="160" t="s">
        <v>163</v>
      </c>
      <c r="D761" s="159">
        <v>73.599999999999994</v>
      </c>
      <c r="E761" s="159">
        <v>109</v>
      </c>
      <c r="F761" s="159">
        <v>-43.7</v>
      </c>
      <c r="G761" s="161">
        <v>1.7800000000000001E-7</v>
      </c>
      <c r="H761" s="162">
        <v>1.3</v>
      </c>
      <c r="I761" s="162"/>
      <c r="J761" s="162"/>
      <c r="K761" s="165"/>
      <c r="L761" s="162"/>
      <c r="M761" s="162"/>
      <c r="N761" s="166"/>
      <c r="O761" s="190"/>
      <c r="P761" s="191"/>
      <c r="W761" s="56"/>
      <c r="X761" s="56"/>
      <c r="AA761" s="56"/>
    </row>
    <row r="762" spans="1:27">
      <c r="A762" s="256" t="s">
        <v>333</v>
      </c>
      <c r="B762" s="159">
        <v>161.15</v>
      </c>
      <c r="C762" s="160" t="s">
        <v>163</v>
      </c>
      <c r="D762" s="159">
        <v>82.8</v>
      </c>
      <c r="E762" s="159">
        <v>96.4</v>
      </c>
      <c r="F762" s="159">
        <v>13.9</v>
      </c>
      <c r="G762" s="161">
        <v>1.1300000000000001E-7</v>
      </c>
      <c r="H762" s="162">
        <v>0.6</v>
      </c>
      <c r="I762" s="162"/>
      <c r="J762" s="162"/>
      <c r="K762" s="165"/>
      <c r="L762" s="162"/>
      <c r="M762" s="162"/>
      <c r="N762" s="166"/>
      <c r="O762" s="190"/>
      <c r="P762" s="191"/>
      <c r="W762" s="56"/>
      <c r="X762" s="56"/>
      <c r="AA762" s="56"/>
    </row>
    <row r="763" spans="1:27">
      <c r="A763" s="256" t="s">
        <v>334</v>
      </c>
      <c r="B763" s="159">
        <v>161.15</v>
      </c>
      <c r="C763" s="160" t="s">
        <v>163</v>
      </c>
      <c r="D763" s="159">
        <v>92.2</v>
      </c>
      <c r="E763" s="159">
        <v>115.6</v>
      </c>
      <c r="F763" s="159">
        <v>-14.6</v>
      </c>
      <c r="G763" s="161">
        <v>1.3799999999999999E-7</v>
      </c>
      <c r="H763" s="162">
        <v>1</v>
      </c>
      <c r="I763" s="162"/>
      <c r="J763" s="162"/>
      <c r="K763" s="165"/>
      <c r="L763" s="162"/>
      <c r="M763" s="162"/>
      <c r="N763" s="166"/>
      <c r="O763" s="190"/>
      <c r="P763" s="191"/>
      <c r="W763" s="56"/>
      <c r="X763" s="56"/>
      <c r="AA763" s="56"/>
    </row>
    <row r="764" spans="1:27">
      <c r="A764" s="256" t="s">
        <v>98</v>
      </c>
      <c r="B764" s="159">
        <v>161.15</v>
      </c>
      <c r="C764" s="160" t="s">
        <v>163</v>
      </c>
      <c r="D764" s="159">
        <v>102.1</v>
      </c>
      <c r="E764" s="159">
        <v>105</v>
      </c>
      <c r="F764" s="159">
        <v>-23.9</v>
      </c>
      <c r="G764" s="161">
        <v>9.9900000000000001E-8</v>
      </c>
      <c r="H764" s="162">
        <v>0.8</v>
      </c>
      <c r="I764" s="162"/>
      <c r="J764" s="162"/>
      <c r="K764" s="165"/>
      <c r="L764" s="162"/>
      <c r="M764" s="162"/>
      <c r="N764" s="166"/>
      <c r="O764" s="190"/>
      <c r="P764" s="191"/>
      <c r="W764" s="56"/>
      <c r="X764" s="56"/>
      <c r="AA764" s="56"/>
    </row>
    <row r="765" spans="1:27">
      <c r="A765" s="256" t="s">
        <v>335</v>
      </c>
      <c r="B765" s="159">
        <v>161.15</v>
      </c>
      <c r="C765" s="160" t="s">
        <v>163</v>
      </c>
      <c r="D765" s="159">
        <v>117.5</v>
      </c>
      <c r="E765" s="159">
        <v>130.4</v>
      </c>
      <c r="F765" s="159">
        <v>-11.7</v>
      </c>
      <c r="G765" s="161">
        <v>1.2700000000000001E-7</v>
      </c>
      <c r="H765" s="162">
        <v>1.1000000000000001</v>
      </c>
      <c r="I765" s="162"/>
      <c r="J765" s="162"/>
      <c r="K765" s="165"/>
      <c r="L765" s="162"/>
      <c r="M765" s="162"/>
      <c r="N765" s="167"/>
      <c r="O765" s="190"/>
      <c r="P765" s="191"/>
      <c r="W765" s="56"/>
      <c r="X765" s="56"/>
      <c r="AA765" s="56"/>
    </row>
    <row r="766" spans="1:27">
      <c r="A766" s="256"/>
      <c r="B766" s="68"/>
      <c r="C766" s="71"/>
      <c r="D766" s="68"/>
      <c r="E766" s="8"/>
      <c r="F766" s="8"/>
      <c r="G766" s="70"/>
      <c r="H766" s="5"/>
      <c r="I766" s="5"/>
      <c r="J766" s="5"/>
      <c r="K766" s="121"/>
      <c r="L766" s="5"/>
      <c r="M766" s="5"/>
      <c r="W766" s="56"/>
      <c r="X766" s="56"/>
      <c r="AA766" s="56"/>
    </row>
    <row r="767" spans="1:27" ht="15.75">
      <c r="A767" s="256" t="s">
        <v>322</v>
      </c>
      <c r="B767" s="68">
        <v>162.35</v>
      </c>
      <c r="C767" s="71" t="s">
        <v>161</v>
      </c>
      <c r="D767" s="68">
        <v>0</v>
      </c>
      <c r="E767" s="8">
        <v>273.7</v>
      </c>
      <c r="F767" s="8">
        <v>-57.3</v>
      </c>
      <c r="G767" s="70">
        <v>3.4200000000000002E-7</v>
      </c>
      <c r="H767" s="5">
        <v>5.3</v>
      </c>
      <c r="I767" s="5">
        <v>150</v>
      </c>
      <c r="J767" s="5"/>
      <c r="K767" s="128" t="s">
        <v>98</v>
      </c>
      <c r="L767" s="5"/>
      <c r="M767" s="5"/>
      <c r="N767" s="105"/>
      <c r="O767" s="185"/>
      <c r="P767" s="183"/>
      <c r="S767" s="210"/>
      <c r="W767" s="56"/>
      <c r="X767" s="56"/>
      <c r="AA767" s="56"/>
    </row>
    <row r="768" spans="1:27" ht="15.75">
      <c r="A768" s="256" t="s">
        <v>323</v>
      </c>
      <c r="B768" s="68">
        <v>162.35</v>
      </c>
      <c r="C768" s="71" t="s">
        <v>162</v>
      </c>
      <c r="D768" s="68">
        <v>100</v>
      </c>
      <c r="E768" s="8">
        <v>261.8</v>
      </c>
      <c r="F768" s="8">
        <v>-67.5</v>
      </c>
      <c r="G768" s="70">
        <v>2.91E-7</v>
      </c>
      <c r="H768" s="5">
        <v>6.3</v>
      </c>
      <c r="I768" s="5"/>
      <c r="J768" s="5"/>
      <c r="K768" s="439" t="s">
        <v>197</v>
      </c>
      <c r="L768" s="440"/>
      <c r="M768" s="440"/>
      <c r="O768" s="185"/>
      <c r="P768" s="183"/>
      <c r="S768" s="210"/>
      <c r="W768" s="56"/>
      <c r="X768" s="56"/>
      <c r="AA768" s="56"/>
    </row>
    <row r="769" spans="1:28" ht="15.75">
      <c r="A769" s="256" t="s">
        <v>324</v>
      </c>
      <c r="B769" s="68">
        <v>162.35</v>
      </c>
      <c r="C769" s="71" t="s">
        <v>162</v>
      </c>
      <c r="D769" s="68">
        <v>150</v>
      </c>
      <c r="E769" s="8">
        <v>251.2</v>
      </c>
      <c r="F769" s="8">
        <v>-66.3</v>
      </c>
      <c r="G769" s="70">
        <v>2.0200000000000001E-7</v>
      </c>
      <c r="H769" s="5">
        <v>7.8</v>
      </c>
      <c r="I769" s="5">
        <v>151</v>
      </c>
      <c r="J769" s="5"/>
      <c r="K769" s="439"/>
      <c r="L769" s="440"/>
      <c r="M769" s="440"/>
      <c r="O769" s="185"/>
      <c r="P769" s="183"/>
      <c r="S769" s="210"/>
      <c r="W769" s="56"/>
      <c r="X769" s="56"/>
      <c r="AA769" s="56"/>
    </row>
    <row r="770" spans="1:28" ht="15.75">
      <c r="A770" s="256" t="s">
        <v>325</v>
      </c>
      <c r="B770" s="68">
        <v>162.35</v>
      </c>
      <c r="C770" s="71" t="s">
        <v>163</v>
      </c>
      <c r="D770" s="68">
        <v>5</v>
      </c>
      <c r="E770" s="8">
        <v>246.8</v>
      </c>
      <c r="F770" s="8">
        <v>-64.2</v>
      </c>
      <c r="G770" s="70">
        <v>1.8300000000000001E-7</v>
      </c>
      <c r="H770" s="5">
        <v>8.6999999999999993</v>
      </c>
      <c r="I770" s="5"/>
      <c r="J770" s="5"/>
      <c r="K770" s="439"/>
      <c r="L770" s="440"/>
      <c r="M770" s="440"/>
      <c r="O770" s="185"/>
      <c r="P770" s="183"/>
      <c r="S770" s="210"/>
      <c r="W770" s="56"/>
      <c r="X770" s="56"/>
      <c r="AA770" s="56"/>
    </row>
    <row r="771" spans="1:28" ht="15.75">
      <c r="A771" s="256" t="s">
        <v>326</v>
      </c>
      <c r="B771" s="68">
        <v>162.35</v>
      </c>
      <c r="C771" s="71" t="s">
        <v>163</v>
      </c>
      <c r="D771" s="68">
        <v>8</v>
      </c>
      <c r="E771" s="8">
        <v>246.2</v>
      </c>
      <c r="F771" s="8">
        <v>-64.8</v>
      </c>
      <c r="G771" s="70">
        <v>1.79E-7</v>
      </c>
      <c r="H771" s="5">
        <v>8.8000000000000007</v>
      </c>
      <c r="I771" s="5"/>
      <c r="J771" s="5"/>
      <c r="K771" s="439"/>
      <c r="L771" s="440"/>
      <c r="M771" s="440"/>
      <c r="O771" s="185"/>
      <c r="P771" s="183"/>
      <c r="S771" s="210"/>
    </row>
    <row r="772" spans="1:28" ht="15.75">
      <c r="A772" s="256" t="s">
        <v>327</v>
      </c>
      <c r="B772" s="68">
        <v>162.35</v>
      </c>
      <c r="C772" s="71" t="s">
        <v>163</v>
      </c>
      <c r="D772" s="68">
        <v>10</v>
      </c>
      <c r="E772" s="8">
        <v>247.7</v>
      </c>
      <c r="F772" s="8">
        <v>-66</v>
      </c>
      <c r="G772" s="70">
        <v>1.6999999999999999E-7</v>
      </c>
      <c r="H772" s="5">
        <v>9.4</v>
      </c>
      <c r="I772" s="5"/>
      <c r="J772" s="5"/>
      <c r="K772" s="439"/>
      <c r="L772" s="440"/>
      <c r="M772" s="440"/>
      <c r="O772" s="185"/>
      <c r="P772" s="183"/>
      <c r="S772" s="210"/>
    </row>
    <row r="773" spans="1:28" ht="15.75">
      <c r="A773" s="258" t="s">
        <v>328</v>
      </c>
      <c r="B773" s="68">
        <v>162.35</v>
      </c>
      <c r="C773" s="71" t="s">
        <v>163</v>
      </c>
      <c r="D773" s="68">
        <v>15</v>
      </c>
      <c r="E773" s="8">
        <v>247.4</v>
      </c>
      <c r="F773" s="8">
        <v>-63.9</v>
      </c>
      <c r="G773" s="70">
        <v>1.5099999999999999E-7</v>
      </c>
      <c r="H773" s="5">
        <v>10.9</v>
      </c>
      <c r="I773" s="5"/>
      <c r="J773" s="5"/>
      <c r="K773" s="439"/>
      <c r="L773" s="440"/>
      <c r="M773" s="440"/>
      <c r="O773" s="185"/>
      <c r="P773" s="183"/>
      <c r="S773" s="210"/>
    </row>
    <row r="774" spans="1:28" ht="15.75">
      <c r="A774" s="258" t="s">
        <v>329</v>
      </c>
      <c r="B774" s="68">
        <v>162.35</v>
      </c>
      <c r="C774" s="71" t="s">
        <v>163</v>
      </c>
      <c r="D774" s="68">
        <v>18</v>
      </c>
      <c r="E774" s="8">
        <v>243.3</v>
      </c>
      <c r="F774" s="8">
        <v>-67.3</v>
      </c>
      <c r="G774" s="70">
        <v>1.43E-7</v>
      </c>
      <c r="H774" s="5">
        <v>10.6</v>
      </c>
      <c r="I774" s="5"/>
      <c r="J774" s="5"/>
      <c r="K774" s="439"/>
      <c r="L774" s="440"/>
      <c r="M774" s="440"/>
      <c r="O774" s="185"/>
      <c r="P774" s="183"/>
      <c r="S774" s="210"/>
    </row>
    <row r="775" spans="1:28" ht="15.75">
      <c r="A775" s="258" t="s">
        <v>330</v>
      </c>
      <c r="B775" s="68">
        <v>162.35</v>
      </c>
      <c r="C775" s="71" t="s">
        <v>163</v>
      </c>
      <c r="D775" s="68">
        <v>20</v>
      </c>
      <c r="E775" s="8">
        <v>242.1</v>
      </c>
      <c r="F775" s="8">
        <v>-67.599999999999994</v>
      </c>
      <c r="G775" s="70">
        <v>1.3400000000000001E-7</v>
      </c>
      <c r="H775" s="5">
        <v>11.3</v>
      </c>
      <c r="I775" s="5"/>
      <c r="J775" s="5"/>
      <c r="K775" s="439"/>
      <c r="L775" s="440"/>
      <c r="M775" s="440"/>
      <c r="O775" s="185"/>
      <c r="P775" s="183"/>
      <c r="S775" s="210"/>
      <c r="W775" s="150"/>
      <c r="X775" s="150"/>
      <c r="Y775" s="151"/>
      <c r="Z775" s="151"/>
      <c r="AA775" s="150"/>
    </row>
    <row r="776" spans="1:28" ht="15.75">
      <c r="A776" s="256" t="s">
        <v>331</v>
      </c>
      <c r="B776" s="68">
        <v>162.35</v>
      </c>
      <c r="C776" s="71" t="s">
        <v>162</v>
      </c>
      <c r="D776" s="68">
        <v>200</v>
      </c>
      <c r="E776" s="8">
        <v>287.89999999999998</v>
      </c>
      <c r="F776" s="8">
        <v>-71.5</v>
      </c>
      <c r="G776" s="70">
        <v>1.4000000000000001E-7</v>
      </c>
      <c r="H776" s="5">
        <v>12.5</v>
      </c>
      <c r="I776" s="5"/>
      <c r="J776" s="5"/>
      <c r="K776" s="121"/>
      <c r="L776" s="5"/>
      <c r="M776" s="5"/>
      <c r="O776" s="185"/>
      <c r="P776" s="183"/>
      <c r="S776" s="210"/>
      <c r="W776" s="150"/>
      <c r="X776" s="150"/>
      <c r="Y776" s="151"/>
      <c r="Z776" s="151"/>
      <c r="AA776" s="150"/>
      <c r="AB776" s="93"/>
    </row>
    <row r="777" spans="1:28" ht="15.75">
      <c r="A777" s="256" t="s">
        <v>332</v>
      </c>
      <c r="B777" s="68">
        <v>162.35</v>
      </c>
      <c r="C777" s="71" t="s">
        <v>162</v>
      </c>
      <c r="D777" s="68">
        <v>225</v>
      </c>
      <c r="E777" s="8">
        <v>311.8</v>
      </c>
      <c r="F777" s="8">
        <v>-68.900000000000006</v>
      </c>
      <c r="G777" s="70">
        <v>1.48E-7</v>
      </c>
      <c r="H777" s="5">
        <v>12</v>
      </c>
      <c r="I777" s="5">
        <v>155</v>
      </c>
      <c r="J777" s="5"/>
      <c r="K777" s="121"/>
      <c r="L777" s="5"/>
      <c r="M777" s="5"/>
      <c r="O777" s="185"/>
      <c r="P777" s="183"/>
      <c r="S777" s="210"/>
      <c r="W777" s="150"/>
      <c r="X777" s="150"/>
      <c r="Y777" s="151"/>
      <c r="Z777" s="151"/>
      <c r="AA777" s="150"/>
      <c r="AB777" s="93"/>
    </row>
    <row r="778" spans="1:28" ht="15.75">
      <c r="A778" s="256" t="s">
        <v>333</v>
      </c>
      <c r="B778" s="68">
        <v>162.35</v>
      </c>
      <c r="C778" s="71" t="s">
        <v>162</v>
      </c>
      <c r="D778" s="68">
        <v>250</v>
      </c>
      <c r="E778" s="8">
        <v>346.4</v>
      </c>
      <c r="F778" s="8">
        <v>-56.2</v>
      </c>
      <c r="G778" s="70">
        <v>1.7700000000000001E-7</v>
      </c>
      <c r="H778" s="5">
        <v>10.199999999999999</v>
      </c>
      <c r="I778" s="5"/>
      <c r="J778" s="5"/>
      <c r="K778" s="121"/>
      <c r="L778" s="5"/>
      <c r="M778" s="5"/>
      <c r="O778" s="185"/>
      <c r="P778" s="183"/>
      <c r="S778" s="210"/>
      <c r="AB778" s="93"/>
    </row>
    <row r="779" spans="1:28" s="93" customFormat="1" ht="15.75">
      <c r="A779" s="256" t="s">
        <v>334</v>
      </c>
      <c r="B779" s="83">
        <v>162.35</v>
      </c>
      <c r="C779" s="84" t="s">
        <v>162</v>
      </c>
      <c r="D779" s="83">
        <v>275</v>
      </c>
      <c r="E779" s="84">
        <v>2.1</v>
      </c>
      <c r="F779" s="84">
        <v>-34.5</v>
      </c>
      <c r="G779" s="84">
        <v>4.8599999999999998E-7</v>
      </c>
      <c r="H779" s="84">
        <v>4.4000000000000004</v>
      </c>
      <c r="I779" s="84"/>
      <c r="J779" s="84"/>
      <c r="K779" s="132"/>
      <c r="L779" s="84"/>
      <c r="M779" s="84"/>
      <c r="N779" s="111"/>
      <c r="O779" s="194"/>
      <c r="P779" s="195"/>
      <c r="Q779" s="199"/>
      <c r="R779" s="199"/>
      <c r="S779" s="210"/>
      <c r="T779" s="151"/>
      <c r="U779" s="151"/>
      <c r="V779" s="151"/>
      <c r="W779" s="147"/>
      <c r="X779" s="147"/>
      <c r="Y779" s="56"/>
      <c r="Z779" s="56"/>
      <c r="AA779" s="147"/>
      <c r="AB779"/>
    </row>
    <row r="780" spans="1:28" s="93" customFormat="1" ht="15.75">
      <c r="A780" s="256" t="s">
        <v>98</v>
      </c>
      <c r="B780" s="83">
        <v>162.35</v>
      </c>
      <c r="C780" s="84" t="s">
        <v>162</v>
      </c>
      <c r="D780" s="83">
        <v>300</v>
      </c>
      <c r="E780" s="84">
        <v>6.9</v>
      </c>
      <c r="F780" s="84">
        <v>-34.6</v>
      </c>
      <c r="G780" s="84">
        <v>7.6899999999999996E-7</v>
      </c>
      <c r="H780" s="84">
        <v>3.6</v>
      </c>
      <c r="I780" s="94">
        <v>207</v>
      </c>
      <c r="J780" s="94"/>
      <c r="K780" s="133"/>
      <c r="L780" s="94"/>
      <c r="M780" s="94"/>
      <c r="N780" s="111"/>
      <c r="O780" s="194"/>
      <c r="P780" s="195"/>
      <c r="Q780" s="199"/>
      <c r="R780" s="199"/>
      <c r="S780" s="210"/>
      <c r="T780" s="151"/>
      <c r="U780" s="151"/>
      <c r="V780" s="151"/>
      <c r="W780" s="147"/>
      <c r="X780" s="147"/>
      <c r="Y780" s="56"/>
      <c r="Z780" s="56"/>
      <c r="AA780" s="147"/>
      <c r="AB780"/>
    </row>
    <row r="781" spans="1:28" s="93" customFormat="1" ht="15.75">
      <c r="A781" s="256" t="s">
        <v>335</v>
      </c>
      <c r="B781" s="83">
        <v>162.35</v>
      </c>
      <c r="C781" s="84" t="s">
        <v>162</v>
      </c>
      <c r="D781" s="83">
        <v>325</v>
      </c>
      <c r="E781" s="84">
        <v>14</v>
      </c>
      <c r="F781" s="84">
        <v>-27.2</v>
      </c>
      <c r="G781" s="84">
        <v>1.55E-6</v>
      </c>
      <c r="H781" s="84">
        <v>3.3</v>
      </c>
      <c r="I781" s="84"/>
      <c r="J781" s="84"/>
      <c r="K781" s="132"/>
      <c r="L781" s="84"/>
      <c r="M781" s="84"/>
      <c r="N781" s="111"/>
      <c r="O781" s="194"/>
      <c r="P781" s="195"/>
      <c r="Q781" s="199"/>
      <c r="R781" s="199"/>
      <c r="S781" s="210"/>
      <c r="T781" s="151"/>
      <c r="U781" s="151"/>
      <c r="V781" s="151"/>
      <c r="W781" s="147"/>
      <c r="X781" s="147"/>
      <c r="Y781" s="56"/>
      <c r="Z781" s="56"/>
      <c r="AA781" s="147"/>
      <c r="AB781"/>
    </row>
    <row r="782" spans="1:28">
      <c r="A782" s="256"/>
      <c r="B782" s="68"/>
      <c r="C782" s="71"/>
      <c r="D782" s="68"/>
      <c r="E782" s="8"/>
      <c r="F782" s="8"/>
      <c r="G782" s="70"/>
      <c r="H782" s="5"/>
      <c r="I782" s="5"/>
      <c r="J782" s="5"/>
      <c r="K782" s="121"/>
      <c r="L782" s="5"/>
      <c r="M782" s="5"/>
      <c r="O782" s="185"/>
      <c r="P782" s="183"/>
    </row>
    <row r="783" spans="1:28" ht="15.75">
      <c r="A783" s="256" t="s">
        <v>322</v>
      </c>
      <c r="B783" s="68">
        <v>162.65</v>
      </c>
      <c r="C783" s="71" t="s">
        <v>161</v>
      </c>
      <c r="D783" s="68">
        <v>0</v>
      </c>
      <c r="E783" s="8">
        <v>1.6</v>
      </c>
      <c r="F783" s="8">
        <v>78.900000000000006</v>
      </c>
      <c r="G783" s="70">
        <v>2.84E-7</v>
      </c>
      <c r="H783" s="5">
        <v>1</v>
      </c>
      <c r="I783" s="5">
        <v>10.199999999999999</v>
      </c>
      <c r="J783" s="5"/>
      <c r="K783" s="128" t="s">
        <v>106</v>
      </c>
      <c r="L783" s="5"/>
      <c r="M783" s="5"/>
      <c r="O783" s="185"/>
      <c r="P783" s="183"/>
    </row>
    <row r="784" spans="1:28">
      <c r="A784" s="326" t="s">
        <v>323</v>
      </c>
      <c r="B784" s="68">
        <v>162.65</v>
      </c>
      <c r="C784" s="71" t="s">
        <v>163</v>
      </c>
      <c r="D784" s="68">
        <v>3.6</v>
      </c>
      <c r="E784" s="8">
        <v>27</v>
      </c>
      <c r="F784" s="8">
        <v>74.400000000000006</v>
      </c>
      <c r="G784" s="70">
        <v>2.7000000000000001E-7</v>
      </c>
      <c r="H784" s="5">
        <v>1.2</v>
      </c>
      <c r="I784" s="5"/>
      <c r="J784" s="5"/>
      <c r="K784" s="439" t="s">
        <v>196</v>
      </c>
      <c r="L784" s="440"/>
      <c r="M784" s="440"/>
      <c r="O784" s="185"/>
      <c r="P784" s="183"/>
    </row>
    <row r="785" spans="1:27">
      <c r="A785" s="326" t="s">
        <v>324</v>
      </c>
      <c r="B785" s="68">
        <v>162.65</v>
      </c>
      <c r="C785" s="71" t="s">
        <v>163</v>
      </c>
      <c r="D785" s="68">
        <v>8.1</v>
      </c>
      <c r="E785" s="8">
        <v>38.799999999999997</v>
      </c>
      <c r="F785" s="8">
        <v>72.400000000000006</v>
      </c>
      <c r="G785" s="70">
        <v>2.48E-7</v>
      </c>
      <c r="H785" s="5">
        <v>1.3</v>
      </c>
      <c r="I785" s="5"/>
      <c r="J785" s="5"/>
      <c r="K785" s="439"/>
      <c r="L785" s="440"/>
      <c r="M785" s="440"/>
      <c r="O785" s="185"/>
      <c r="P785" s="183"/>
    </row>
    <row r="786" spans="1:27">
      <c r="A786" s="326" t="s">
        <v>325</v>
      </c>
      <c r="B786" s="68">
        <v>162.65</v>
      </c>
      <c r="C786" s="71" t="s">
        <v>163</v>
      </c>
      <c r="D786" s="68">
        <v>12.2</v>
      </c>
      <c r="E786" s="8">
        <v>40.799999999999997</v>
      </c>
      <c r="F786" s="8">
        <v>69.400000000000006</v>
      </c>
      <c r="G786" s="70">
        <v>2.23E-7</v>
      </c>
      <c r="H786" s="5">
        <v>1.3</v>
      </c>
      <c r="I786" s="5"/>
      <c r="J786" s="5"/>
      <c r="K786" s="439"/>
      <c r="L786" s="440"/>
      <c r="M786" s="440"/>
      <c r="O786" s="185"/>
      <c r="P786" s="183"/>
    </row>
    <row r="787" spans="1:27">
      <c r="A787" s="326" t="s">
        <v>326</v>
      </c>
      <c r="B787" s="68">
        <v>162.65</v>
      </c>
      <c r="C787" s="71" t="s">
        <v>163</v>
      </c>
      <c r="D787" s="68">
        <v>16.100000000000001</v>
      </c>
      <c r="E787" s="8">
        <v>43.5</v>
      </c>
      <c r="F787" s="8">
        <v>67.3</v>
      </c>
      <c r="G787" s="70">
        <v>2.0800000000000001E-7</v>
      </c>
      <c r="H787" s="5">
        <v>1.3</v>
      </c>
      <c r="I787" s="5"/>
      <c r="J787" s="5"/>
      <c r="K787" s="439"/>
      <c r="L787" s="440"/>
      <c r="M787" s="440"/>
      <c r="O787" s="185"/>
      <c r="P787" s="183"/>
      <c r="Q787" s="88"/>
      <c r="R787" s="88"/>
      <c r="W787" s="56"/>
      <c r="X787" s="56"/>
      <c r="AA787" s="56"/>
    </row>
    <row r="788" spans="1:27">
      <c r="A788" s="326" t="s">
        <v>327</v>
      </c>
      <c r="B788" s="68">
        <v>162.65</v>
      </c>
      <c r="C788" s="71" t="s">
        <v>163</v>
      </c>
      <c r="D788" s="68">
        <v>20.9</v>
      </c>
      <c r="E788" s="8">
        <v>51.4</v>
      </c>
      <c r="F788" s="8">
        <v>68.2</v>
      </c>
      <c r="G788" s="70">
        <v>1.8900000000000001E-7</v>
      </c>
      <c r="H788" s="5">
        <v>1.3</v>
      </c>
      <c r="I788" s="5"/>
      <c r="J788" s="5"/>
      <c r="K788" s="439"/>
      <c r="L788" s="440"/>
      <c r="M788" s="440"/>
      <c r="O788" s="185"/>
      <c r="P788" s="183"/>
      <c r="Q788" s="88"/>
      <c r="R788" s="88"/>
      <c r="W788" s="56"/>
      <c r="X788" s="56"/>
      <c r="AA788" s="56"/>
    </row>
    <row r="789" spans="1:27">
      <c r="A789" s="326" t="s">
        <v>328</v>
      </c>
      <c r="B789" s="68">
        <v>162.65</v>
      </c>
      <c r="C789" s="71" t="s">
        <v>162</v>
      </c>
      <c r="D789" s="68">
        <v>200</v>
      </c>
      <c r="E789" s="8">
        <v>51</v>
      </c>
      <c r="F789" s="8">
        <v>63.5</v>
      </c>
      <c r="G789" s="70">
        <v>1.66E-7</v>
      </c>
      <c r="H789" s="5">
        <v>1.3</v>
      </c>
      <c r="I789" s="5">
        <v>10</v>
      </c>
      <c r="J789" s="5"/>
      <c r="K789" s="439"/>
      <c r="L789" s="440"/>
      <c r="M789" s="440"/>
      <c r="O789" s="185"/>
      <c r="P789" s="183"/>
      <c r="Q789" s="88"/>
      <c r="R789" s="88"/>
      <c r="W789" s="56"/>
      <c r="X789" s="56"/>
      <c r="AA789" s="56"/>
    </row>
    <row r="790" spans="1:27">
      <c r="A790" s="326" t="s">
        <v>329</v>
      </c>
      <c r="B790" s="68">
        <v>162.65</v>
      </c>
      <c r="C790" s="71" t="s">
        <v>162</v>
      </c>
      <c r="D790" s="68">
        <v>225</v>
      </c>
      <c r="E790" s="8">
        <v>46.5</v>
      </c>
      <c r="F790" s="8">
        <v>58.6</v>
      </c>
      <c r="G790" s="70">
        <v>1.6899999999999999E-7</v>
      </c>
      <c r="H790" s="5">
        <v>1.3</v>
      </c>
      <c r="I790" s="5"/>
      <c r="J790" s="5"/>
      <c r="K790" s="439"/>
      <c r="L790" s="440"/>
      <c r="M790" s="440"/>
      <c r="O790" s="185"/>
      <c r="P790" s="183"/>
      <c r="Q790" s="88"/>
      <c r="R790" s="88"/>
      <c r="W790" s="56"/>
      <c r="X790" s="56"/>
      <c r="AA790" s="56"/>
    </row>
    <row r="791" spans="1:27">
      <c r="A791" s="326" t="s">
        <v>330</v>
      </c>
      <c r="B791" s="68">
        <v>162.65</v>
      </c>
      <c r="C791" s="71" t="s">
        <v>162</v>
      </c>
      <c r="D791" s="68">
        <v>250</v>
      </c>
      <c r="E791" s="8">
        <v>60.5</v>
      </c>
      <c r="F791" s="8">
        <v>62.5</v>
      </c>
      <c r="G791" s="70">
        <v>1.6999999999999999E-7</v>
      </c>
      <c r="H791" s="5">
        <v>1.3</v>
      </c>
      <c r="I791" s="5">
        <v>11.3</v>
      </c>
      <c r="J791" s="5"/>
      <c r="K791" s="439"/>
      <c r="L791" s="440"/>
      <c r="M791" s="440"/>
      <c r="O791" s="185"/>
      <c r="P791" s="183"/>
      <c r="Q791" s="88"/>
      <c r="R791" s="88"/>
      <c r="W791" s="56"/>
      <c r="X791" s="56"/>
      <c r="AA791" s="56"/>
    </row>
    <row r="792" spans="1:27">
      <c r="A792" s="326" t="s">
        <v>331</v>
      </c>
      <c r="B792" s="68">
        <v>162.65</v>
      </c>
      <c r="C792" s="71" t="s">
        <v>163</v>
      </c>
      <c r="D792" s="68">
        <v>25</v>
      </c>
      <c r="E792" s="8">
        <v>48.3</v>
      </c>
      <c r="F792" s="8">
        <v>50.6</v>
      </c>
      <c r="G792" s="70">
        <v>1.4399999999999999E-7</v>
      </c>
      <c r="H792" s="5">
        <v>1.4</v>
      </c>
      <c r="I792" s="162"/>
      <c r="J792" s="162"/>
      <c r="K792" s="165"/>
      <c r="L792" s="162"/>
      <c r="M792" s="162"/>
      <c r="N792" s="166"/>
      <c r="O792" s="190"/>
      <c r="P792" s="191"/>
      <c r="Q792" s="88"/>
      <c r="R792" s="88"/>
      <c r="W792" s="56"/>
      <c r="X792" s="56"/>
      <c r="AA792" s="56"/>
    </row>
    <row r="793" spans="1:27">
      <c r="A793" s="256" t="s">
        <v>332</v>
      </c>
      <c r="B793" s="68">
        <v>162.65</v>
      </c>
      <c r="C793" s="71" t="s">
        <v>163</v>
      </c>
      <c r="D793" s="68">
        <v>30</v>
      </c>
      <c r="E793" s="8">
        <v>21</v>
      </c>
      <c r="F793" s="8">
        <v>77.099999999999994</v>
      </c>
      <c r="G793" s="70">
        <v>1.17E-7</v>
      </c>
      <c r="H793" s="5">
        <v>1.4</v>
      </c>
      <c r="I793" s="162"/>
      <c r="J793" s="162"/>
      <c r="K793" s="165"/>
      <c r="L793" s="162"/>
      <c r="M793" s="162"/>
      <c r="N793" s="166"/>
      <c r="O793" s="190"/>
      <c r="P793" s="191"/>
      <c r="Q793" s="88"/>
      <c r="R793" s="88"/>
      <c r="W793" s="56"/>
      <c r="X793" s="56"/>
      <c r="AA793" s="56"/>
    </row>
    <row r="794" spans="1:27">
      <c r="A794" s="256" t="s">
        <v>333</v>
      </c>
      <c r="B794" s="68">
        <v>162.65</v>
      </c>
      <c r="C794" s="71" t="s">
        <v>163</v>
      </c>
      <c r="D794" s="68">
        <v>35</v>
      </c>
      <c r="E794" s="8">
        <v>35</v>
      </c>
      <c r="F794" s="8">
        <v>70.2</v>
      </c>
      <c r="G794" s="70">
        <v>1.2200000000000001E-7</v>
      </c>
      <c r="H794" s="5">
        <v>1.5</v>
      </c>
      <c r="I794" s="162"/>
      <c r="J794" s="162"/>
      <c r="K794" s="165"/>
      <c r="L794" s="162"/>
      <c r="M794" s="162"/>
      <c r="N794" s="166"/>
      <c r="O794" s="190"/>
      <c r="P794" s="191"/>
      <c r="Q794" s="88"/>
      <c r="R794" s="88"/>
      <c r="W794" s="56"/>
      <c r="X794" s="56"/>
      <c r="AA794" s="56"/>
    </row>
    <row r="795" spans="1:27">
      <c r="A795" s="256" t="s">
        <v>334</v>
      </c>
      <c r="B795" s="68">
        <v>162.65</v>
      </c>
      <c r="C795" s="71" t="s">
        <v>163</v>
      </c>
      <c r="D795" s="68">
        <v>40</v>
      </c>
      <c r="E795" s="8">
        <v>357</v>
      </c>
      <c r="F795" s="8">
        <v>60.1</v>
      </c>
      <c r="G795" s="70">
        <v>1.11E-7</v>
      </c>
      <c r="H795" s="5">
        <v>1.5</v>
      </c>
      <c r="I795" s="162"/>
      <c r="J795" s="162"/>
      <c r="K795" s="165"/>
      <c r="L795" s="162"/>
      <c r="M795" s="162"/>
      <c r="N795" s="166"/>
      <c r="O795" s="190"/>
      <c r="P795" s="191"/>
      <c r="Q795" s="88"/>
      <c r="R795" s="88"/>
      <c r="W795" s="56"/>
      <c r="X795" s="56"/>
      <c r="AA795" s="56"/>
    </row>
    <row r="796" spans="1:27">
      <c r="A796" s="256" t="s">
        <v>98</v>
      </c>
      <c r="B796" s="68">
        <v>162.65</v>
      </c>
      <c r="C796" s="71" t="s">
        <v>163</v>
      </c>
      <c r="D796" s="68">
        <v>45</v>
      </c>
      <c r="E796" s="8">
        <v>34.299999999999997</v>
      </c>
      <c r="F796" s="8">
        <v>64.400000000000006</v>
      </c>
      <c r="G796" s="70">
        <v>8.9500000000000001E-8</v>
      </c>
      <c r="H796" s="5">
        <v>1.7</v>
      </c>
      <c r="I796" s="162"/>
      <c r="J796" s="162"/>
      <c r="K796" s="165"/>
      <c r="L796" s="162"/>
      <c r="M796" s="162"/>
      <c r="N796" s="166"/>
      <c r="O796" s="190"/>
      <c r="P796" s="191"/>
      <c r="Q796" s="88"/>
      <c r="R796" s="88"/>
      <c r="W796" s="56"/>
      <c r="X796" s="56"/>
      <c r="AA796" s="56"/>
    </row>
    <row r="797" spans="1:27">
      <c r="A797" s="256" t="s">
        <v>335</v>
      </c>
      <c r="B797" s="68">
        <v>162.65</v>
      </c>
      <c r="C797" s="71" t="s">
        <v>163</v>
      </c>
      <c r="D797" s="68">
        <v>50</v>
      </c>
      <c r="E797" s="8">
        <v>84.1</v>
      </c>
      <c r="F797" s="8">
        <v>33.299999999999997</v>
      </c>
      <c r="G797" s="70">
        <v>7.4000000000000001E-8</v>
      </c>
      <c r="H797" s="5">
        <v>1.6</v>
      </c>
      <c r="I797" s="162"/>
      <c r="J797" s="162"/>
      <c r="K797" s="165"/>
      <c r="L797" s="162"/>
      <c r="M797" s="162"/>
      <c r="N797" s="166"/>
      <c r="O797" s="190"/>
      <c r="P797" s="191"/>
      <c r="Q797" s="88"/>
      <c r="R797" s="88"/>
      <c r="W797" s="56"/>
      <c r="X797" s="56"/>
      <c r="AA797" s="56"/>
    </row>
    <row r="798" spans="1:27">
      <c r="A798" s="256" t="s">
        <v>336</v>
      </c>
      <c r="B798" s="68">
        <v>162.65</v>
      </c>
      <c r="C798" s="71" t="s">
        <v>163</v>
      </c>
      <c r="D798" s="68">
        <v>55</v>
      </c>
      <c r="E798" s="8">
        <v>77.2</v>
      </c>
      <c r="F798" s="8">
        <v>49.1</v>
      </c>
      <c r="G798" s="70">
        <v>3.9500000000000003E-8</v>
      </c>
      <c r="H798" s="5">
        <v>2.2000000000000002</v>
      </c>
      <c r="I798" s="162"/>
      <c r="J798" s="162"/>
      <c r="K798" s="165"/>
      <c r="L798" s="162"/>
      <c r="M798" s="162"/>
      <c r="N798" s="166"/>
      <c r="O798" s="190"/>
      <c r="P798" s="191"/>
      <c r="Q798" s="88"/>
      <c r="R798" s="88"/>
      <c r="W798" s="56"/>
      <c r="X798" s="56"/>
      <c r="AA798" s="56"/>
    </row>
    <row r="799" spans="1:27">
      <c r="A799" s="258" t="s">
        <v>337</v>
      </c>
      <c r="B799" s="68">
        <v>162.65</v>
      </c>
      <c r="C799" s="71" t="s">
        <v>163</v>
      </c>
      <c r="D799" s="68">
        <v>60</v>
      </c>
      <c r="E799" s="8">
        <v>92.5</v>
      </c>
      <c r="F799" s="8">
        <v>45.6</v>
      </c>
      <c r="G799" s="70">
        <v>4.7899999999999999E-8</v>
      </c>
      <c r="H799" s="5">
        <v>2.2999999999999998</v>
      </c>
      <c r="I799" s="162"/>
      <c r="J799" s="162"/>
      <c r="K799" s="165"/>
      <c r="L799" s="162"/>
      <c r="M799" s="162"/>
      <c r="N799" s="166"/>
      <c r="O799" s="190"/>
      <c r="P799" s="191"/>
      <c r="Q799" s="88"/>
      <c r="R799" s="88"/>
      <c r="W799" s="56"/>
      <c r="X799" s="56"/>
      <c r="AA799" s="56"/>
    </row>
    <row r="800" spans="1:27">
      <c r="A800" s="258" t="s">
        <v>97</v>
      </c>
      <c r="B800" s="68">
        <v>162.65</v>
      </c>
      <c r="C800" s="71" t="s">
        <v>163</v>
      </c>
      <c r="D800" s="68">
        <v>65</v>
      </c>
      <c r="E800" s="8">
        <v>59.5</v>
      </c>
      <c r="F800" s="8">
        <v>43.1</v>
      </c>
      <c r="G800" s="70">
        <v>4.07E-8</v>
      </c>
      <c r="H800" s="5">
        <v>2.5</v>
      </c>
      <c r="I800" s="162"/>
      <c r="J800" s="162"/>
      <c r="K800" s="165"/>
      <c r="L800" s="162"/>
      <c r="M800" s="162"/>
      <c r="N800" s="166"/>
      <c r="O800" s="190"/>
      <c r="P800" s="191"/>
      <c r="Q800" s="88"/>
      <c r="R800" s="88"/>
      <c r="W800" s="56"/>
      <c r="X800" s="56"/>
      <c r="AA800" s="56"/>
    </row>
    <row r="801" spans="1:27">
      <c r="A801" s="361" t="s">
        <v>338</v>
      </c>
      <c r="B801" s="362">
        <v>162.65</v>
      </c>
      <c r="C801" s="363" t="s">
        <v>163</v>
      </c>
      <c r="D801" s="362">
        <v>70</v>
      </c>
      <c r="E801" s="362">
        <v>87.4</v>
      </c>
      <c r="F801" s="362">
        <v>49.4</v>
      </c>
      <c r="G801" s="364">
        <v>4.9199999999999997E-8</v>
      </c>
      <c r="H801" s="365">
        <v>2.2999999999999998</v>
      </c>
      <c r="I801" s="162"/>
      <c r="J801" s="162"/>
      <c r="K801" s="165"/>
      <c r="L801" s="162"/>
      <c r="M801" s="162"/>
      <c r="N801" s="166"/>
      <c r="O801" s="190"/>
      <c r="P801" s="191"/>
      <c r="Q801" s="88"/>
      <c r="R801" s="88"/>
      <c r="W801" s="56"/>
      <c r="X801" s="56"/>
      <c r="AA801" s="56"/>
    </row>
    <row r="802" spans="1:27">
      <c r="A802" s="361" t="s">
        <v>339</v>
      </c>
      <c r="B802" s="366">
        <v>162.65</v>
      </c>
      <c r="C802" s="367" t="s">
        <v>163</v>
      </c>
      <c r="D802" s="366">
        <v>75</v>
      </c>
      <c r="E802" s="366">
        <v>161.9</v>
      </c>
      <c r="F802" s="366">
        <v>60.8</v>
      </c>
      <c r="G802" s="368">
        <v>6.2400000000000003E-8</v>
      </c>
      <c r="H802" s="369">
        <v>1.5</v>
      </c>
      <c r="I802" s="75"/>
      <c r="J802" s="162"/>
      <c r="K802" s="165"/>
      <c r="L802" s="162"/>
      <c r="M802" s="162"/>
      <c r="N802" s="166"/>
      <c r="O802" s="190"/>
      <c r="P802" s="191"/>
      <c r="Q802" s="88"/>
      <c r="R802" s="88"/>
      <c r="W802" s="56"/>
      <c r="X802" s="56"/>
      <c r="AA802" s="56"/>
    </row>
    <row r="803" spans="1:27">
      <c r="A803" s="361" t="s">
        <v>340</v>
      </c>
      <c r="B803" s="366">
        <v>162.65</v>
      </c>
      <c r="C803" s="367" t="s">
        <v>163</v>
      </c>
      <c r="D803" s="366">
        <v>80</v>
      </c>
      <c r="E803" s="366">
        <v>145.5</v>
      </c>
      <c r="F803" s="366">
        <v>38.5</v>
      </c>
      <c r="G803" s="368">
        <v>6.7599999999999997E-8</v>
      </c>
      <c r="H803" s="369">
        <v>1.8</v>
      </c>
      <c r="I803" s="75"/>
      <c r="J803" s="162"/>
      <c r="K803" s="165"/>
      <c r="L803" s="162"/>
      <c r="M803" s="162"/>
      <c r="N803" s="166"/>
      <c r="O803" s="190"/>
      <c r="P803" s="191"/>
      <c r="W803" s="56"/>
      <c r="X803" s="56"/>
      <c r="AA803" s="56"/>
    </row>
    <row r="804" spans="1:27">
      <c r="A804" s="256" t="s">
        <v>341</v>
      </c>
      <c r="B804" s="159">
        <v>162.65</v>
      </c>
      <c r="C804" s="160" t="s">
        <v>163</v>
      </c>
      <c r="D804" s="159">
        <v>30</v>
      </c>
      <c r="E804" s="159">
        <v>169.2</v>
      </c>
      <c r="F804" s="159">
        <v>8.3000000000000007</v>
      </c>
      <c r="G804" s="161">
        <v>6.7300000000000003E-11</v>
      </c>
      <c r="H804" s="162">
        <v>75.3</v>
      </c>
      <c r="I804" s="162"/>
      <c r="J804" s="162"/>
      <c r="K804" s="165"/>
      <c r="L804" s="162"/>
      <c r="M804" s="162"/>
      <c r="N804" s="166"/>
      <c r="O804" s="190"/>
      <c r="P804" s="191"/>
      <c r="W804" s="56"/>
      <c r="X804" s="56"/>
      <c r="AA804" s="56"/>
    </row>
    <row r="805" spans="1:27">
      <c r="A805" s="256"/>
      <c r="B805" s="72"/>
      <c r="C805" s="73"/>
      <c r="D805" s="72"/>
      <c r="E805" s="79"/>
      <c r="F805" s="79"/>
      <c r="G805" s="74"/>
      <c r="H805" s="95"/>
      <c r="I805" s="95"/>
      <c r="J805" s="95"/>
      <c r="K805" s="134"/>
      <c r="L805" s="95"/>
      <c r="M805" s="95"/>
      <c r="O805" s="185"/>
      <c r="P805" s="183"/>
      <c r="W805" s="56"/>
      <c r="X805" s="56"/>
      <c r="AA805" s="56"/>
    </row>
    <row r="806" spans="1:27" ht="15.75">
      <c r="A806" s="256" t="s">
        <v>322</v>
      </c>
      <c r="B806" s="68">
        <v>163.1</v>
      </c>
      <c r="C806" s="71" t="s">
        <v>161</v>
      </c>
      <c r="D806" s="68">
        <v>0</v>
      </c>
      <c r="E806" s="8">
        <v>323.8</v>
      </c>
      <c r="F806" s="8">
        <v>34.9</v>
      </c>
      <c r="G806" s="70">
        <v>2.3900000000000001E-7</v>
      </c>
      <c r="H806" s="5">
        <v>1.2</v>
      </c>
      <c r="I806" s="5">
        <v>7.7</v>
      </c>
      <c r="J806" s="5"/>
      <c r="K806" s="128" t="s">
        <v>103</v>
      </c>
      <c r="L806" s="5"/>
      <c r="M806" s="5"/>
      <c r="O806" s="185"/>
      <c r="P806" s="183"/>
      <c r="W806" s="56"/>
      <c r="X806" s="56"/>
      <c r="AA806" s="56"/>
    </row>
    <row r="807" spans="1:27">
      <c r="A807" s="256" t="s">
        <v>323</v>
      </c>
      <c r="B807" s="68">
        <v>163.1</v>
      </c>
      <c r="C807" s="71" t="s">
        <v>162</v>
      </c>
      <c r="D807" s="68">
        <v>150</v>
      </c>
      <c r="E807" s="8">
        <v>327.2</v>
      </c>
      <c r="F807" s="8">
        <v>27.8</v>
      </c>
      <c r="G807" s="70">
        <v>2.05E-7</v>
      </c>
      <c r="H807" s="5">
        <v>1.2</v>
      </c>
      <c r="I807" s="5"/>
      <c r="J807" s="5"/>
      <c r="K807" s="439" t="s">
        <v>202</v>
      </c>
      <c r="L807" s="440"/>
      <c r="M807" s="440"/>
      <c r="O807" s="185"/>
      <c r="P807" s="183"/>
      <c r="W807" s="56"/>
      <c r="X807" s="56"/>
      <c r="AA807" s="56"/>
    </row>
    <row r="808" spans="1:27">
      <c r="A808" s="256" t="s">
        <v>324</v>
      </c>
      <c r="B808" s="68">
        <v>163.1</v>
      </c>
      <c r="C808" s="71" t="s">
        <v>163</v>
      </c>
      <c r="D808" s="68">
        <v>3.6</v>
      </c>
      <c r="E808" s="8">
        <v>327.2</v>
      </c>
      <c r="F808" s="8">
        <v>24.7</v>
      </c>
      <c r="G808" s="70">
        <v>1.7599999999999999E-7</v>
      </c>
      <c r="H808" s="5">
        <v>1.2</v>
      </c>
      <c r="I808" s="5"/>
      <c r="J808" s="5"/>
      <c r="K808" s="439"/>
      <c r="L808" s="440"/>
      <c r="M808" s="440"/>
      <c r="O808" s="185"/>
      <c r="P808" s="183"/>
      <c r="W808" s="56"/>
      <c r="X808" s="56"/>
      <c r="AA808" s="56"/>
    </row>
    <row r="809" spans="1:27">
      <c r="A809" s="256" t="s">
        <v>325</v>
      </c>
      <c r="B809" s="68">
        <v>163.1</v>
      </c>
      <c r="C809" s="71" t="s">
        <v>163</v>
      </c>
      <c r="D809" s="68">
        <v>8.1</v>
      </c>
      <c r="E809" s="8">
        <v>324.7</v>
      </c>
      <c r="F809" s="8">
        <v>10</v>
      </c>
      <c r="G809" s="70">
        <v>1.6E-7</v>
      </c>
      <c r="H809" s="5">
        <v>1.2</v>
      </c>
      <c r="I809" s="5"/>
      <c r="J809" s="5"/>
      <c r="K809" s="439"/>
      <c r="L809" s="440"/>
      <c r="M809" s="440"/>
      <c r="O809" s="185"/>
      <c r="P809" s="183"/>
      <c r="W809" s="56"/>
      <c r="X809" s="56"/>
      <c r="AA809" s="56"/>
    </row>
    <row r="810" spans="1:27">
      <c r="A810" s="256" t="s">
        <v>326</v>
      </c>
      <c r="B810" s="68">
        <v>163.1</v>
      </c>
      <c r="C810" s="71" t="s">
        <v>163</v>
      </c>
      <c r="D810" s="68">
        <v>12.2</v>
      </c>
      <c r="E810" s="8">
        <v>309.10000000000002</v>
      </c>
      <c r="F810" s="8">
        <v>4.4000000000000004</v>
      </c>
      <c r="G810" s="70">
        <v>1.3300000000000001E-7</v>
      </c>
      <c r="H810" s="5">
        <v>0.9</v>
      </c>
      <c r="I810" s="5"/>
      <c r="J810" s="5"/>
      <c r="K810" s="439"/>
      <c r="L810" s="440"/>
      <c r="M810" s="440"/>
      <c r="O810" s="185"/>
      <c r="P810" s="183"/>
      <c r="W810" s="56"/>
      <c r="X810" s="56"/>
      <c r="AA810" s="56"/>
    </row>
    <row r="811" spans="1:27">
      <c r="A811" s="256" t="s">
        <v>327</v>
      </c>
      <c r="B811" s="68">
        <v>163.1</v>
      </c>
      <c r="C811" s="71" t="s">
        <v>163</v>
      </c>
      <c r="D811" s="68">
        <v>3.6</v>
      </c>
      <c r="E811" s="8">
        <v>310.5</v>
      </c>
      <c r="F811" s="8">
        <v>6.4</v>
      </c>
      <c r="G811" s="70">
        <v>1.3799999999999999E-7</v>
      </c>
      <c r="H811" s="5">
        <v>1</v>
      </c>
      <c r="I811" s="5"/>
      <c r="J811" s="5"/>
      <c r="K811" s="439"/>
      <c r="L811" s="440"/>
      <c r="M811" s="440"/>
      <c r="O811" s="185"/>
      <c r="P811" s="183"/>
      <c r="W811" s="56"/>
      <c r="X811" s="56"/>
      <c r="AA811" s="56"/>
    </row>
    <row r="812" spans="1:27">
      <c r="A812" s="256" t="s">
        <v>328</v>
      </c>
      <c r="B812" s="68">
        <v>163.1</v>
      </c>
      <c r="C812" s="71" t="s">
        <v>163</v>
      </c>
      <c r="D812" s="68">
        <v>8.1</v>
      </c>
      <c r="E812" s="8">
        <v>312.10000000000002</v>
      </c>
      <c r="F812" s="8">
        <v>4.3</v>
      </c>
      <c r="G812" s="70">
        <v>1.31E-7</v>
      </c>
      <c r="H812" s="5">
        <v>1.1000000000000001</v>
      </c>
      <c r="I812" s="5"/>
      <c r="J812" s="5"/>
      <c r="K812" s="439"/>
      <c r="L812" s="440"/>
      <c r="M812" s="440"/>
      <c r="O812" s="185"/>
      <c r="P812" s="183"/>
      <c r="W812" s="56"/>
      <c r="X812" s="56"/>
      <c r="AA812" s="56"/>
    </row>
    <row r="813" spans="1:27">
      <c r="A813" s="256" t="s">
        <v>329</v>
      </c>
      <c r="B813" s="68">
        <v>163.1</v>
      </c>
      <c r="C813" s="71" t="s">
        <v>163</v>
      </c>
      <c r="D813" s="68">
        <v>12.2</v>
      </c>
      <c r="E813" s="8">
        <v>314.8</v>
      </c>
      <c r="F813" s="8">
        <v>8.4</v>
      </c>
      <c r="G813" s="70">
        <v>1.36E-7</v>
      </c>
      <c r="H813" s="5">
        <v>1.1000000000000001</v>
      </c>
      <c r="I813" s="5"/>
      <c r="J813" s="5"/>
      <c r="K813" s="439"/>
      <c r="L813" s="440"/>
      <c r="M813" s="440"/>
      <c r="O813" s="185"/>
      <c r="P813" s="183"/>
      <c r="W813" s="56"/>
      <c r="X813" s="56"/>
      <c r="AA813" s="56"/>
    </row>
    <row r="814" spans="1:27">
      <c r="A814" s="256" t="s">
        <v>330</v>
      </c>
      <c r="B814" s="68">
        <v>163.1</v>
      </c>
      <c r="C814" s="71" t="s">
        <v>163</v>
      </c>
      <c r="D814" s="68">
        <v>14</v>
      </c>
      <c r="E814" s="8">
        <v>321.10000000000002</v>
      </c>
      <c r="F814" s="8">
        <v>10</v>
      </c>
      <c r="G814" s="70">
        <v>1.23E-7</v>
      </c>
      <c r="H814" s="5">
        <v>1.3</v>
      </c>
      <c r="I814" s="5"/>
      <c r="J814" s="5"/>
      <c r="K814" s="439"/>
      <c r="L814" s="440"/>
      <c r="M814" s="440"/>
      <c r="O814" s="185"/>
      <c r="P814" s="183"/>
      <c r="W814" s="56"/>
      <c r="X814" s="56"/>
      <c r="AA814" s="56"/>
    </row>
    <row r="815" spans="1:27">
      <c r="A815" s="256" t="s">
        <v>331</v>
      </c>
      <c r="B815" s="68">
        <v>163.1</v>
      </c>
      <c r="C815" s="71" t="s">
        <v>163</v>
      </c>
      <c r="D815" s="68">
        <v>16.100000000000001</v>
      </c>
      <c r="E815" s="8">
        <v>324.60000000000002</v>
      </c>
      <c r="F815" s="8">
        <v>-13.7</v>
      </c>
      <c r="G815" s="70">
        <v>1.04E-7</v>
      </c>
      <c r="H815" s="5">
        <v>1.2</v>
      </c>
      <c r="I815" s="5"/>
      <c r="J815" s="5"/>
      <c r="K815" s="439"/>
      <c r="L815" s="440"/>
      <c r="M815" s="440"/>
      <c r="O815" s="185"/>
      <c r="P815" s="183"/>
      <c r="W815" s="56"/>
      <c r="X815" s="56"/>
      <c r="AA815" s="56"/>
    </row>
    <row r="816" spans="1:27">
      <c r="A816" s="256" t="s">
        <v>332</v>
      </c>
      <c r="B816" s="68">
        <v>163.1</v>
      </c>
      <c r="C816" s="71" t="s">
        <v>163</v>
      </c>
      <c r="D816" s="68">
        <v>20.9</v>
      </c>
      <c r="E816" s="8">
        <v>332.8</v>
      </c>
      <c r="F816" s="8">
        <v>-17.2</v>
      </c>
      <c r="G816" s="70">
        <v>8.79E-8</v>
      </c>
      <c r="H816" s="5">
        <v>1.3</v>
      </c>
      <c r="I816" s="5"/>
      <c r="J816" s="5"/>
      <c r="K816" s="439"/>
      <c r="L816" s="440"/>
      <c r="M816" s="440"/>
      <c r="O816" s="185"/>
      <c r="P816" s="183"/>
      <c r="W816" s="56"/>
      <c r="X816" s="56"/>
      <c r="AA816" s="56"/>
    </row>
    <row r="817" spans="1:27">
      <c r="A817" s="256" t="s">
        <v>333</v>
      </c>
      <c r="B817" s="68">
        <v>163.1</v>
      </c>
      <c r="C817" s="71" t="s">
        <v>163</v>
      </c>
      <c r="D817" s="68">
        <v>28</v>
      </c>
      <c r="E817" s="8">
        <v>352.8</v>
      </c>
      <c r="F817" s="8">
        <v>13.2</v>
      </c>
      <c r="G817" s="70">
        <v>1.12E-7</v>
      </c>
      <c r="H817" s="5">
        <v>1.7</v>
      </c>
      <c r="I817" s="5"/>
      <c r="J817" s="5"/>
      <c r="K817" s="439"/>
      <c r="L817" s="440"/>
      <c r="M817" s="440"/>
      <c r="O817" s="185"/>
      <c r="P817" s="183"/>
      <c r="W817" s="56"/>
      <c r="X817" s="56"/>
      <c r="AA817" s="56"/>
    </row>
    <row r="818" spans="1:27">
      <c r="A818" s="256" t="s">
        <v>334</v>
      </c>
      <c r="B818" s="68">
        <v>163.1</v>
      </c>
      <c r="C818" s="71" t="s">
        <v>163</v>
      </c>
      <c r="D818" s="68">
        <v>30</v>
      </c>
      <c r="E818" s="8">
        <v>345.6</v>
      </c>
      <c r="F818" s="8">
        <v>24.6</v>
      </c>
      <c r="G818" s="70">
        <v>1.37E-7</v>
      </c>
      <c r="H818" s="5">
        <v>1.6</v>
      </c>
      <c r="I818" s="5"/>
      <c r="J818" s="5"/>
      <c r="K818" s="439"/>
      <c r="L818" s="440"/>
      <c r="M818" s="440"/>
      <c r="O818" s="185"/>
      <c r="P818" s="183"/>
      <c r="W818" s="56"/>
      <c r="X818" s="56"/>
      <c r="AA818" s="56"/>
    </row>
    <row r="819" spans="1:27">
      <c r="A819" s="256" t="s">
        <v>98</v>
      </c>
      <c r="B819" s="10">
        <v>163.1</v>
      </c>
      <c r="C819" s="137" t="s">
        <v>163</v>
      </c>
      <c r="D819" s="10">
        <v>35</v>
      </c>
      <c r="E819" s="10">
        <v>13.3</v>
      </c>
      <c r="F819" s="10">
        <v>5.2</v>
      </c>
      <c r="G819" s="142">
        <v>8.3299999999999998E-8</v>
      </c>
      <c r="H819" s="143">
        <v>1.9</v>
      </c>
      <c r="I819" s="73"/>
      <c r="J819" s="73"/>
      <c r="K819" s="120"/>
      <c r="L819" s="73"/>
      <c r="M819" s="73"/>
      <c r="N819" s="109"/>
      <c r="O819" s="187"/>
      <c r="P819" s="187"/>
      <c r="W819" s="56"/>
      <c r="X819" s="56"/>
      <c r="AA819" s="56"/>
    </row>
    <row r="820" spans="1:27">
      <c r="A820" s="256" t="s">
        <v>335</v>
      </c>
      <c r="B820" s="10">
        <v>163.1</v>
      </c>
      <c r="C820" s="137" t="s">
        <v>163</v>
      </c>
      <c r="D820" s="10">
        <v>40</v>
      </c>
      <c r="E820" s="10">
        <v>53.3</v>
      </c>
      <c r="F820" s="10">
        <v>32.9</v>
      </c>
      <c r="G820" s="142">
        <v>2.7100000000000001E-8</v>
      </c>
      <c r="H820" s="143">
        <v>1.3</v>
      </c>
      <c r="I820" s="73"/>
      <c r="J820" s="73"/>
      <c r="K820" s="120"/>
      <c r="L820" s="73"/>
      <c r="M820" s="73"/>
      <c r="N820" s="109"/>
      <c r="O820" s="187"/>
      <c r="P820" s="187"/>
      <c r="W820" s="56"/>
      <c r="X820" s="56"/>
      <c r="AA820" s="56"/>
    </row>
    <row r="821" spans="1:27">
      <c r="A821" s="256"/>
      <c r="C821" s="261"/>
      <c r="D821" s="261"/>
      <c r="E821" s="8"/>
      <c r="F821" s="8"/>
      <c r="G821" s="70"/>
      <c r="H821" s="5"/>
      <c r="I821" s="5"/>
      <c r="J821" s="5"/>
      <c r="K821" s="121"/>
      <c r="L821" s="5"/>
      <c r="M821" s="5"/>
      <c r="O821" s="185"/>
      <c r="P821" s="183"/>
      <c r="W821" s="56"/>
      <c r="X821" s="56"/>
      <c r="AA821" s="56"/>
    </row>
    <row r="822" spans="1:27" ht="15.75">
      <c r="A822" s="256" t="s">
        <v>322</v>
      </c>
      <c r="B822" s="68">
        <v>163.80000000000001</v>
      </c>
      <c r="C822" s="71" t="s">
        <v>161</v>
      </c>
      <c r="D822" s="68">
        <v>0</v>
      </c>
      <c r="E822" s="8">
        <v>335.1</v>
      </c>
      <c r="F822" s="8">
        <v>57.4</v>
      </c>
      <c r="G822" s="70">
        <v>2.2000000000000001E-7</v>
      </c>
      <c r="H822" s="5">
        <v>1.1000000000000001</v>
      </c>
      <c r="I822" s="5">
        <v>7.4</v>
      </c>
      <c r="J822" s="5"/>
      <c r="K822" s="128" t="s">
        <v>98</v>
      </c>
      <c r="L822" s="5"/>
      <c r="M822" s="5"/>
      <c r="O822" s="185"/>
      <c r="P822" s="183"/>
      <c r="W822" s="56"/>
      <c r="X822" s="56"/>
      <c r="AA822" s="56"/>
    </row>
    <row r="823" spans="1:27">
      <c r="A823" s="256" t="s">
        <v>323</v>
      </c>
      <c r="B823" s="68">
        <v>163.80000000000001</v>
      </c>
      <c r="C823" s="71" t="s">
        <v>162</v>
      </c>
      <c r="D823" s="68">
        <v>100</v>
      </c>
      <c r="E823" s="8">
        <v>338</v>
      </c>
      <c r="F823" s="8">
        <v>66.099999999999994</v>
      </c>
      <c r="G823" s="70">
        <v>1.9500000000000001E-7</v>
      </c>
      <c r="H823" s="5">
        <v>1.1000000000000001</v>
      </c>
      <c r="I823" s="5"/>
      <c r="J823" s="5"/>
      <c r="K823" s="439" t="s">
        <v>195</v>
      </c>
      <c r="L823" s="440"/>
      <c r="M823" s="440"/>
      <c r="O823" s="185"/>
      <c r="P823" s="183"/>
      <c r="W823" s="56"/>
      <c r="X823" s="56"/>
      <c r="AA823" s="56"/>
    </row>
    <row r="824" spans="1:27">
      <c r="A824" s="256" t="s">
        <v>324</v>
      </c>
      <c r="B824" s="68">
        <v>163.80000000000001</v>
      </c>
      <c r="C824" s="71" t="s">
        <v>162</v>
      </c>
      <c r="D824" s="68">
        <v>150</v>
      </c>
      <c r="E824" s="8">
        <v>345.1</v>
      </c>
      <c r="F824" s="8">
        <v>58.6</v>
      </c>
      <c r="G824" s="70">
        <v>1.68E-7</v>
      </c>
      <c r="H824" s="5">
        <v>1.1000000000000001</v>
      </c>
      <c r="I824" s="5"/>
      <c r="J824" s="5"/>
      <c r="K824" s="439"/>
      <c r="L824" s="440"/>
      <c r="M824" s="440"/>
      <c r="O824" s="185"/>
      <c r="P824" s="183"/>
      <c r="W824" s="56"/>
      <c r="X824" s="56"/>
      <c r="AA824" s="56"/>
    </row>
    <row r="825" spans="1:27">
      <c r="A825" s="256" t="s">
        <v>325</v>
      </c>
      <c r="B825" s="68">
        <v>163.80000000000001</v>
      </c>
      <c r="C825" s="71" t="s">
        <v>162</v>
      </c>
      <c r="D825" s="68">
        <v>175</v>
      </c>
      <c r="E825" s="8">
        <v>349.4</v>
      </c>
      <c r="F825" s="8">
        <v>56.2</v>
      </c>
      <c r="G825" s="70">
        <v>1.5300000000000001E-7</v>
      </c>
      <c r="H825" s="5">
        <v>1.1000000000000001</v>
      </c>
      <c r="I825" s="5"/>
      <c r="J825" s="5"/>
      <c r="K825" s="439"/>
      <c r="L825" s="440"/>
      <c r="M825" s="440"/>
      <c r="O825" s="185"/>
      <c r="P825" s="183"/>
      <c r="W825" s="56"/>
      <c r="X825" s="56"/>
      <c r="AA825" s="56"/>
    </row>
    <row r="826" spans="1:27">
      <c r="A826" s="258" t="s">
        <v>326</v>
      </c>
      <c r="B826" s="68">
        <v>163.80000000000001</v>
      </c>
      <c r="C826" s="71" t="s">
        <v>163</v>
      </c>
      <c r="D826" s="68">
        <v>3.6</v>
      </c>
      <c r="E826" s="8">
        <v>348.8</v>
      </c>
      <c r="F826" s="8">
        <v>58.7</v>
      </c>
      <c r="G826" s="70">
        <v>1.4100000000000001E-7</v>
      </c>
      <c r="H826" s="5">
        <v>1.2</v>
      </c>
      <c r="I826" s="5"/>
      <c r="J826" s="5"/>
      <c r="K826" s="439"/>
      <c r="L826" s="440"/>
      <c r="M826" s="440"/>
      <c r="O826" s="185"/>
      <c r="P826" s="183"/>
      <c r="W826" s="56"/>
      <c r="X826" s="56"/>
      <c r="AA826" s="56"/>
    </row>
    <row r="827" spans="1:27">
      <c r="A827" s="258" t="s">
        <v>327</v>
      </c>
      <c r="B827" s="68">
        <v>163.80000000000001</v>
      </c>
      <c r="C827" s="71" t="s">
        <v>163</v>
      </c>
      <c r="D827" s="68">
        <v>8.1</v>
      </c>
      <c r="E827" s="8">
        <v>344.4</v>
      </c>
      <c r="F827" s="8">
        <v>57.5</v>
      </c>
      <c r="G827" s="70">
        <v>1.4700000000000001E-7</v>
      </c>
      <c r="H827" s="5">
        <v>1.3</v>
      </c>
      <c r="I827" s="5"/>
      <c r="J827" s="5"/>
      <c r="K827" s="439"/>
      <c r="L827" s="440"/>
      <c r="M827" s="440"/>
      <c r="O827" s="185"/>
      <c r="P827" s="183"/>
      <c r="W827" s="56"/>
      <c r="X827" s="56"/>
      <c r="AA827" s="56"/>
    </row>
    <row r="828" spans="1:27">
      <c r="A828" s="258" t="s">
        <v>328</v>
      </c>
      <c r="B828" s="68">
        <v>163.80000000000001</v>
      </c>
      <c r="C828" s="71" t="s">
        <v>163</v>
      </c>
      <c r="D828" s="68">
        <v>12.2</v>
      </c>
      <c r="E828" s="8">
        <v>350.5</v>
      </c>
      <c r="F828" s="8">
        <v>64.3</v>
      </c>
      <c r="G828" s="70">
        <v>1.24E-7</v>
      </c>
      <c r="H828" s="5">
        <v>1.3</v>
      </c>
      <c r="I828" s="5"/>
      <c r="J828" s="5"/>
      <c r="K828" s="439"/>
      <c r="L828" s="440"/>
      <c r="M828" s="440"/>
      <c r="O828" s="185"/>
      <c r="P828" s="183"/>
      <c r="W828" s="56"/>
      <c r="X828" s="56"/>
      <c r="AA828" s="56"/>
    </row>
    <row r="829" spans="1:27">
      <c r="A829" s="258" t="s">
        <v>329</v>
      </c>
      <c r="B829" s="68">
        <v>163.80000000000001</v>
      </c>
      <c r="C829" s="71" t="s">
        <v>163</v>
      </c>
      <c r="D829" s="68">
        <v>14</v>
      </c>
      <c r="E829" s="8">
        <v>345.1</v>
      </c>
      <c r="F829" s="8">
        <v>66.3</v>
      </c>
      <c r="G829" s="70">
        <v>1.29E-7</v>
      </c>
      <c r="H829" s="5">
        <v>1.3</v>
      </c>
      <c r="I829" s="5"/>
      <c r="J829" s="5"/>
      <c r="K829" s="439"/>
      <c r="L829" s="440"/>
      <c r="M829" s="440"/>
      <c r="O829" s="185"/>
      <c r="P829" s="183"/>
      <c r="W829" s="56"/>
      <c r="X829" s="56"/>
      <c r="AA829" s="56"/>
    </row>
    <row r="830" spans="1:27">
      <c r="A830" s="256" t="s">
        <v>330</v>
      </c>
      <c r="B830" s="68">
        <v>163.80000000000001</v>
      </c>
      <c r="C830" s="71" t="s">
        <v>163</v>
      </c>
      <c r="D830" s="68">
        <v>16.100000000000001</v>
      </c>
      <c r="E830" s="8">
        <v>358.6</v>
      </c>
      <c r="F830" s="8">
        <v>75.3</v>
      </c>
      <c r="G830" s="70">
        <v>1.06E-7</v>
      </c>
      <c r="H830" s="5">
        <v>1.3</v>
      </c>
      <c r="I830" s="5"/>
      <c r="J830" s="5"/>
      <c r="K830" s="439"/>
      <c r="L830" s="440"/>
      <c r="M830" s="440"/>
      <c r="O830" s="185"/>
      <c r="P830" s="183"/>
      <c r="W830" s="56"/>
      <c r="X830" s="56"/>
      <c r="AA830" s="56"/>
    </row>
    <row r="831" spans="1:27">
      <c r="A831" s="256" t="s">
        <v>331</v>
      </c>
      <c r="B831" s="68">
        <v>163.80000000000001</v>
      </c>
      <c r="C831" s="71" t="s">
        <v>163</v>
      </c>
      <c r="D831" s="68">
        <v>25</v>
      </c>
      <c r="E831" s="8">
        <v>337.6</v>
      </c>
      <c r="F831" s="8">
        <v>54.4</v>
      </c>
      <c r="G831" s="70">
        <v>6.5799999999999994E-8</v>
      </c>
      <c r="H831" s="5">
        <v>1.3</v>
      </c>
      <c r="I831" s="5"/>
      <c r="J831" s="5"/>
      <c r="K831" s="439"/>
      <c r="L831" s="440"/>
      <c r="M831" s="440"/>
      <c r="O831" s="185"/>
      <c r="P831" s="183"/>
      <c r="W831" s="56"/>
      <c r="X831" s="56"/>
      <c r="AA831" s="56"/>
    </row>
    <row r="832" spans="1:27">
      <c r="A832" s="256" t="s">
        <v>332</v>
      </c>
      <c r="B832" s="68">
        <v>163.80000000000001</v>
      </c>
      <c r="C832" s="71" t="s">
        <v>163</v>
      </c>
      <c r="D832" s="68">
        <v>30</v>
      </c>
      <c r="E832" s="8">
        <v>294</v>
      </c>
      <c r="F832" s="8">
        <v>36.5</v>
      </c>
      <c r="G832" s="70">
        <v>7.1600000000000006E-8</v>
      </c>
      <c r="H832" s="5">
        <v>1.1000000000000001</v>
      </c>
      <c r="I832" s="5"/>
      <c r="J832" s="5"/>
      <c r="K832" s="121"/>
      <c r="L832" s="5"/>
      <c r="M832" s="5"/>
      <c r="O832" s="185"/>
      <c r="P832" s="183"/>
      <c r="W832" s="56"/>
      <c r="X832" s="56"/>
      <c r="AA832" s="56"/>
    </row>
    <row r="833" spans="1:27">
      <c r="A833" s="256" t="s">
        <v>333</v>
      </c>
      <c r="B833" s="68">
        <v>163.80000000000001</v>
      </c>
      <c r="C833" s="71" t="s">
        <v>163</v>
      </c>
      <c r="D833" s="68">
        <v>35</v>
      </c>
      <c r="E833" s="8">
        <v>280.7</v>
      </c>
      <c r="F833" s="8">
        <v>29.2</v>
      </c>
      <c r="G833" s="70">
        <v>7.8300000000000006E-8</v>
      </c>
      <c r="H833" s="5">
        <v>1</v>
      </c>
      <c r="I833" s="5"/>
      <c r="J833" s="5"/>
      <c r="K833" s="121"/>
      <c r="L833" s="5"/>
      <c r="M833" s="5"/>
      <c r="O833" s="185"/>
      <c r="P833" s="183"/>
      <c r="W833" s="56"/>
      <c r="X833" s="56"/>
      <c r="AA833" s="56"/>
    </row>
    <row r="834" spans="1:27">
      <c r="A834" s="256" t="s">
        <v>334</v>
      </c>
      <c r="B834" s="10">
        <v>163.80000000000001</v>
      </c>
      <c r="C834" s="137" t="s">
        <v>163</v>
      </c>
      <c r="D834" s="10">
        <v>40</v>
      </c>
      <c r="E834" s="10">
        <v>161.30000000000001</v>
      </c>
      <c r="F834" s="10">
        <v>73.7</v>
      </c>
      <c r="G834" s="142">
        <v>3.5100000000000003E-8</v>
      </c>
      <c r="H834" s="143">
        <v>1.9</v>
      </c>
      <c r="I834" s="75"/>
      <c r="J834" s="75"/>
      <c r="K834" s="122"/>
      <c r="L834" s="75"/>
      <c r="M834" s="75"/>
      <c r="O834" s="187"/>
      <c r="P834" s="187"/>
      <c r="W834" s="56"/>
      <c r="X834" s="56"/>
      <c r="AA834" s="56"/>
    </row>
    <row r="835" spans="1:27">
      <c r="A835" s="256"/>
      <c r="B835" s="68"/>
      <c r="C835" s="71"/>
      <c r="D835" s="68"/>
      <c r="E835" s="8"/>
      <c r="F835" s="8"/>
      <c r="G835" s="70"/>
      <c r="H835" s="5"/>
      <c r="I835" s="5"/>
      <c r="J835" s="5"/>
      <c r="K835" s="121"/>
      <c r="L835" s="5"/>
      <c r="M835" s="5"/>
      <c r="O835" s="185"/>
      <c r="P835" s="183"/>
      <c r="W835" s="56"/>
      <c r="X835" s="56"/>
      <c r="AA835" s="56"/>
    </row>
    <row r="836" spans="1:27" ht="15.75">
      <c r="A836" s="256" t="s">
        <v>322</v>
      </c>
      <c r="B836" s="68">
        <v>164.3</v>
      </c>
      <c r="C836" s="71" t="s">
        <v>161</v>
      </c>
      <c r="D836" s="68">
        <v>0</v>
      </c>
      <c r="E836" s="8">
        <v>215.6</v>
      </c>
      <c r="F836" s="8">
        <v>72.8</v>
      </c>
      <c r="G836" s="70">
        <v>1.6999999999999999E-7</v>
      </c>
      <c r="H836" s="5">
        <v>1.4</v>
      </c>
      <c r="I836" s="5"/>
      <c r="J836" s="5"/>
      <c r="K836" s="128" t="s">
        <v>98</v>
      </c>
      <c r="L836" s="5"/>
      <c r="M836" s="5"/>
      <c r="O836" s="185"/>
      <c r="P836" s="183"/>
      <c r="W836" s="56"/>
      <c r="X836" s="56"/>
      <c r="AA836" s="56"/>
    </row>
    <row r="837" spans="1:27">
      <c r="A837" s="256" t="s">
        <v>323</v>
      </c>
      <c r="B837" s="68">
        <v>164.3</v>
      </c>
      <c r="C837" s="71" t="s">
        <v>162</v>
      </c>
      <c r="D837" s="68">
        <v>100</v>
      </c>
      <c r="E837" s="8">
        <v>216.1</v>
      </c>
      <c r="F837" s="8">
        <v>75.8</v>
      </c>
      <c r="G837" s="70">
        <v>1.35E-7</v>
      </c>
      <c r="H837" s="5">
        <v>1.4</v>
      </c>
      <c r="I837" s="5"/>
      <c r="J837" s="5"/>
      <c r="K837" s="439" t="s">
        <v>194</v>
      </c>
      <c r="L837" s="440"/>
      <c r="M837" s="440"/>
      <c r="O837" s="185"/>
      <c r="P837" s="183"/>
      <c r="W837" s="56"/>
      <c r="X837" s="56"/>
      <c r="AA837" s="56"/>
    </row>
    <row r="838" spans="1:27">
      <c r="A838" s="256" t="s">
        <v>324</v>
      </c>
      <c r="B838" s="68">
        <v>164.3</v>
      </c>
      <c r="C838" s="71" t="s">
        <v>162</v>
      </c>
      <c r="D838" s="68">
        <v>150</v>
      </c>
      <c r="E838" s="8">
        <v>212.6</v>
      </c>
      <c r="F838" s="8">
        <v>65.099999999999994</v>
      </c>
      <c r="G838" s="70">
        <v>9.9499999999999998E-8</v>
      </c>
      <c r="H838" s="5">
        <v>1.5</v>
      </c>
      <c r="I838" s="5">
        <v>12</v>
      </c>
      <c r="J838" s="5"/>
      <c r="K838" s="439"/>
      <c r="L838" s="440"/>
      <c r="M838" s="440"/>
      <c r="O838" s="185"/>
      <c r="P838" s="183"/>
      <c r="W838" s="56"/>
      <c r="X838" s="56"/>
      <c r="AA838" s="56"/>
    </row>
    <row r="839" spans="1:27">
      <c r="A839" s="256" t="s">
        <v>325</v>
      </c>
      <c r="B839" s="68">
        <v>164.3</v>
      </c>
      <c r="C839" s="71" t="s">
        <v>163</v>
      </c>
      <c r="D839" s="68">
        <v>3.6</v>
      </c>
      <c r="E839" s="8">
        <v>199.6</v>
      </c>
      <c r="F839" s="8">
        <v>64.2</v>
      </c>
      <c r="G839" s="70">
        <v>9.6999999999999995E-8</v>
      </c>
      <c r="H839" s="5">
        <v>1.6</v>
      </c>
      <c r="I839" s="5"/>
      <c r="J839" s="5"/>
      <c r="K839" s="439"/>
      <c r="L839" s="440"/>
      <c r="M839" s="440"/>
      <c r="O839" s="185"/>
      <c r="P839" s="183"/>
      <c r="W839" s="56"/>
      <c r="X839" s="56"/>
      <c r="AA839" s="56"/>
    </row>
    <row r="840" spans="1:27">
      <c r="A840" s="256" t="s">
        <v>326</v>
      </c>
      <c r="B840" s="68">
        <v>164.3</v>
      </c>
      <c r="C840" s="71" t="s">
        <v>163</v>
      </c>
      <c r="D840" s="68">
        <v>5.8</v>
      </c>
      <c r="E840" s="8">
        <v>197.5</v>
      </c>
      <c r="F840" s="8">
        <v>59</v>
      </c>
      <c r="G840" s="70">
        <v>7.4999999999999997E-8</v>
      </c>
      <c r="H840" s="5">
        <v>1.7</v>
      </c>
      <c r="I840" s="5"/>
      <c r="J840" s="5"/>
      <c r="K840" s="439"/>
      <c r="L840" s="440"/>
      <c r="M840" s="440"/>
      <c r="O840" s="185"/>
      <c r="P840" s="183"/>
      <c r="W840" s="56"/>
      <c r="X840" s="56"/>
      <c r="AA840" s="56"/>
    </row>
    <row r="841" spans="1:27">
      <c r="A841" s="256" t="s">
        <v>327</v>
      </c>
      <c r="B841" s="68">
        <v>164.3</v>
      </c>
      <c r="C841" s="71" t="s">
        <v>163</v>
      </c>
      <c r="D841" s="68">
        <v>8.1</v>
      </c>
      <c r="E841" s="8">
        <v>188.5</v>
      </c>
      <c r="F841" s="8">
        <v>43.9</v>
      </c>
      <c r="G841" s="70">
        <v>8.1699999999999997E-8</v>
      </c>
      <c r="H841" s="5">
        <v>1.6</v>
      </c>
      <c r="I841" s="5"/>
      <c r="J841" s="5"/>
      <c r="K841" s="439"/>
      <c r="L841" s="440"/>
      <c r="M841" s="440"/>
      <c r="O841" s="185"/>
      <c r="P841" s="183"/>
      <c r="W841" s="56"/>
      <c r="X841" s="56"/>
      <c r="AA841" s="56"/>
    </row>
    <row r="842" spans="1:27">
      <c r="A842" s="258" t="s">
        <v>328</v>
      </c>
      <c r="B842" s="68">
        <v>164.3</v>
      </c>
      <c r="C842" s="71" t="s">
        <v>163</v>
      </c>
      <c r="D842" s="68">
        <v>12.2</v>
      </c>
      <c r="E842" s="8">
        <v>162.30000000000001</v>
      </c>
      <c r="F842" s="8">
        <v>50.4</v>
      </c>
      <c r="G842" s="70">
        <v>8.1199999999999999E-8</v>
      </c>
      <c r="H842" s="5">
        <v>1.7</v>
      </c>
      <c r="I842" s="5"/>
      <c r="J842" s="5"/>
      <c r="K842" s="439"/>
      <c r="L842" s="440"/>
      <c r="M842" s="440"/>
      <c r="O842" s="185"/>
      <c r="P842" s="183"/>
      <c r="W842" s="56"/>
      <c r="X842" s="56"/>
      <c r="AA842" s="56"/>
    </row>
    <row r="843" spans="1:27">
      <c r="A843" s="258" t="s">
        <v>329</v>
      </c>
      <c r="B843" s="68">
        <v>164.3</v>
      </c>
      <c r="C843" s="71" t="s">
        <v>163</v>
      </c>
      <c r="D843" s="68">
        <v>14</v>
      </c>
      <c r="E843" s="8">
        <v>147.30000000000001</v>
      </c>
      <c r="F843" s="8">
        <v>56.4</v>
      </c>
      <c r="G843" s="70">
        <v>4.9299999999999998E-8</v>
      </c>
      <c r="H843" s="5">
        <v>2.6</v>
      </c>
      <c r="I843" s="5"/>
      <c r="J843" s="5"/>
      <c r="K843" s="439"/>
      <c r="L843" s="440"/>
      <c r="M843" s="440"/>
      <c r="O843" s="185"/>
      <c r="P843" s="183"/>
      <c r="W843" s="56"/>
      <c r="X843" s="56"/>
      <c r="AA843" s="56"/>
    </row>
    <row r="844" spans="1:27">
      <c r="A844" s="258" t="s">
        <v>330</v>
      </c>
      <c r="B844" s="68">
        <v>164.3</v>
      </c>
      <c r="C844" s="71" t="s">
        <v>163</v>
      </c>
      <c r="D844" s="68">
        <v>16.100000000000001</v>
      </c>
      <c r="E844" s="8">
        <v>180.5</v>
      </c>
      <c r="F844" s="8">
        <v>31.7</v>
      </c>
      <c r="G844" s="70">
        <v>3.5800000000000003E-8</v>
      </c>
      <c r="H844" s="5">
        <v>2.4</v>
      </c>
      <c r="I844" s="5"/>
      <c r="J844" s="5"/>
      <c r="K844" s="439"/>
      <c r="L844" s="440"/>
      <c r="M844" s="440"/>
      <c r="O844" s="185"/>
      <c r="P844" s="183"/>
      <c r="W844" s="56"/>
      <c r="X844" s="56"/>
      <c r="AA844" s="56"/>
    </row>
    <row r="845" spans="1:27">
      <c r="A845" s="370" t="s">
        <v>331</v>
      </c>
      <c r="B845" s="366">
        <v>164.3</v>
      </c>
      <c r="C845" s="367" t="s">
        <v>162</v>
      </c>
      <c r="D845" s="366">
        <v>200</v>
      </c>
      <c r="E845" s="366">
        <v>29</v>
      </c>
      <c r="F845" s="366">
        <v>77.8</v>
      </c>
      <c r="G845" s="368">
        <v>1.15E-8</v>
      </c>
      <c r="H845" s="369">
        <v>5.8</v>
      </c>
      <c r="I845" s="366"/>
      <c r="J845" s="75"/>
      <c r="K845" s="122"/>
      <c r="L845" s="75"/>
      <c r="M845" s="75"/>
      <c r="O845" s="187"/>
      <c r="P845" s="187"/>
      <c r="Q845" s="187"/>
      <c r="R845" s="187"/>
      <c r="S845" s="118"/>
      <c r="W845" s="56"/>
      <c r="X845" s="56"/>
      <c r="AA845" s="56"/>
    </row>
    <row r="846" spans="1:27">
      <c r="A846" s="370" t="s">
        <v>332</v>
      </c>
      <c r="B846" s="366">
        <v>164.3</v>
      </c>
      <c r="C846" s="367" t="s">
        <v>162</v>
      </c>
      <c r="D846" s="366">
        <v>225</v>
      </c>
      <c r="E846" s="366">
        <v>14.7</v>
      </c>
      <c r="F846" s="366">
        <v>2.8</v>
      </c>
      <c r="G846" s="368">
        <v>6.6899999999999999E-9</v>
      </c>
      <c r="H846" s="369">
        <v>15.1</v>
      </c>
      <c r="I846" s="366">
        <v>19.2</v>
      </c>
      <c r="J846" s="75"/>
      <c r="K846" s="122"/>
      <c r="L846" s="75"/>
      <c r="M846" s="75"/>
      <c r="O846" s="187"/>
      <c r="P846" s="187"/>
      <c r="Q846" s="187"/>
      <c r="R846" s="187"/>
      <c r="S846" s="118"/>
      <c r="W846" s="56"/>
      <c r="X846" s="56"/>
      <c r="AA846" s="56"/>
    </row>
    <row r="847" spans="1:27">
      <c r="A847" s="256"/>
      <c r="B847" s="72"/>
      <c r="C847" s="73"/>
      <c r="D847" s="72"/>
      <c r="E847" s="79"/>
      <c r="F847" s="79"/>
      <c r="G847" s="74"/>
      <c r="H847" s="75"/>
      <c r="I847" s="75"/>
      <c r="J847" s="75"/>
      <c r="K847" s="122"/>
      <c r="L847" s="75"/>
      <c r="M847" s="75"/>
      <c r="W847" s="56"/>
      <c r="X847" s="56"/>
      <c r="AA847" s="56"/>
    </row>
    <row r="848" spans="1:27" ht="15.75">
      <c r="A848" s="256" t="s">
        <v>322</v>
      </c>
      <c r="B848" s="68">
        <v>164.7</v>
      </c>
      <c r="C848" s="71" t="s">
        <v>161</v>
      </c>
      <c r="D848" s="68">
        <v>0</v>
      </c>
      <c r="E848" s="8">
        <v>246.7</v>
      </c>
      <c r="F848" s="8">
        <v>72.2</v>
      </c>
      <c r="G848" s="70">
        <v>2.6100000000000002E-7</v>
      </c>
      <c r="H848" s="5">
        <v>1</v>
      </c>
      <c r="I848" s="5">
        <v>11.1</v>
      </c>
      <c r="J848" s="5"/>
      <c r="K848" s="128" t="s">
        <v>98</v>
      </c>
      <c r="L848" s="5"/>
      <c r="M848" s="5"/>
      <c r="N848" s="105"/>
      <c r="O848" s="185"/>
      <c r="P848" s="183"/>
      <c r="W848" s="56"/>
      <c r="X848" s="56"/>
      <c r="AA848" s="56"/>
    </row>
    <row r="849" spans="1:27">
      <c r="A849" s="256" t="s">
        <v>323</v>
      </c>
      <c r="B849" s="68">
        <v>164.7</v>
      </c>
      <c r="C849" s="71" t="s">
        <v>162</v>
      </c>
      <c r="D849" s="68">
        <v>100</v>
      </c>
      <c r="E849" s="8">
        <v>266.10000000000002</v>
      </c>
      <c r="F849" s="8">
        <v>80.400000000000006</v>
      </c>
      <c r="G849" s="70">
        <v>2.22E-7</v>
      </c>
      <c r="H849" s="5">
        <v>1.1000000000000001</v>
      </c>
      <c r="I849" s="5"/>
      <c r="J849" s="5"/>
      <c r="K849" s="439" t="s">
        <v>193</v>
      </c>
      <c r="L849" s="440"/>
      <c r="M849" s="440"/>
      <c r="O849" s="185"/>
      <c r="P849" s="183"/>
      <c r="W849" s="56"/>
      <c r="X849" s="56"/>
      <c r="AA849" s="56"/>
    </row>
    <row r="850" spans="1:27">
      <c r="A850" s="256" t="s">
        <v>324</v>
      </c>
      <c r="B850" s="68">
        <v>164.7</v>
      </c>
      <c r="C850" s="71" t="s">
        <v>162</v>
      </c>
      <c r="D850" s="68">
        <v>150</v>
      </c>
      <c r="E850" s="8">
        <v>236.1</v>
      </c>
      <c r="F850" s="8">
        <v>82.6</v>
      </c>
      <c r="G850" s="70">
        <v>1.8699999999999999E-7</v>
      </c>
      <c r="H850" s="5">
        <v>1</v>
      </c>
      <c r="I850" s="5"/>
      <c r="J850" s="5"/>
      <c r="K850" s="439"/>
      <c r="L850" s="440"/>
      <c r="M850" s="440"/>
      <c r="O850" s="185"/>
      <c r="P850" s="183"/>
      <c r="W850" s="56"/>
      <c r="X850" s="56"/>
      <c r="AA850" s="56"/>
    </row>
    <row r="851" spans="1:27">
      <c r="A851" s="256" t="s">
        <v>325</v>
      </c>
      <c r="B851" s="68">
        <v>164.7</v>
      </c>
      <c r="C851" s="71" t="s">
        <v>162</v>
      </c>
      <c r="D851" s="68">
        <v>175</v>
      </c>
      <c r="E851" s="8">
        <v>229.2</v>
      </c>
      <c r="F851" s="8">
        <v>86.8</v>
      </c>
      <c r="G851" s="70">
        <v>1.6999999999999999E-7</v>
      </c>
      <c r="H851" s="5">
        <v>1.1000000000000001</v>
      </c>
      <c r="I851" s="5"/>
      <c r="J851" s="5"/>
      <c r="K851" s="439"/>
      <c r="L851" s="440"/>
      <c r="M851" s="440"/>
      <c r="O851" s="185"/>
      <c r="P851" s="183"/>
      <c r="W851" s="56"/>
      <c r="X851" s="56"/>
      <c r="AA851" s="56"/>
    </row>
    <row r="852" spans="1:27">
      <c r="A852" s="256" t="s">
        <v>326</v>
      </c>
      <c r="B852" s="68">
        <v>164.7</v>
      </c>
      <c r="C852" s="71" t="s">
        <v>163</v>
      </c>
      <c r="D852" s="68">
        <v>3.6</v>
      </c>
      <c r="E852" s="8">
        <v>184.2</v>
      </c>
      <c r="F852" s="8">
        <v>83.1</v>
      </c>
      <c r="G852" s="70">
        <v>1.68E-7</v>
      </c>
      <c r="H852" s="5">
        <v>1.1000000000000001</v>
      </c>
      <c r="I852" s="5"/>
      <c r="J852" s="5"/>
      <c r="K852" s="439"/>
      <c r="L852" s="440"/>
      <c r="M852" s="440"/>
      <c r="O852" s="185"/>
      <c r="P852" s="183"/>
      <c r="W852" s="56"/>
      <c r="X852" s="56"/>
      <c r="AA852" s="56"/>
    </row>
    <row r="853" spans="1:27">
      <c r="A853" s="256" t="s">
        <v>327</v>
      </c>
      <c r="B853" s="68">
        <v>164.7</v>
      </c>
      <c r="C853" s="71" t="s">
        <v>163</v>
      </c>
      <c r="D853" s="68">
        <v>8.1</v>
      </c>
      <c r="E853" s="8">
        <v>194.6</v>
      </c>
      <c r="F853" s="8">
        <v>82.5</v>
      </c>
      <c r="G853" s="70">
        <v>1.6400000000000001E-7</v>
      </c>
      <c r="H853" s="5">
        <v>1</v>
      </c>
      <c r="I853" s="5"/>
      <c r="J853" s="5"/>
      <c r="K853" s="439"/>
      <c r="L853" s="440"/>
      <c r="M853" s="440"/>
      <c r="O853" s="185"/>
      <c r="P853" s="183"/>
      <c r="W853" s="56"/>
      <c r="X853" s="56"/>
      <c r="AA853" s="56"/>
    </row>
    <row r="854" spans="1:27">
      <c r="A854" s="303" t="s">
        <v>328</v>
      </c>
      <c r="B854" s="68">
        <v>164.7</v>
      </c>
      <c r="C854" s="71" t="s">
        <v>163</v>
      </c>
      <c r="D854" s="68">
        <v>12.2</v>
      </c>
      <c r="E854" s="8">
        <v>203.3</v>
      </c>
      <c r="F854" s="8">
        <v>81.599999999999994</v>
      </c>
      <c r="G854" s="70">
        <v>1.5200000000000001E-7</v>
      </c>
      <c r="H854" s="5">
        <v>1</v>
      </c>
      <c r="I854" s="5"/>
      <c r="J854" s="5"/>
      <c r="K854" s="439"/>
      <c r="L854" s="440"/>
      <c r="M854" s="440"/>
      <c r="O854" s="185"/>
      <c r="P854" s="183"/>
      <c r="W854" s="56"/>
      <c r="X854" s="56"/>
      <c r="AA854" s="56"/>
    </row>
    <row r="855" spans="1:27">
      <c r="A855" s="303" t="s">
        <v>329</v>
      </c>
      <c r="B855" s="68">
        <v>164.7</v>
      </c>
      <c r="C855" s="71" t="s">
        <v>163</v>
      </c>
      <c r="D855" s="68">
        <v>14</v>
      </c>
      <c r="E855" s="8">
        <v>206.9</v>
      </c>
      <c r="F855" s="8">
        <v>82.9</v>
      </c>
      <c r="G855" s="70">
        <v>1.43E-7</v>
      </c>
      <c r="H855" s="5">
        <v>1.1000000000000001</v>
      </c>
      <c r="I855" s="5"/>
      <c r="J855" s="5"/>
      <c r="K855" s="439"/>
      <c r="L855" s="440"/>
      <c r="M855" s="440"/>
      <c r="O855" s="185"/>
      <c r="P855" s="183"/>
      <c r="W855" s="56"/>
      <c r="X855" s="56"/>
      <c r="AA855" s="56"/>
    </row>
    <row r="856" spans="1:27">
      <c r="A856" s="303" t="s">
        <v>330</v>
      </c>
      <c r="B856" s="68">
        <v>164.7</v>
      </c>
      <c r="C856" s="71" t="s">
        <v>163</v>
      </c>
      <c r="D856" s="68">
        <v>16.100000000000001</v>
      </c>
      <c r="E856" s="8">
        <v>206.3</v>
      </c>
      <c r="F856" s="8">
        <v>80.7</v>
      </c>
      <c r="G856" s="70">
        <v>1.36E-7</v>
      </c>
      <c r="H856" s="5">
        <v>1.1000000000000001</v>
      </c>
      <c r="I856" s="5"/>
      <c r="J856" s="5"/>
      <c r="K856" s="439"/>
      <c r="L856" s="440"/>
      <c r="M856" s="440"/>
      <c r="O856" s="185"/>
      <c r="P856" s="183"/>
      <c r="W856" s="56"/>
      <c r="X856" s="56"/>
      <c r="AA856" s="56"/>
    </row>
    <row r="857" spans="1:27">
      <c r="A857" s="256" t="s">
        <v>331</v>
      </c>
      <c r="B857" s="68">
        <v>164.7</v>
      </c>
      <c r="C857" s="71" t="s">
        <v>163</v>
      </c>
      <c r="D857" s="68">
        <v>25</v>
      </c>
      <c r="E857" s="8">
        <v>174.8</v>
      </c>
      <c r="F857" s="8">
        <v>87.8</v>
      </c>
      <c r="G857" s="70">
        <v>9.7500000000000006E-8</v>
      </c>
      <c r="H857" s="5">
        <v>1.1000000000000001</v>
      </c>
      <c r="I857" s="5"/>
      <c r="J857" s="5"/>
      <c r="K857" s="439"/>
      <c r="L857" s="440"/>
      <c r="M857" s="440"/>
      <c r="O857" s="185"/>
      <c r="P857" s="183"/>
      <c r="W857" s="56"/>
      <c r="X857" s="56"/>
      <c r="AA857" s="56"/>
    </row>
    <row r="858" spans="1:27">
      <c r="A858" s="256" t="s">
        <v>332</v>
      </c>
      <c r="B858" s="68">
        <v>164.7</v>
      </c>
      <c r="C858" s="71" t="s">
        <v>163</v>
      </c>
      <c r="D858" s="68">
        <v>30</v>
      </c>
      <c r="E858" s="8">
        <v>224.4</v>
      </c>
      <c r="F858" s="8">
        <v>81.3</v>
      </c>
      <c r="G858" s="70">
        <v>8.3099999999999996E-8</v>
      </c>
      <c r="H858" s="5">
        <v>1.4</v>
      </c>
      <c r="I858" s="5"/>
      <c r="J858" s="5"/>
      <c r="K858" s="439"/>
      <c r="L858" s="440"/>
      <c r="M858" s="440"/>
      <c r="O858" s="185"/>
      <c r="P858" s="183"/>
      <c r="W858" s="56"/>
      <c r="X858" s="56"/>
      <c r="AA858" s="56"/>
    </row>
    <row r="859" spans="1:27">
      <c r="A859" s="256" t="s">
        <v>333</v>
      </c>
      <c r="B859" s="68">
        <v>164.7</v>
      </c>
      <c r="C859" s="71" t="s">
        <v>163</v>
      </c>
      <c r="D859" s="68">
        <v>35</v>
      </c>
      <c r="E859" s="8">
        <v>242.7</v>
      </c>
      <c r="F859" s="8">
        <v>83.4</v>
      </c>
      <c r="G859" s="70">
        <v>8.3900000000000004E-8</v>
      </c>
      <c r="H859" s="5">
        <v>1.1000000000000001</v>
      </c>
      <c r="I859" s="5"/>
      <c r="J859" s="5"/>
      <c r="K859" s="439"/>
      <c r="L859" s="440"/>
      <c r="M859" s="440"/>
      <c r="O859" s="185"/>
      <c r="P859" s="183"/>
      <c r="W859" s="56"/>
      <c r="X859" s="56"/>
      <c r="AA859" s="56"/>
    </row>
    <row r="860" spans="1:27">
      <c r="A860" s="256" t="s">
        <v>334</v>
      </c>
      <c r="B860" s="68">
        <v>164.7</v>
      </c>
      <c r="C860" s="71" t="s">
        <v>163</v>
      </c>
      <c r="D860" s="68">
        <v>40</v>
      </c>
      <c r="E860" s="8">
        <v>237.9</v>
      </c>
      <c r="F860" s="8">
        <v>73.599999999999994</v>
      </c>
      <c r="G860" s="70">
        <v>7.6199999999999994E-8</v>
      </c>
      <c r="H860" s="5">
        <v>1.2</v>
      </c>
      <c r="I860" s="5"/>
      <c r="J860" s="5"/>
      <c r="K860" s="439"/>
      <c r="L860" s="440"/>
      <c r="M860" s="440"/>
      <c r="O860" s="185"/>
      <c r="P860" s="183"/>
      <c r="W860" s="56"/>
      <c r="X860" s="56"/>
      <c r="AA860" s="56"/>
    </row>
    <row r="861" spans="1:27">
      <c r="A861" s="256" t="s">
        <v>98</v>
      </c>
      <c r="B861" s="68">
        <v>164.7</v>
      </c>
      <c r="C861" s="71" t="s">
        <v>163</v>
      </c>
      <c r="D861" s="68">
        <v>45</v>
      </c>
      <c r="E861" s="8">
        <v>299.3</v>
      </c>
      <c r="F861" s="8">
        <v>82.8</v>
      </c>
      <c r="G861" s="70">
        <v>5.8999999999999999E-8</v>
      </c>
      <c r="H861" s="5">
        <v>1.3</v>
      </c>
      <c r="I861" s="5"/>
      <c r="J861" s="5"/>
      <c r="K861" s="439"/>
      <c r="L861" s="440"/>
      <c r="M861" s="440"/>
      <c r="O861" s="185"/>
      <c r="P861" s="183"/>
      <c r="W861" s="56"/>
      <c r="X861" s="56"/>
      <c r="AA861" s="56"/>
    </row>
    <row r="862" spans="1:27">
      <c r="A862" s="256" t="s">
        <v>335</v>
      </c>
      <c r="B862" s="68">
        <v>164.7</v>
      </c>
      <c r="C862" s="71" t="s">
        <v>163</v>
      </c>
      <c r="D862" s="68">
        <v>50</v>
      </c>
      <c r="E862" s="8">
        <v>296.3</v>
      </c>
      <c r="F862" s="8">
        <v>77.400000000000006</v>
      </c>
      <c r="G862" s="70">
        <v>6.2699999999999999E-8</v>
      </c>
      <c r="H862" s="5">
        <v>1.2</v>
      </c>
      <c r="I862" s="5"/>
      <c r="J862" s="5"/>
      <c r="K862" s="439"/>
      <c r="L862" s="440"/>
      <c r="M862" s="440"/>
      <c r="O862" s="185"/>
      <c r="P862" s="183"/>
      <c r="W862" s="56"/>
      <c r="X862" s="56"/>
      <c r="AA862" s="56"/>
    </row>
    <row r="863" spans="1:27">
      <c r="A863" s="371" t="s">
        <v>336</v>
      </c>
      <c r="B863" s="372">
        <v>164.7</v>
      </c>
      <c r="C863" s="373" t="s">
        <v>163</v>
      </c>
      <c r="D863" s="372">
        <v>55</v>
      </c>
      <c r="E863" s="372">
        <v>353.9</v>
      </c>
      <c r="F863" s="372">
        <v>64.900000000000006</v>
      </c>
      <c r="G863" s="374">
        <v>4.2799999999999999E-8</v>
      </c>
      <c r="H863" s="375">
        <v>1.8</v>
      </c>
      <c r="I863" s="75"/>
      <c r="J863" s="75"/>
      <c r="K863" s="122"/>
      <c r="L863" s="75"/>
      <c r="M863" s="75"/>
      <c r="O863" s="187"/>
      <c r="P863" s="187"/>
      <c r="Q863" s="187"/>
      <c r="R863" s="187"/>
      <c r="S863" s="118"/>
      <c r="W863" s="56"/>
      <c r="X863" s="56"/>
      <c r="AA863" s="56"/>
    </row>
    <row r="864" spans="1:27">
      <c r="A864" s="376" t="s">
        <v>337</v>
      </c>
      <c r="B864" s="372">
        <v>164.7</v>
      </c>
      <c r="C864" s="373" t="s">
        <v>163</v>
      </c>
      <c r="D864" s="372">
        <v>60</v>
      </c>
      <c r="E864" s="372">
        <v>237.5</v>
      </c>
      <c r="F864" s="372">
        <v>62.6</v>
      </c>
      <c r="G864" s="374">
        <v>4.6999999999999997E-8</v>
      </c>
      <c r="H864" s="375">
        <v>1.3</v>
      </c>
      <c r="I864" s="75"/>
      <c r="J864" s="75"/>
      <c r="K864" s="122"/>
      <c r="L864" s="75"/>
      <c r="M864" s="75"/>
      <c r="O864" s="187"/>
      <c r="P864" s="187"/>
      <c r="Q864" s="187"/>
      <c r="R864" s="187"/>
      <c r="S864" s="118"/>
      <c r="W864" s="56"/>
      <c r="X864" s="56"/>
      <c r="AA864" s="56"/>
    </row>
    <row r="865" spans="1:27">
      <c r="A865" s="256"/>
      <c r="B865" s="68"/>
      <c r="C865" s="71"/>
      <c r="D865" s="68"/>
      <c r="E865" s="8"/>
      <c r="F865" s="8"/>
      <c r="G865" s="70"/>
      <c r="H865" s="5"/>
      <c r="I865" s="5"/>
      <c r="J865" s="5"/>
      <c r="K865" s="121"/>
      <c r="L865" s="5"/>
      <c r="M865" s="5"/>
      <c r="W865" s="56"/>
      <c r="X865" s="56"/>
      <c r="AA865" s="56"/>
    </row>
    <row r="866" spans="1:27" ht="15.75">
      <c r="A866" s="352" t="s">
        <v>322</v>
      </c>
      <c r="B866" s="68">
        <v>165.05</v>
      </c>
      <c r="C866" s="71" t="s">
        <v>161</v>
      </c>
      <c r="D866" s="68">
        <v>0</v>
      </c>
      <c r="E866" s="8">
        <v>290.5</v>
      </c>
      <c r="F866" s="8">
        <v>-4.8</v>
      </c>
      <c r="G866" s="70">
        <v>2.8000000000000002E-7</v>
      </c>
      <c r="H866" s="5">
        <v>0.9</v>
      </c>
      <c r="I866" s="5">
        <v>6.3</v>
      </c>
      <c r="J866" s="5"/>
      <c r="K866" s="128" t="s">
        <v>103</v>
      </c>
      <c r="L866" s="259" t="s">
        <v>351</v>
      </c>
      <c r="M866" s="5"/>
      <c r="O866" s="185"/>
      <c r="P866" s="183"/>
      <c r="W866" s="56"/>
      <c r="X866" s="56"/>
      <c r="AA866" s="56"/>
    </row>
    <row r="867" spans="1:27">
      <c r="A867" s="352" t="s">
        <v>323</v>
      </c>
      <c r="B867" s="68">
        <v>165.05</v>
      </c>
      <c r="C867" s="71" t="s">
        <v>162</v>
      </c>
      <c r="D867" s="68">
        <v>100</v>
      </c>
      <c r="E867" s="8">
        <v>291.60000000000002</v>
      </c>
      <c r="F867" s="8">
        <v>-2.2999999999999998</v>
      </c>
      <c r="G867" s="70">
        <v>2.6800000000000002E-7</v>
      </c>
      <c r="H867" s="5">
        <v>0.9</v>
      </c>
      <c r="I867" s="5"/>
      <c r="J867" s="5"/>
      <c r="K867" s="439" t="s">
        <v>192</v>
      </c>
      <c r="L867" s="440"/>
      <c r="M867" s="440"/>
      <c r="O867" s="185"/>
      <c r="P867" s="183"/>
      <c r="W867" s="56"/>
      <c r="X867" s="56"/>
      <c r="AA867" s="56"/>
    </row>
    <row r="868" spans="1:27">
      <c r="A868" s="352" t="s">
        <v>324</v>
      </c>
      <c r="B868" s="68">
        <v>165.05</v>
      </c>
      <c r="C868" s="71" t="s">
        <v>162</v>
      </c>
      <c r="D868" s="68">
        <v>150</v>
      </c>
      <c r="E868" s="8">
        <v>291.10000000000002</v>
      </c>
      <c r="F868" s="8">
        <v>0.5</v>
      </c>
      <c r="G868" s="70">
        <v>2.6100000000000002E-7</v>
      </c>
      <c r="H868" s="5">
        <v>0.9</v>
      </c>
      <c r="I868" s="5"/>
      <c r="J868" s="5"/>
      <c r="K868" s="439"/>
      <c r="L868" s="440"/>
      <c r="M868" s="440"/>
      <c r="O868" s="185"/>
      <c r="P868" s="183"/>
      <c r="W868" s="56"/>
      <c r="X868" s="56"/>
      <c r="AA868" s="56"/>
    </row>
    <row r="869" spans="1:27">
      <c r="A869" s="352" t="s">
        <v>325</v>
      </c>
      <c r="B869" s="68">
        <v>165.05</v>
      </c>
      <c r="C869" s="71" t="s">
        <v>162</v>
      </c>
      <c r="D869" s="68">
        <v>175</v>
      </c>
      <c r="E869" s="8">
        <v>292.5</v>
      </c>
      <c r="F869" s="8">
        <v>-2.1</v>
      </c>
      <c r="G869" s="70">
        <v>2.53E-7</v>
      </c>
      <c r="H869" s="5">
        <v>0.9</v>
      </c>
      <c r="I869" s="5"/>
      <c r="J869" s="5"/>
      <c r="K869" s="439"/>
      <c r="L869" s="440"/>
      <c r="M869" s="440"/>
      <c r="O869" s="185"/>
      <c r="P869" s="183"/>
      <c r="W869" s="56"/>
      <c r="X869" s="56"/>
      <c r="AA869" s="56"/>
    </row>
    <row r="870" spans="1:27">
      <c r="A870" s="352" t="s">
        <v>326</v>
      </c>
      <c r="B870" s="68">
        <v>165.05</v>
      </c>
      <c r="C870" s="71" t="s">
        <v>162</v>
      </c>
      <c r="D870" s="68">
        <v>200</v>
      </c>
      <c r="E870" s="8">
        <v>292.39999999999998</v>
      </c>
      <c r="F870" s="8">
        <v>-1.1000000000000001</v>
      </c>
      <c r="G870" s="70">
        <v>2.4999999999999999E-7</v>
      </c>
      <c r="H870" s="5">
        <v>0.9</v>
      </c>
      <c r="I870" s="5">
        <v>6</v>
      </c>
      <c r="J870" s="5"/>
      <c r="K870" s="439"/>
      <c r="L870" s="440"/>
      <c r="M870" s="440"/>
      <c r="O870" s="185"/>
      <c r="P870" s="183"/>
      <c r="W870" s="56"/>
      <c r="X870" s="56"/>
      <c r="AA870" s="56"/>
    </row>
    <row r="871" spans="1:27">
      <c r="A871" s="352" t="s">
        <v>327</v>
      </c>
      <c r="B871" s="68">
        <v>165.05</v>
      </c>
      <c r="C871" s="71" t="s">
        <v>162</v>
      </c>
      <c r="D871" s="68">
        <v>200</v>
      </c>
      <c r="E871" s="8">
        <v>292.39999999999998</v>
      </c>
      <c r="F871" s="8">
        <v>-2.2999999999999998</v>
      </c>
      <c r="G871" s="70">
        <v>2.3300000000000001E-7</v>
      </c>
      <c r="H871" s="5">
        <v>0.9</v>
      </c>
      <c r="I871" s="5">
        <v>6.2</v>
      </c>
      <c r="J871" s="5"/>
      <c r="K871" s="439"/>
      <c r="L871" s="440"/>
      <c r="M871" s="440"/>
      <c r="O871" s="185"/>
      <c r="P871" s="183"/>
      <c r="W871" s="56"/>
      <c r="X871" s="56"/>
      <c r="AA871" s="56"/>
    </row>
    <row r="872" spans="1:27">
      <c r="A872" s="327" t="s">
        <v>328</v>
      </c>
      <c r="B872" s="68">
        <v>165.05</v>
      </c>
      <c r="C872" s="71" t="s">
        <v>162</v>
      </c>
      <c r="D872" s="68">
        <v>250</v>
      </c>
      <c r="E872" s="8">
        <v>291.3</v>
      </c>
      <c r="F872" s="8">
        <v>4.5999999999999996</v>
      </c>
      <c r="G872" s="70">
        <v>2.1500000000000001E-7</v>
      </c>
      <c r="H872" s="5">
        <v>0.9</v>
      </c>
      <c r="I872" s="5">
        <v>6.2</v>
      </c>
      <c r="J872" s="5"/>
      <c r="K872" s="439"/>
      <c r="L872" s="440"/>
      <c r="M872" s="440"/>
      <c r="O872" s="185"/>
      <c r="P872" s="183"/>
      <c r="W872" s="56"/>
      <c r="X872" s="56"/>
      <c r="AA872" s="56"/>
    </row>
    <row r="873" spans="1:27">
      <c r="A873" s="258" t="s">
        <v>329</v>
      </c>
      <c r="B873" s="68">
        <v>165.05</v>
      </c>
      <c r="C873" s="71" t="s">
        <v>162</v>
      </c>
      <c r="D873" s="68">
        <v>275</v>
      </c>
      <c r="E873" s="8">
        <v>298.39999999999998</v>
      </c>
      <c r="F873" s="8">
        <v>1.8</v>
      </c>
      <c r="G873" s="70">
        <v>2.1799999999999999E-7</v>
      </c>
      <c r="H873" s="5">
        <v>0.8</v>
      </c>
      <c r="I873" s="5"/>
      <c r="J873" s="5"/>
      <c r="K873" s="439"/>
      <c r="L873" s="440"/>
      <c r="M873" s="440"/>
      <c r="O873" s="185"/>
      <c r="P873" s="183"/>
      <c r="W873" s="56"/>
      <c r="X873" s="56"/>
      <c r="AA873" s="56"/>
    </row>
    <row r="874" spans="1:27">
      <c r="A874" s="258" t="s">
        <v>330</v>
      </c>
      <c r="B874" s="68">
        <v>165.05</v>
      </c>
      <c r="C874" s="71" t="s">
        <v>162</v>
      </c>
      <c r="D874" s="68">
        <v>300</v>
      </c>
      <c r="E874" s="8">
        <v>304.39999999999998</v>
      </c>
      <c r="F874" s="8">
        <v>-14.8</v>
      </c>
      <c r="G874" s="70">
        <v>1.6400000000000001E-7</v>
      </c>
      <c r="H874" s="5">
        <v>0.9</v>
      </c>
      <c r="I874" s="5">
        <v>6.4</v>
      </c>
      <c r="J874" s="5"/>
      <c r="K874" s="439"/>
      <c r="L874" s="440"/>
      <c r="M874" s="440"/>
      <c r="O874" s="185"/>
      <c r="P874" s="183"/>
      <c r="W874" s="56"/>
      <c r="X874" s="56"/>
      <c r="AA874" s="56"/>
    </row>
    <row r="875" spans="1:27">
      <c r="A875" s="258" t="s">
        <v>331</v>
      </c>
      <c r="B875" s="68">
        <v>165.05</v>
      </c>
      <c r="C875" s="71" t="s">
        <v>162</v>
      </c>
      <c r="D875" s="68">
        <v>325</v>
      </c>
      <c r="E875" s="8">
        <v>303.60000000000002</v>
      </c>
      <c r="F875" s="8">
        <v>-19.3</v>
      </c>
      <c r="G875" s="70">
        <v>1.6500000000000001E-7</v>
      </c>
      <c r="H875" s="5">
        <v>0.8</v>
      </c>
      <c r="I875" s="5"/>
      <c r="J875" s="5"/>
      <c r="K875" s="439"/>
      <c r="L875" s="440"/>
      <c r="M875" s="440"/>
      <c r="O875" s="185"/>
      <c r="P875" s="183"/>
      <c r="W875" s="56"/>
      <c r="X875" s="56"/>
      <c r="AA875" s="56"/>
    </row>
    <row r="876" spans="1:27">
      <c r="A876" s="303" t="s">
        <v>332</v>
      </c>
      <c r="B876" s="68">
        <v>165.05</v>
      </c>
      <c r="C876" s="71" t="s">
        <v>162</v>
      </c>
      <c r="D876" s="68">
        <v>350</v>
      </c>
      <c r="E876" s="8">
        <v>300.10000000000002</v>
      </c>
      <c r="F876" s="8">
        <v>-7</v>
      </c>
      <c r="G876" s="70">
        <v>1.7599999999999999E-7</v>
      </c>
      <c r="H876" s="5">
        <v>0.8</v>
      </c>
      <c r="I876" s="78">
        <v>8.5</v>
      </c>
      <c r="J876" s="78"/>
      <c r="K876" s="439"/>
      <c r="L876" s="440"/>
      <c r="M876" s="440"/>
      <c r="O876" s="185"/>
      <c r="P876" s="183"/>
      <c r="W876" s="56"/>
      <c r="X876" s="56"/>
      <c r="AA876" s="56"/>
    </row>
    <row r="877" spans="1:27">
      <c r="A877" s="303" t="s">
        <v>333</v>
      </c>
      <c r="B877" s="68">
        <v>165.05</v>
      </c>
      <c r="C877" s="71" t="s">
        <v>162</v>
      </c>
      <c r="D877" s="68">
        <v>375</v>
      </c>
      <c r="E877" s="8">
        <v>302.3</v>
      </c>
      <c r="F877" s="8">
        <v>0.7</v>
      </c>
      <c r="G877" s="70">
        <v>1.8799999999999999E-7</v>
      </c>
      <c r="H877" s="5">
        <v>0.8</v>
      </c>
      <c r="I877" s="78"/>
      <c r="J877" s="78"/>
      <c r="K877" s="439"/>
      <c r="L877" s="440"/>
      <c r="M877" s="440"/>
      <c r="O877" s="185"/>
      <c r="P877" s="183"/>
      <c r="W877" s="56"/>
      <c r="X877" s="56"/>
      <c r="AA877" s="56"/>
    </row>
    <row r="878" spans="1:27">
      <c r="A878" s="303" t="s">
        <v>334</v>
      </c>
      <c r="B878" s="68">
        <v>165.05</v>
      </c>
      <c r="C878" s="71" t="s">
        <v>162</v>
      </c>
      <c r="D878" s="68">
        <v>400</v>
      </c>
      <c r="E878" s="8">
        <v>306.10000000000002</v>
      </c>
      <c r="F878" s="8">
        <v>-1.7</v>
      </c>
      <c r="G878" s="70">
        <v>1.7100000000000001E-7</v>
      </c>
      <c r="H878" s="5">
        <v>0.7</v>
      </c>
      <c r="I878" s="78">
        <v>11.6</v>
      </c>
      <c r="J878" s="78"/>
      <c r="K878" s="439"/>
      <c r="L878" s="440"/>
      <c r="M878" s="440"/>
      <c r="O878" s="185"/>
      <c r="P878" s="183"/>
      <c r="W878" s="56"/>
      <c r="X878" s="56"/>
      <c r="AA878" s="56"/>
    </row>
    <row r="879" spans="1:27">
      <c r="A879" s="256"/>
      <c r="B879" s="68"/>
      <c r="C879" s="71"/>
      <c r="D879" s="68"/>
      <c r="E879" s="8"/>
      <c r="F879" s="8"/>
      <c r="G879" s="70"/>
      <c r="H879" s="5"/>
      <c r="I879" s="5"/>
      <c r="J879" s="5"/>
      <c r="K879" s="121"/>
      <c r="L879" s="5"/>
      <c r="M879" s="5"/>
      <c r="W879" s="56"/>
      <c r="X879" s="56"/>
      <c r="AA879" s="56"/>
    </row>
    <row r="880" spans="1:27" ht="15.75">
      <c r="A880" s="352" t="s">
        <v>322</v>
      </c>
      <c r="B880" s="68">
        <v>165.5</v>
      </c>
      <c r="C880" s="71" t="s">
        <v>161</v>
      </c>
      <c r="D880" s="68">
        <v>0</v>
      </c>
      <c r="E880" s="8">
        <v>123.2</v>
      </c>
      <c r="F880" s="8">
        <v>68.3</v>
      </c>
      <c r="G880" s="70">
        <v>1.02E-7</v>
      </c>
      <c r="H880" s="5">
        <v>0.6</v>
      </c>
      <c r="I880" s="5">
        <v>1.5</v>
      </c>
      <c r="J880" s="5"/>
      <c r="K880" s="128" t="s">
        <v>103</v>
      </c>
      <c r="L880" s="5"/>
      <c r="M880" s="5"/>
      <c r="O880" s="185"/>
      <c r="P880" s="183"/>
      <c r="W880" s="56"/>
      <c r="X880" s="56"/>
      <c r="AA880" s="56"/>
    </row>
    <row r="881" spans="1:27">
      <c r="A881" s="352" t="s">
        <v>323</v>
      </c>
      <c r="B881" s="68">
        <v>165.5</v>
      </c>
      <c r="C881" s="71" t="s">
        <v>162</v>
      </c>
      <c r="D881" s="68">
        <v>100</v>
      </c>
      <c r="E881" s="8">
        <v>120.5</v>
      </c>
      <c r="F881" s="8">
        <v>55.5</v>
      </c>
      <c r="G881" s="70">
        <v>9.7100000000000003E-8</v>
      </c>
      <c r="H881" s="5">
        <v>0.6</v>
      </c>
      <c r="I881" s="5"/>
      <c r="J881" s="5"/>
      <c r="K881" s="439" t="s">
        <v>191</v>
      </c>
      <c r="L881" s="440"/>
      <c r="M881" s="440"/>
      <c r="O881" s="185"/>
      <c r="P881" s="183"/>
      <c r="W881" s="56"/>
      <c r="X881" s="56"/>
      <c r="AA881" s="56"/>
    </row>
    <row r="882" spans="1:27">
      <c r="A882" s="352" t="s">
        <v>324</v>
      </c>
      <c r="B882" s="68">
        <v>165.5</v>
      </c>
      <c r="C882" s="71" t="s">
        <v>162</v>
      </c>
      <c r="D882" s="68">
        <v>150</v>
      </c>
      <c r="E882" s="8">
        <v>126.5</v>
      </c>
      <c r="F882" s="8">
        <v>39.299999999999997</v>
      </c>
      <c r="G882" s="70">
        <v>9.8099999999999998E-8</v>
      </c>
      <c r="H882" s="5">
        <v>0.5</v>
      </c>
      <c r="I882" s="5">
        <v>1.4</v>
      </c>
      <c r="J882" s="5"/>
      <c r="K882" s="439"/>
      <c r="L882" s="440"/>
      <c r="M882" s="440"/>
      <c r="O882" s="185"/>
      <c r="P882" s="183"/>
      <c r="W882" s="56"/>
      <c r="X882" s="56"/>
      <c r="AA882" s="56"/>
    </row>
    <row r="883" spans="1:27">
      <c r="A883" s="352" t="s">
        <v>325</v>
      </c>
      <c r="B883" s="68">
        <v>165.5</v>
      </c>
      <c r="C883" s="71" t="s">
        <v>162</v>
      </c>
      <c r="D883" s="68">
        <v>175</v>
      </c>
      <c r="E883" s="8">
        <v>125.1</v>
      </c>
      <c r="F883" s="8">
        <v>37.1</v>
      </c>
      <c r="G883" s="70">
        <v>1.14E-7</v>
      </c>
      <c r="H883" s="5">
        <v>0.4</v>
      </c>
      <c r="I883" s="5"/>
      <c r="J883" s="5"/>
      <c r="K883" s="439"/>
      <c r="L883" s="440"/>
      <c r="M883" s="440"/>
      <c r="O883" s="185"/>
      <c r="P883" s="183"/>
      <c r="W883" s="56"/>
      <c r="X883" s="56"/>
      <c r="AA883" s="56"/>
    </row>
    <row r="884" spans="1:27">
      <c r="A884" s="256" t="s">
        <v>326</v>
      </c>
      <c r="B884" s="68">
        <v>165.5</v>
      </c>
      <c r="C884" s="71" t="s">
        <v>162</v>
      </c>
      <c r="D884" s="68">
        <v>200</v>
      </c>
      <c r="E884" s="8">
        <v>115.8</v>
      </c>
      <c r="F884" s="8">
        <v>33</v>
      </c>
      <c r="G884" s="70">
        <v>1.12E-7</v>
      </c>
      <c r="H884" s="5">
        <v>0.6</v>
      </c>
      <c r="I884" s="5">
        <v>1.6</v>
      </c>
      <c r="J884" s="5"/>
      <c r="K884" s="439"/>
      <c r="L884" s="440"/>
      <c r="M884" s="440"/>
      <c r="O884" s="185"/>
      <c r="P884" s="183"/>
      <c r="W884" s="56"/>
      <c r="X884" s="56"/>
      <c r="AA884" s="56"/>
    </row>
    <row r="885" spans="1:27">
      <c r="A885" s="256" t="s">
        <v>327</v>
      </c>
      <c r="B885" s="68">
        <v>165.5</v>
      </c>
      <c r="C885" s="71" t="s">
        <v>162</v>
      </c>
      <c r="D885" s="68">
        <v>225</v>
      </c>
      <c r="E885" s="8">
        <v>116.3</v>
      </c>
      <c r="F885" s="8">
        <v>31.4</v>
      </c>
      <c r="G885" s="70">
        <v>1.14E-7</v>
      </c>
      <c r="H885" s="5">
        <v>0.5</v>
      </c>
      <c r="I885" s="5">
        <v>1.5</v>
      </c>
      <c r="J885" s="5"/>
      <c r="K885" s="439"/>
      <c r="L885" s="440"/>
      <c r="M885" s="440"/>
      <c r="O885" s="185"/>
      <c r="P885" s="183"/>
      <c r="W885" s="56"/>
      <c r="X885" s="56"/>
      <c r="AA885" s="56"/>
    </row>
    <row r="886" spans="1:27">
      <c r="A886" s="256" t="s">
        <v>328</v>
      </c>
      <c r="B886" s="68">
        <v>165.5</v>
      </c>
      <c r="C886" s="71" t="s">
        <v>163</v>
      </c>
      <c r="D886" s="68">
        <v>3.6</v>
      </c>
      <c r="E886" s="8">
        <v>113.4</v>
      </c>
      <c r="F886" s="8">
        <v>43.5</v>
      </c>
      <c r="G886" s="70">
        <v>1.36E-7</v>
      </c>
      <c r="H886" s="5">
        <v>0.5</v>
      </c>
      <c r="I886" s="5"/>
      <c r="J886" s="5"/>
      <c r="K886" s="439"/>
      <c r="L886" s="440"/>
      <c r="M886" s="440"/>
      <c r="O886" s="185"/>
      <c r="P886" s="183"/>
      <c r="W886" s="56"/>
      <c r="X886" s="56"/>
      <c r="AA886" s="56"/>
    </row>
    <row r="887" spans="1:27">
      <c r="A887" s="256" t="s">
        <v>329</v>
      </c>
      <c r="B887" s="68">
        <v>165.5</v>
      </c>
      <c r="C887" s="71" t="s">
        <v>163</v>
      </c>
      <c r="D887" s="68">
        <v>8.1</v>
      </c>
      <c r="E887" s="8">
        <v>105</v>
      </c>
      <c r="F887" s="8">
        <v>37.9</v>
      </c>
      <c r="G887" s="70">
        <v>1.24E-7</v>
      </c>
      <c r="H887" s="5">
        <v>0.5</v>
      </c>
      <c r="I887" s="5"/>
      <c r="J887" s="5"/>
      <c r="K887" s="121"/>
      <c r="L887" s="5"/>
      <c r="M887" s="5"/>
      <c r="O887" s="185"/>
      <c r="P887" s="183"/>
      <c r="W887" s="56"/>
      <c r="X887" s="56"/>
      <c r="AA887" s="56"/>
    </row>
    <row r="888" spans="1:27">
      <c r="A888" s="256" t="s">
        <v>330</v>
      </c>
      <c r="B888" s="68">
        <v>165.5</v>
      </c>
      <c r="C888" s="71" t="s">
        <v>163</v>
      </c>
      <c r="D888" s="68">
        <v>12.2</v>
      </c>
      <c r="E888" s="8">
        <v>108.2</v>
      </c>
      <c r="F888" s="8">
        <v>39.700000000000003</v>
      </c>
      <c r="G888" s="70">
        <v>1.05E-7</v>
      </c>
      <c r="H888" s="5">
        <v>0.5</v>
      </c>
      <c r="I888" s="5"/>
      <c r="J888" s="5"/>
      <c r="K888" s="121"/>
      <c r="L888" s="5"/>
      <c r="M888" s="5"/>
      <c r="O888" s="185"/>
      <c r="P888" s="183"/>
      <c r="W888" s="56"/>
      <c r="X888" s="56"/>
      <c r="AA888" s="56"/>
    </row>
    <row r="889" spans="1:27">
      <c r="A889" s="256" t="s">
        <v>331</v>
      </c>
      <c r="B889" s="68">
        <v>165.5</v>
      </c>
      <c r="C889" s="71" t="s">
        <v>162</v>
      </c>
      <c r="D889" s="68">
        <v>250</v>
      </c>
      <c r="E889" s="8">
        <v>106.7</v>
      </c>
      <c r="F889" s="8">
        <v>39.9</v>
      </c>
      <c r="G889" s="70">
        <v>1.1600000000000001E-7</v>
      </c>
      <c r="H889" s="5">
        <v>0.6</v>
      </c>
      <c r="I889" s="5">
        <v>1.6</v>
      </c>
      <c r="J889" s="5"/>
      <c r="K889" s="121"/>
      <c r="L889" s="5"/>
      <c r="M889" s="5"/>
      <c r="O889" s="185"/>
      <c r="P889" s="183"/>
      <c r="W889" s="56"/>
      <c r="X889" s="56"/>
      <c r="AA889" s="56"/>
    </row>
    <row r="890" spans="1:27">
      <c r="A890" s="256" t="s">
        <v>332</v>
      </c>
      <c r="B890" s="68">
        <v>165.5</v>
      </c>
      <c r="C890" s="71" t="s">
        <v>162</v>
      </c>
      <c r="D890" s="68">
        <v>275</v>
      </c>
      <c r="E890" s="8">
        <v>99.3</v>
      </c>
      <c r="F890" s="8">
        <v>33.299999999999997</v>
      </c>
      <c r="G890" s="70">
        <v>1.3199999999999999E-7</v>
      </c>
      <c r="H890" s="5">
        <v>0.6</v>
      </c>
      <c r="I890" s="5"/>
      <c r="J890" s="5"/>
      <c r="K890" s="121"/>
      <c r="L890" s="5"/>
      <c r="M890" s="5"/>
      <c r="O890" s="185"/>
      <c r="P890" s="183"/>
      <c r="W890" s="56"/>
      <c r="X890" s="56"/>
      <c r="AA890" s="56"/>
    </row>
    <row r="891" spans="1:27">
      <c r="A891" s="258" t="s">
        <v>333</v>
      </c>
      <c r="B891" s="68">
        <v>165.5</v>
      </c>
      <c r="C891" s="71" t="s">
        <v>162</v>
      </c>
      <c r="D891" s="68">
        <v>300</v>
      </c>
      <c r="E891" s="8">
        <v>108.1</v>
      </c>
      <c r="F891" s="8">
        <v>41.1</v>
      </c>
      <c r="G891" s="70">
        <v>1.54E-7</v>
      </c>
      <c r="H891" s="5">
        <v>0.6</v>
      </c>
      <c r="I891" s="5">
        <v>1.8</v>
      </c>
      <c r="J891" s="5"/>
      <c r="K891" s="121"/>
      <c r="L891" s="5"/>
      <c r="M891" s="5"/>
      <c r="O891" s="185"/>
      <c r="P891" s="183"/>
      <c r="W891" s="56"/>
      <c r="X891" s="56"/>
      <c r="AA891" s="56"/>
    </row>
    <row r="892" spans="1:27">
      <c r="A892" s="258" t="s">
        <v>334</v>
      </c>
      <c r="B892" s="68">
        <v>165.5</v>
      </c>
      <c r="C892" s="71" t="s">
        <v>162</v>
      </c>
      <c r="D892" s="68">
        <v>320</v>
      </c>
      <c r="E892" s="8">
        <v>55.5</v>
      </c>
      <c r="F892" s="8">
        <v>26.6</v>
      </c>
      <c r="G892" s="70">
        <v>3.9300000000000001E-8</v>
      </c>
      <c r="H892" s="5">
        <v>1.4</v>
      </c>
      <c r="I892" s="5"/>
      <c r="J892" s="5"/>
      <c r="K892" s="121"/>
      <c r="L892" s="5"/>
      <c r="M892" s="5"/>
      <c r="O892" s="185"/>
      <c r="P892" s="183"/>
      <c r="W892" s="56"/>
      <c r="X892" s="56"/>
      <c r="AA892" s="56"/>
    </row>
    <row r="893" spans="1:27">
      <c r="A893" s="258" t="s">
        <v>98</v>
      </c>
      <c r="B893" s="10">
        <v>165.5</v>
      </c>
      <c r="C893" s="137" t="s">
        <v>162</v>
      </c>
      <c r="D893" s="10">
        <v>340</v>
      </c>
      <c r="E893" s="10">
        <v>80.400000000000006</v>
      </c>
      <c r="F893" s="10">
        <v>-25.8</v>
      </c>
      <c r="G893" s="142">
        <v>6.6300000000000005E-8</v>
      </c>
      <c r="H893" s="143">
        <v>1</v>
      </c>
      <c r="I893" s="10">
        <v>1.9</v>
      </c>
      <c r="J893" s="75"/>
      <c r="K893" s="122"/>
      <c r="L893" s="75"/>
      <c r="M893" s="75"/>
      <c r="O893" s="187"/>
      <c r="P893" s="187"/>
      <c r="Q893" s="187"/>
      <c r="R893" s="187"/>
      <c r="S893" s="118"/>
      <c r="W893" s="56"/>
      <c r="X893" s="56"/>
      <c r="AA893" s="56"/>
    </row>
    <row r="894" spans="1:27">
      <c r="A894" s="258" t="s">
        <v>335</v>
      </c>
      <c r="B894" s="10">
        <v>165.5</v>
      </c>
      <c r="C894" s="137" t="s">
        <v>162</v>
      </c>
      <c r="D894" s="10">
        <v>360</v>
      </c>
      <c r="E894" s="10">
        <v>55.2</v>
      </c>
      <c r="F894" s="10">
        <v>-9.5</v>
      </c>
      <c r="G894" s="142">
        <v>8.2599999999999998E-8</v>
      </c>
      <c r="H894" s="143">
        <v>1</v>
      </c>
      <c r="I894" s="10">
        <v>1.7</v>
      </c>
      <c r="J894" s="75"/>
      <c r="K894" s="122"/>
      <c r="L894" s="75"/>
      <c r="M894" s="75"/>
      <c r="O894" s="187"/>
      <c r="P894" s="187"/>
      <c r="Q894" s="187"/>
      <c r="R894" s="187"/>
      <c r="S894" s="118"/>
      <c r="W894" s="56"/>
      <c r="X894" s="56"/>
      <c r="AA894" s="56"/>
    </row>
    <row r="895" spans="1:27">
      <c r="A895" s="256"/>
      <c r="B895" s="72"/>
      <c r="C895" s="73"/>
      <c r="D895" s="72"/>
      <c r="E895" s="79"/>
      <c r="F895" s="79"/>
      <c r="G895" s="74"/>
      <c r="H895" s="75"/>
      <c r="I895" s="75"/>
      <c r="J895" s="75"/>
      <c r="K895" s="122"/>
      <c r="L895" s="75"/>
      <c r="M895" s="75"/>
      <c r="W895" s="56"/>
      <c r="X895" s="56"/>
      <c r="AA895" s="56"/>
    </row>
    <row r="896" spans="1:27" ht="15.75">
      <c r="A896" s="256" t="s">
        <v>322</v>
      </c>
      <c r="B896" s="68">
        <v>166.25</v>
      </c>
      <c r="C896" s="71" t="s">
        <v>161</v>
      </c>
      <c r="D896" s="68">
        <v>0</v>
      </c>
      <c r="E896" s="8">
        <v>79.099999999999994</v>
      </c>
      <c r="F896" s="8">
        <v>-38.299999999999997</v>
      </c>
      <c r="G896" s="70">
        <v>1.1799999999999999E-6</v>
      </c>
      <c r="H896" s="5">
        <v>1.6</v>
      </c>
      <c r="I896" s="5">
        <v>1.5</v>
      </c>
      <c r="J896" s="5"/>
      <c r="K896" s="128" t="s">
        <v>107</v>
      </c>
      <c r="L896" s="5"/>
      <c r="M896" s="5"/>
      <c r="O896" s="185"/>
      <c r="P896" s="183"/>
      <c r="W896" s="56"/>
      <c r="X896" s="56"/>
      <c r="AA896" s="56"/>
    </row>
    <row r="897" spans="1:27">
      <c r="A897" s="256" t="s">
        <v>323</v>
      </c>
      <c r="B897" s="68">
        <v>166.25</v>
      </c>
      <c r="C897" s="71" t="s">
        <v>162</v>
      </c>
      <c r="D897" s="68">
        <v>100</v>
      </c>
      <c r="E897" s="8">
        <v>77.5</v>
      </c>
      <c r="F897" s="8">
        <v>-36.6</v>
      </c>
      <c r="G897" s="70">
        <v>1.11E-6</v>
      </c>
      <c r="H897" s="5">
        <v>1.6</v>
      </c>
      <c r="I897" s="5"/>
      <c r="J897" s="5"/>
      <c r="K897" s="439" t="s">
        <v>200</v>
      </c>
      <c r="L897" s="440"/>
      <c r="M897" s="440"/>
      <c r="O897" s="185"/>
      <c r="P897" s="183"/>
      <c r="W897" s="56"/>
      <c r="X897" s="56"/>
      <c r="AA897" s="56"/>
    </row>
    <row r="898" spans="1:27">
      <c r="A898" s="256" t="s">
        <v>324</v>
      </c>
      <c r="B898" s="68">
        <v>166.25</v>
      </c>
      <c r="C898" s="71" t="s">
        <v>162</v>
      </c>
      <c r="D898" s="68">
        <v>150</v>
      </c>
      <c r="E898" s="8">
        <v>80.099999999999994</v>
      </c>
      <c r="F898" s="8">
        <v>-37</v>
      </c>
      <c r="G898" s="70">
        <v>1.04E-6</v>
      </c>
      <c r="H898" s="5">
        <v>1.6</v>
      </c>
      <c r="I898" s="5">
        <v>1.7</v>
      </c>
      <c r="J898" s="5"/>
      <c r="K898" s="439"/>
      <c r="L898" s="440"/>
      <c r="M898" s="440"/>
      <c r="O898" s="185"/>
      <c r="P898" s="183"/>
      <c r="W898" s="56"/>
      <c r="X898" s="56"/>
      <c r="AA898" s="56"/>
    </row>
    <row r="899" spans="1:27">
      <c r="A899" s="256" t="s">
        <v>325</v>
      </c>
      <c r="B899" s="68">
        <v>166.25</v>
      </c>
      <c r="C899" s="71" t="s">
        <v>162</v>
      </c>
      <c r="D899" s="68">
        <v>175</v>
      </c>
      <c r="E899" s="8">
        <v>78.3</v>
      </c>
      <c r="F899" s="8">
        <v>-35.5</v>
      </c>
      <c r="G899" s="70">
        <v>9.8299999999999995E-7</v>
      </c>
      <c r="H899" s="5">
        <v>1.5</v>
      </c>
      <c r="I899" s="5"/>
      <c r="J899" s="5"/>
      <c r="K899" s="439"/>
      <c r="L899" s="440"/>
      <c r="M899" s="440"/>
      <c r="O899" s="185"/>
      <c r="P899" s="183"/>
      <c r="W899" s="56"/>
      <c r="X899" s="56"/>
      <c r="AA899" s="56"/>
    </row>
    <row r="900" spans="1:27">
      <c r="A900" s="256" t="s">
        <v>326</v>
      </c>
      <c r="B900" s="68">
        <v>166.25</v>
      </c>
      <c r="C900" s="71" t="s">
        <v>162</v>
      </c>
      <c r="D900" s="68">
        <v>200</v>
      </c>
      <c r="E900" s="8">
        <v>86.9</v>
      </c>
      <c r="F900" s="8">
        <v>-36.4</v>
      </c>
      <c r="G900" s="70">
        <v>9.2500000000000004E-7</v>
      </c>
      <c r="H900" s="5">
        <v>1.3</v>
      </c>
      <c r="I900" s="5">
        <v>1.6</v>
      </c>
      <c r="J900" s="5"/>
      <c r="K900" s="439"/>
      <c r="L900" s="440"/>
      <c r="M900" s="440"/>
      <c r="O900" s="185"/>
      <c r="P900" s="183"/>
      <c r="W900" s="56"/>
      <c r="X900" s="56"/>
      <c r="AA900" s="56"/>
    </row>
    <row r="901" spans="1:27">
      <c r="A901" s="256" t="s">
        <v>327</v>
      </c>
      <c r="B901" s="68">
        <v>166.25</v>
      </c>
      <c r="C901" s="71" t="s">
        <v>162</v>
      </c>
      <c r="D901" s="68">
        <v>225</v>
      </c>
      <c r="E901" s="8">
        <v>84.8</v>
      </c>
      <c r="F901" s="8">
        <v>-33.799999999999997</v>
      </c>
      <c r="G901" s="70">
        <v>8.71E-7</v>
      </c>
      <c r="H901" s="5">
        <v>1.4</v>
      </c>
      <c r="I901" s="5"/>
      <c r="J901" s="5"/>
      <c r="K901" s="439"/>
      <c r="L901" s="440"/>
      <c r="M901" s="440"/>
      <c r="O901" s="185"/>
      <c r="P901" s="183"/>
      <c r="W901" s="56"/>
      <c r="X901" s="56"/>
      <c r="AA901" s="56"/>
    </row>
    <row r="902" spans="1:27">
      <c r="A902" s="258" t="s">
        <v>328</v>
      </c>
      <c r="B902" s="68">
        <v>166.25</v>
      </c>
      <c r="C902" s="71" t="s">
        <v>162</v>
      </c>
      <c r="D902" s="68">
        <v>250</v>
      </c>
      <c r="E902" s="8">
        <v>86.1</v>
      </c>
      <c r="F902" s="8">
        <v>-32.5</v>
      </c>
      <c r="G902" s="70">
        <v>8.3200000000000004E-7</v>
      </c>
      <c r="H902" s="5">
        <v>1.4</v>
      </c>
      <c r="I902" s="5">
        <v>1.6</v>
      </c>
      <c r="J902" s="5"/>
      <c r="K902" s="439"/>
      <c r="L902" s="440"/>
      <c r="M902" s="440"/>
      <c r="O902" s="185"/>
      <c r="P902" s="183"/>
      <c r="W902" s="56"/>
      <c r="X902" s="56"/>
      <c r="AA902" s="56"/>
    </row>
    <row r="903" spans="1:27">
      <c r="A903" s="258" t="s">
        <v>329</v>
      </c>
      <c r="B903" s="68">
        <v>166.25</v>
      </c>
      <c r="C903" s="71" t="s">
        <v>163</v>
      </c>
      <c r="D903" s="68">
        <v>3.6</v>
      </c>
      <c r="E903" s="8">
        <v>89.3</v>
      </c>
      <c r="F903" s="8">
        <v>-35.4</v>
      </c>
      <c r="G903" s="70">
        <v>7.2099999999999996E-7</v>
      </c>
      <c r="H903" s="5">
        <v>1.4</v>
      </c>
      <c r="I903" s="5"/>
      <c r="J903" s="5"/>
      <c r="K903" s="439"/>
      <c r="L903" s="440"/>
      <c r="M903" s="440"/>
      <c r="O903" s="185"/>
      <c r="P903" s="183"/>
      <c r="W903" s="56"/>
      <c r="X903" s="56"/>
      <c r="AA903" s="56"/>
    </row>
    <row r="904" spans="1:27">
      <c r="A904" s="258" t="s">
        <v>330</v>
      </c>
      <c r="B904" s="68">
        <v>166.25</v>
      </c>
      <c r="C904" s="71" t="s">
        <v>163</v>
      </c>
      <c r="D904" s="68">
        <v>8.1</v>
      </c>
      <c r="E904" s="8">
        <v>93.4</v>
      </c>
      <c r="F904" s="8">
        <v>-40.700000000000003</v>
      </c>
      <c r="G904" s="70">
        <v>4.6499999999999999E-7</v>
      </c>
      <c r="H904" s="5">
        <v>1.4</v>
      </c>
      <c r="I904" s="5"/>
      <c r="J904" s="5"/>
      <c r="K904" s="439"/>
      <c r="L904" s="440"/>
      <c r="M904" s="440"/>
      <c r="O904" s="185"/>
      <c r="P904" s="183"/>
      <c r="W904" s="56"/>
      <c r="X904" s="56"/>
      <c r="AA904" s="56"/>
    </row>
    <row r="905" spans="1:27">
      <c r="A905" s="256" t="s">
        <v>331</v>
      </c>
      <c r="B905" s="68">
        <v>166.25</v>
      </c>
      <c r="C905" s="71" t="s">
        <v>163</v>
      </c>
      <c r="D905" s="68">
        <v>12.2</v>
      </c>
      <c r="E905" s="8">
        <v>82.4</v>
      </c>
      <c r="F905" s="8">
        <v>-27.9</v>
      </c>
      <c r="G905" s="70">
        <v>2.5600000000000002E-7</v>
      </c>
      <c r="H905" s="5">
        <v>1.5</v>
      </c>
      <c r="I905" s="5"/>
      <c r="J905" s="5"/>
      <c r="K905" s="439"/>
      <c r="L905" s="440"/>
      <c r="M905" s="440"/>
      <c r="O905" s="185"/>
      <c r="P905" s="183"/>
      <c r="W905" s="56"/>
      <c r="X905" s="56"/>
      <c r="AA905" s="56"/>
    </row>
    <row r="906" spans="1:27">
      <c r="A906" s="256" t="s">
        <v>332</v>
      </c>
      <c r="B906" s="68">
        <v>166.25</v>
      </c>
      <c r="C906" s="71" t="s">
        <v>163</v>
      </c>
      <c r="D906" s="68">
        <v>14</v>
      </c>
      <c r="E906" s="8">
        <v>102.5</v>
      </c>
      <c r="F906" s="8">
        <v>-25.1</v>
      </c>
      <c r="G906" s="70">
        <v>2.1199999999999999E-7</v>
      </c>
      <c r="H906" s="5">
        <v>1.2</v>
      </c>
      <c r="I906" s="5"/>
      <c r="J906" s="5"/>
      <c r="K906" s="439"/>
      <c r="L906" s="440"/>
      <c r="M906" s="440"/>
      <c r="O906" s="185"/>
      <c r="P906" s="183"/>
      <c r="W906" s="56"/>
      <c r="X906" s="56"/>
      <c r="AA906" s="56"/>
    </row>
    <row r="907" spans="1:27">
      <c r="A907" s="256" t="s">
        <v>333</v>
      </c>
      <c r="B907" s="68">
        <v>166.25</v>
      </c>
      <c r="C907" s="71" t="s">
        <v>162</v>
      </c>
      <c r="D907" s="68">
        <v>275</v>
      </c>
      <c r="E907" s="8">
        <v>102.3</v>
      </c>
      <c r="F907" s="8">
        <v>-29</v>
      </c>
      <c r="G907" s="70">
        <v>1.9999999999999999E-7</v>
      </c>
      <c r="H907" s="5">
        <v>1.2</v>
      </c>
      <c r="I907" s="5"/>
      <c r="J907" s="5"/>
      <c r="K907" s="439"/>
      <c r="L907" s="440"/>
      <c r="M907" s="440"/>
      <c r="O907" s="185"/>
      <c r="P907" s="183"/>
      <c r="W907" s="56"/>
      <c r="X907" s="56"/>
      <c r="AA907" s="56"/>
    </row>
    <row r="908" spans="1:27">
      <c r="A908" s="256" t="s">
        <v>334</v>
      </c>
      <c r="B908" s="68">
        <v>166.25</v>
      </c>
      <c r="C908" s="71" t="s">
        <v>162</v>
      </c>
      <c r="D908" s="68">
        <v>300</v>
      </c>
      <c r="E908" s="8">
        <v>101.6</v>
      </c>
      <c r="F908" s="8">
        <v>-29.9</v>
      </c>
      <c r="G908" s="70">
        <v>1.8300000000000001E-7</v>
      </c>
      <c r="H908" s="5">
        <v>1.2</v>
      </c>
      <c r="I908" s="5">
        <v>1</v>
      </c>
      <c r="J908" s="5"/>
      <c r="K908" s="439"/>
      <c r="L908" s="440"/>
      <c r="M908" s="440"/>
      <c r="O908" s="185"/>
      <c r="P908" s="183"/>
      <c r="W908" s="56"/>
      <c r="X908" s="56"/>
      <c r="AA908" s="56"/>
    </row>
    <row r="909" spans="1:27">
      <c r="A909" s="256" t="s">
        <v>98</v>
      </c>
      <c r="B909" s="68">
        <v>166.25</v>
      </c>
      <c r="C909" s="71" t="s">
        <v>162</v>
      </c>
      <c r="D909" s="68">
        <v>325</v>
      </c>
      <c r="E909" s="8">
        <v>103</v>
      </c>
      <c r="F909" s="8">
        <v>-31.4</v>
      </c>
      <c r="G909" s="70">
        <v>1.55E-7</v>
      </c>
      <c r="H909" s="5">
        <v>1.4</v>
      </c>
      <c r="I909" s="5"/>
      <c r="J909" s="5"/>
      <c r="K909" s="439"/>
      <c r="L909" s="440"/>
      <c r="M909" s="440"/>
      <c r="O909" s="185"/>
      <c r="P909" s="183"/>
      <c r="W909" s="56"/>
      <c r="X909" s="56"/>
      <c r="AA909" s="56"/>
    </row>
    <row r="910" spans="1:27">
      <c r="A910" s="256" t="s">
        <v>335</v>
      </c>
      <c r="B910" s="68">
        <v>166.25</v>
      </c>
      <c r="C910" s="71" t="s">
        <v>162</v>
      </c>
      <c r="D910" s="68">
        <v>350</v>
      </c>
      <c r="E910" s="8">
        <v>103.1</v>
      </c>
      <c r="F910" s="8">
        <v>-37.5</v>
      </c>
      <c r="G910" s="70">
        <v>1.7599999999999999E-7</v>
      </c>
      <c r="H910" s="5">
        <v>1.5</v>
      </c>
      <c r="I910" s="5">
        <v>1.6</v>
      </c>
      <c r="J910" s="5"/>
      <c r="K910" s="439"/>
      <c r="L910" s="440"/>
      <c r="M910" s="440"/>
      <c r="O910" s="185"/>
      <c r="P910" s="183"/>
      <c r="W910" s="56"/>
      <c r="X910" s="56"/>
      <c r="AA910" s="56"/>
    </row>
    <row r="911" spans="1:27">
      <c r="A911" s="256" t="s">
        <v>336</v>
      </c>
      <c r="B911" s="68">
        <v>166.25</v>
      </c>
      <c r="C911" s="71" t="s">
        <v>162</v>
      </c>
      <c r="D911" s="68">
        <v>375</v>
      </c>
      <c r="E911" s="8">
        <v>63.1</v>
      </c>
      <c r="F911" s="8">
        <v>-49.4</v>
      </c>
      <c r="G911" s="70">
        <v>1.7599999999999999E-7</v>
      </c>
      <c r="H911" s="5">
        <v>1.8</v>
      </c>
      <c r="I911" s="5"/>
      <c r="J911" s="5"/>
      <c r="K911" s="439"/>
      <c r="L911" s="440"/>
      <c r="M911" s="440"/>
      <c r="O911" s="185"/>
      <c r="P911" s="183"/>
      <c r="W911" s="56"/>
      <c r="X911" s="56"/>
      <c r="AA911" s="56"/>
    </row>
    <row r="912" spans="1:27">
      <c r="A912" s="256" t="s">
        <v>337</v>
      </c>
      <c r="B912" s="68">
        <v>166.25</v>
      </c>
      <c r="C912" s="71" t="s">
        <v>162</v>
      </c>
      <c r="D912" s="68">
        <v>400</v>
      </c>
      <c r="E912" s="8">
        <v>100.7</v>
      </c>
      <c r="F912" s="8">
        <v>-52</v>
      </c>
      <c r="G912" s="70">
        <v>1.98E-7</v>
      </c>
      <c r="H912" s="5">
        <v>1.5</v>
      </c>
      <c r="I912" s="78">
        <v>20.100000000000001</v>
      </c>
      <c r="J912" s="78"/>
      <c r="K912" s="439"/>
      <c r="L912" s="440"/>
      <c r="M912" s="440"/>
      <c r="O912" s="185"/>
      <c r="P912" s="183"/>
      <c r="W912" s="56"/>
      <c r="X912" s="56"/>
      <c r="AA912" s="56"/>
    </row>
    <row r="913" spans="1:27">
      <c r="A913" s="256"/>
      <c r="B913" s="68"/>
      <c r="C913" s="71"/>
      <c r="D913" s="68"/>
      <c r="E913" s="8"/>
      <c r="F913" s="8"/>
      <c r="G913" s="70"/>
      <c r="H913" s="5"/>
      <c r="I913" s="5"/>
      <c r="J913" s="5"/>
      <c r="K913" s="121"/>
      <c r="L913" s="5"/>
      <c r="M913" s="5"/>
      <c r="W913" s="56"/>
      <c r="X913" s="56"/>
      <c r="AA913" s="56"/>
    </row>
    <row r="914" spans="1:27" ht="15.75">
      <c r="A914" s="256" t="s">
        <v>322</v>
      </c>
      <c r="B914" s="68">
        <v>166.75</v>
      </c>
      <c r="C914" s="71" t="s">
        <v>161</v>
      </c>
      <c r="D914" s="68">
        <v>0</v>
      </c>
      <c r="E914" s="8">
        <v>60.5</v>
      </c>
      <c r="F914" s="8">
        <v>82.4</v>
      </c>
      <c r="G914" s="70">
        <v>1.3899999999999999E-7</v>
      </c>
      <c r="H914" s="5">
        <v>1.6</v>
      </c>
      <c r="I914" s="5">
        <v>0.3</v>
      </c>
      <c r="J914" s="5"/>
      <c r="K914" s="128" t="s">
        <v>103</v>
      </c>
      <c r="L914" s="5"/>
      <c r="M914" s="5"/>
      <c r="O914" s="185"/>
      <c r="P914" s="183"/>
      <c r="W914" s="56"/>
      <c r="X914" s="56"/>
      <c r="AA914" s="56"/>
    </row>
    <row r="915" spans="1:27" ht="15" customHeight="1">
      <c r="A915" s="256" t="s">
        <v>323</v>
      </c>
      <c r="B915" s="68">
        <v>166.75</v>
      </c>
      <c r="C915" s="71" t="s">
        <v>163</v>
      </c>
      <c r="D915" s="68">
        <v>3.6</v>
      </c>
      <c r="E915" s="8">
        <v>43.1</v>
      </c>
      <c r="F915" s="8">
        <v>74.5</v>
      </c>
      <c r="G915" s="70">
        <v>1.1600000000000001E-7</v>
      </c>
      <c r="H915" s="5">
        <v>1.6</v>
      </c>
      <c r="I915" s="5"/>
      <c r="J915" s="5"/>
      <c r="K915" s="439" t="s">
        <v>201</v>
      </c>
      <c r="L915" s="440"/>
      <c r="M915" s="440"/>
      <c r="O915" s="185"/>
      <c r="P915" s="183"/>
      <c r="W915" s="56"/>
      <c r="X915" s="56"/>
      <c r="AA915" s="56"/>
    </row>
    <row r="916" spans="1:27">
      <c r="A916" s="256" t="s">
        <v>324</v>
      </c>
      <c r="B916" s="68">
        <v>166.75</v>
      </c>
      <c r="C916" s="71" t="s">
        <v>163</v>
      </c>
      <c r="D916" s="68">
        <v>8.1</v>
      </c>
      <c r="E916" s="8">
        <v>136.19999999999999</v>
      </c>
      <c r="F916" s="8">
        <v>63</v>
      </c>
      <c r="G916" s="70">
        <v>9.1100000000000002E-8</v>
      </c>
      <c r="H916" s="5">
        <v>1.7</v>
      </c>
      <c r="I916" s="5"/>
      <c r="J916" s="5"/>
      <c r="K916" s="439"/>
      <c r="L916" s="440"/>
      <c r="M916" s="440"/>
      <c r="O916" s="185"/>
      <c r="P916" s="183"/>
      <c r="W916" s="56"/>
      <c r="X916" s="56"/>
      <c r="AA916" s="56"/>
    </row>
    <row r="917" spans="1:27">
      <c r="A917" s="256" t="s">
        <v>325</v>
      </c>
      <c r="B917" s="68">
        <v>166.75</v>
      </c>
      <c r="C917" s="71" t="s">
        <v>163</v>
      </c>
      <c r="D917" s="68">
        <v>12.2</v>
      </c>
      <c r="E917" s="68">
        <v>28</v>
      </c>
      <c r="F917" s="68">
        <v>-18.8</v>
      </c>
      <c r="G917" s="68">
        <v>3.7200000000000002E-8</v>
      </c>
      <c r="H917" s="68">
        <v>1.3</v>
      </c>
      <c r="I917" s="68"/>
      <c r="J917" s="68"/>
      <c r="K917" s="439"/>
      <c r="L917" s="440"/>
      <c r="M917" s="440"/>
      <c r="N917" s="115"/>
      <c r="O917" s="200"/>
      <c r="P917" s="200"/>
      <c r="W917" s="56"/>
      <c r="X917" s="56"/>
      <c r="AA917" s="56"/>
    </row>
    <row r="918" spans="1:27">
      <c r="A918" s="256" t="s">
        <v>326</v>
      </c>
      <c r="B918" s="73">
        <v>166.75</v>
      </c>
      <c r="C918" s="73" t="s">
        <v>163</v>
      </c>
      <c r="D918" s="73">
        <v>16.100000000000001</v>
      </c>
      <c r="E918" s="73">
        <v>280.7</v>
      </c>
      <c r="F918" s="73">
        <v>54.6</v>
      </c>
      <c r="G918" s="73">
        <v>7.4200000000000003E-8</v>
      </c>
      <c r="H918" s="73">
        <v>1.2</v>
      </c>
      <c r="I918" s="73"/>
      <c r="J918" s="73"/>
      <c r="K918" s="439"/>
      <c r="L918" s="440"/>
      <c r="M918" s="440"/>
      <c r="N918" s="109"/>
      <c r="O918" s="187"/>
      <c r="P918" s="187"/>
      <c r="W918" s="56"/>
      <c r="X918" s="56"/>
      <c r="AA918" s="56"/>
    </row>
    <row r="919" spans="1:27">
      <c r="A919" s="256" t="s">
        <v>327</v>
      </c>
      <c r="B919" s="73">
        <v>166.75</v>
      </c>
      <c r="C919" s="73" t="s">
        <v>163</v>
      </c>
      <c r="D919" s="73">
        <v>26.9</v>
      </c>
      <c r="E919" s="73">
        <v>329.9</v>
      </c>
      <c r="F919" s="73">
        <v>-6.2</v>
      </c>
      <c r="G919" s="73">
        <v>1.2200000000000001E-7</v>
      </c>
      <c r="H919" s="73">
        <v>1</v>
      </c>
      <c r="I919" s="73"/>
      <c r="J919" s="73"/>
      <c r="K919" s="439"/>
      <c r="L919" s="440"/>
      <c r="M919" s="440"/>
      <c r="N919" s="109"/>
      <c r="O919" s="187"/>
      <c r="P919" s="187"/>
      <c r="W919" s="56"/>
      <c r="X919" s="56"/>
      <c r="AA919" s="56"/>
    </row>
    <row r="920" spans="1:27">
      <c r="A920" s="256" t="s">
        <v>328</v>
      </c>
      <c r="B920" s="73">
        <v>166.75</v>
      </c>
      <c r="C920" s="73" t="s">
        <v>163</v>
      </c>
      <c r="D920" s="73">
        <v>36.700000000000003</v>
      </c>
      <c r="E920" s="73">
        <v>334.5</v>
      </c>
      <c r="F920" s="73">
        <v>-13</v>
      </c>
      <c r="G920" s="73">
        <v>1.1000000000000001E-7</v>
      </c>
      <c r="H920" s="73">
        <v>1.2</v>
      </c>
      <c r="I920" s="73"/>
      <c r="J920" s="73"/>
      <c r="K920" s="439"/>
      <c r="L920" s="440"/>
      <c r="M920" s="440"/>
      <c r="N920" s="109"/>
      <c r="O920" s="187"/>
      <c r="P920" s="187"/>
      <c r="W920" s="56"/>
      <c r="X920" s="56"/>
      <c r="AA920" s="56"/>
    </row>
    <row r="921" spans="1:27">
      <c r="A921" s="256" t="s">
        <v>329</v>
      </c>
      <c r="B921" s="73">
        <v>166.75</v>
      </c>
      <c r="C921" s="73" t="s">
        <v>163</v>
      </c>
      <c r="D921" s="73">
        <v>46.3</v>
      </c>
      <c r="E921" s="73">
        <v>57</v>
      </c>
      <c r="F921" s="73">
        <v>56</v>
      </c>
      <c r="G921" s="73">
        <v>7.5300000000000006E-8</v>
      </c>
      <c r="H921" s="73">
        <v>1.5</v>
      </c>
      <c r="I921" s="73"/>
      <c r="J921" s="73"/>
      <c r="K921" s="439"/>
      <c r="L921" s="440"/>
      <c r="M921" s="440"/>
      <c r="N921" s="109"/>
      <c r="O921" s="187"/>
      <c r="P921" s="187"/>
      <c r="W921" s="56"/>
      <c r="X921" s="56"/>
      <c r="AA921" s="56"/>
    </row>
    <row r="922" spans="1:27">
      <c r="A922" s="256" t="s">
        <v>330</v>
      </c>
      <c r="B922" s="73">
        <v>166.75</v>
      </c>
      <c r="C922" s="73" t="s">
        <v>163</v>
      </c>
      <c r="D922" s="73">
        <v>55.3</v>
      </c>
      <c r="E922" s="73">
        <v>326.3</v>
      </c>
      <c r="F922" s="73">
        <v>7.1</v>
      </c>
      <c r="G922" s="73">
        <v>1.06E-7</v>
      </c>
      <c r="H922" s="73">
        <v>0.9</v>
      </c>
      <c r="I922" s="73"/>
      <c r="J922" s="73"/>
      <c r="K922" s="120"/>
      <c r="L922" s="73"/>
      <c r="M922" s="73"/>
      <c r="N922" s="109"/>
      <c r="O922" s="187"/>
      <c r="P922" s="187"/>
      <c r="W922" s="56"/>
      <c r="X922" s="56"/>
      <c r="AA922" s="56"/>
    </row>
    <row r="923" spans="1:27">
      <c r="A923" s="256" t="s">
        <v>331</v>
      </c>
      <c r="B923" s="73">
        <v>166.75</v>
      </c>
      <c r="C923" s="73" t="s">
        <v>163</v>
      </c>
      <c r="D923" s="73">
        <v>64.099999999999994</v>
      </c>
      <c r="E923" s="73">
        <v>17.5</v>
      </c>
      <c r="F923" s="73">
        <v>-25.1</v>
      </c>
      <c r="G923" s="73">
        <v>9.3999999999999995E-8</v>
      </c>
      <c r="H923" s="73">
        <v>1.4</v>
      </c>
      <c r="I923" s="73"/>
      <c r="J923" s="73"/>
      <c r="K923" s="120"/>
      <c r="L923" s="73"/>
      <c r="M923" s="73"/>
      <c r="N923" s="109"/>
      <c r="O923" s="187"/>
      <c r="P923" s="187"/>
      <c r="W923" s="56"/>
      <c r="X923" s="56"/>
      <c r="AA923" s="56"/>
    </row>
    <row r="924" spans="1:27">
      <c r="A924" s="256" t="s">
        <v>332</v>
      </c>
      <c r="B924" s="73">
        <v>166.75</v>
      </c>
      <c r="C924" s="73" t="s">
        <v>163</v>
      </c>
      <c r="D924" s="73">
        <v>73.599999999999994</v>
      </c>
      <c r="E924" s="73">
        <v>309.3</v>
      </c>
      <c r="F924" s="73">
        <v>-47.6</v>
      </c>
      <c r="G924" s="73">
        <v>1.5800000000000001E-7</v>
      </c>
      <c r="H924" s="73">
        <v>1.2</v>
      </c>
      <c r="I924" s="73"/>
      <c r="J924" s="73"/>
      <c r="K924" s="120"/>
      <c r="L924" s="73"/>
      <c r="M924" s="73"/>
      <c r="N924" s="109"/>
      <c r="O924" s="187"/>
      <c r="P924" s="187"/>
      <c r="W924" s="56"/>
      <c r="X924" s="56"/>
      <c r="AA924" s="56"/>
    </row>
    <row r="925" spans="1:27">
      <c r="A925" s="256" t="s">
        <v>333</v>
      </c>
      <c r="B925" s="73">
        <v>166.75</v>
      </c>
      <c r="C925" s="73" t="s">
        <v>163</v>
      </c>
      <c r="D925" s="73">
        <v>82.8</v>
      </c>
      <c r="E925" s="73">
        <v>265.39999999999998</v>
      </c>
      <c r="F925" s="73">
        <v>-71.099999999999994</v>
      </c>
      <c r="G925" s="73">
        <v>1.7800000000000001E-7</v>
      </c>
      <c r="H925" s="73">
        <v>1.3</v>
      </c>
      <c r="I925" s="73"/>
      <c r="J925" s="73"/>
      <c r="K925" s="120"/>
      <c r="L925" s="73"/>
      <c r="M925" s="73"/>
      <c r="N925" s="109"/>
      <c r="O925" s="187"/>
      <c r="P925" s="187"/>
      <c r="W925" s="56"/>
      <c r="X925" s="56"/>
      <c r="AA925" s="56"/>
    </row>
    <row r="926" spans="1:27">
      <c r="A926" s="256" t="s">
        <v>334</v>
      </c>
      <c r="B926" s="73">
        <v>166.75</v>
      </c>
      <c r="C926" s="73" t="s">
        <v>163</v>
      </c>
      <c r="D926" s="73">
        <v>92.2</v>
      </c>
      <c r="E926" s="73">
        <v>311.2</v>
      </c>
      <c r="F926" s="73">
        <v>-46.2</v>
      </c>
      <c r="G926" s="73">
        <v>2.29E-7</v>
      </c>
      <c r="H926" s="73">
        <v>1.1000000000000001</v>
      </c>
      <c r="I926" s="73"/>
      <c r="J926" s="73"/>
      <c r="K926" s="120"/>
      <c r="L926" s="73"/>
      <c r="M926" s="73"/>
      <c r="N926" s="109"/>
      <c r="O926" s="187"/>
      <c r="P926" s="187"/>
      <c r="W926" s="56"/>
      <c r="X926" s="56"/>
      <c r="AA926" s="56"/>
    </row>
    <row r="927" spans="1:27">
      <c r="A927" s="256" t="s">
        <v>98</v>
      </c>
      <c r="B927" s="73">
        <v>166.75</v>
      </c>
      <c r="C927" s="73" t="s">
        <v>163</v>
      </c>
      <c r="D927" s="73">
        <v>102.1</v>
      </c>
      <c r="E927" s="73">
        <v>243.2</v>
      </c>
      <c r="F927" s="73">
        <v>-53.2</v>
      </c>
      <c r="G927" s="73">
        <v>1.49E-7</v>
      </c>
      <c r="H927" s="73">
        <v>1.3</v>
      </c>
      <c r="I927" s="73"/>
      <c r="J927" s="73"/>
      <c r="K927" s="120"/>
      <c r="L927" s="73"/>
      <c r="M927" s="73"/>
      <c r="N927" s="109"/>
      <c r="O927" s="187"/>
      <c r="P927" s="187"/>
      <c r="W927" s="56"/>
      <c r="X927" s="56"/>
      <c r="AA927" s="56"/>
    </row>
    <row r="928" spans="1:27">
      <c r="A928" s="256" t="s">
        <v>335</v>
      </c>
      <c r="B928" s="73">
        <v>166.75</v>
      </c>
      <c r="C928" s="73" t="s">
        <v>163</v>
      </c>
      <c r="D928" s="73">
        <v>117.5</v>
      </c>
      <c r="E928" s="73">
        <v>244.2</v>
      </c>
      <c r="F928" s="73">
        <v>-53</v>
      </c>
      <c r="G928" s="73">
        <v>1.6199999999999999E-7</v>
      </c>
      <c r="H928" s="73">
        <v>1.2</v>
      </c>
      <c r="I928" s="73"/>
      <c r="J928" s="73"/>
      <c r="K928" s="120"/>
      <c r="L928" s="73"/>
      <c r="M928" s="73"/>
      <c r="N928" s="109"/>
      <c r="O928" s="187"/>
      <c r="P928" s="187"/>
      <c r="W928" s="56"/>
      <c r="X928" s="56"/>
      <c r="AA928" s="56"/>
    </row>
    <row r="929" spans="1:27">
      <c r="A929" s="256"/>
      <c r="B929" s="72"/>
      <c r="C929" s="73"/>
      <c r="D929" s="72"/>
      <c r="E929" s="79"/>
      <c r="F929" s="79"/>
      <c r="G929" s="74"/>
      <c r="H929" s="75"/>
      <c r="I929" s="75"/>
      <c r="J929" s="75"/>
      <c r="K929" s="122"/>
      <c r="L929" s="75"/>
      <c r="M929" s="75"/>
      <c r="W929" s="56"/>
      <c r="X929" s="56"/>
      <c r="AA929" s="56"/>
    </row>
    <row r="930" spans="1:27" ht="15.75">
      <c r="A930" s="256" t="s">
        <v>322</v>
      </c>
      <c r="B930" s="68">
        <v>166.8</v>
      </c>
      <c r="C930" s="71" t="s">
        <v>161</v>
      </c>
      <c r="D930" s="68">
        <v>0</v>
      </c>
      <c r="E930" s="8">
        <v>179.8</v>
      </c>
      <c r="F930" s="8">
        <v>83.1</v>
      </c>
      <c r="G930" s="70">
        <v>4.06E-8</v>
      </c>
      <c r="H930" s="5">
        <v>1</v>
      </c>
      <c r="I930" s="5">
        <v>2.7</v>
      </c>
      <c r="J930" s="5"/>
      <c r="K930" s="128" t="s">
        <v>100</v>
      </c>
      <c r="L930" s="5"/>
      <c r="M930" s="5"/>
      <c r="O930" s="185"/>
      <c r="P930" s="183"/>
      <c r="W930" s="56"/>
      <c r="X930" s="56"/>
      <c r="AA930" s="56"/>
    </row>
    <row r="931" spans="1:27">
      <c r="A931" s="256" t="s">
        <v>323</v>
      </c>
      <c r="B931" s="68">
        <v>166.8</v>
      </c>
      <c r="C931" s="71" t="s">
        <v>162</v>
      </c>
      <c r="D931" s="68">
        <v>100</v>
      </c>
      <c r="E931" s="8">
        <v>205.7</v>
      </c>
      <c r="F931" s="8">
        <v>80.3</v>
      </c>
      <c r="G931" s="70">
        <v>4.9800000000000003E-8</v>
      </c>
      <c r="H931" s="5">
        <v>1</v>
      </c>
      <c r="I931" s="5"/>
      <c r="J931" s="5"/>
      <c r="K931" s="439" t="s">
        <v>190</v>
      </c>
      <c r="L931" s="440"/>
      <c r="M931" s="440"/>
      <c r="O931" s="185"/>
      <c r="P931" s="183"/>
      <c r="Q931" s="88"/>
      <c r="R931" s="88"/>
      <c r="W931" s="56"/>
      <c r="X931" s="56"/>
      <c r="AA931" s="56"/>
    </row>
    <row r="932" spans="1:27">
      <c r="A932" s="256" t="s">
        <v>324</v>
      </c>
      <c r="B932" s="68">
        <v>166.8</v>
      </c>
      <c r="C932" s="71" t="s">
        <v>162</v>
      </c>
      <c r="D932" s="68">
        <v>125</v>
      </c>
      <c r="E932" s="8">
        <v>242.3</v>
      </c>
      <c r="F932" s="8">
        <v>77.7</v>
      </c>
      <c r="G932" s="70">
        <v>6.2499999999999997E-8</v>
      </c>
      <c r="H932" s="5">
        <v>1.2</v>
      </c>
      <c r="I932" s="5">
        <v>0.6</v>
      </c>
      <c r="J932" s="5"/>
      <c r="K932" s="439"/>
      <c r="L932" s="440"/>
      <c r="M932" s="440"/>
      <c r="O932" s="185"/>
      <c r="P932" s="183"/>
      <c r="Q932" s="88"/>
      <c r="R932" s="88"/>
      <c r="W932" s="56"/>
      <c r="X932" s="56"/>
      <c r="AA932" s="56"/>
    </row>
    <row r="933" spans="1:27">
      <c r="A933" s="258" t="s">
        <v>325</v>
      </c>
      <c r="B933" s="68">
        <v>166.8</v>
      </c>
      <c r="C933" s="71" t="s">
        <v>162</v>
      </c>
      <c r="D933" s="68">
        <v>150</v>
      </c>
      <c r="E933" s="8">
        <v>302.8</v>
      </c>
      <c r="F933" s="8">
        <v>80</v>
      </c>
      <c r="G933" s="70">
        <v>7.3000000000000005E-8</v>
      </c>
      <c r="H933" s="5">
        <v>1.1000000000000001</v>
      </c>
      <c r="I933" s="5"/>
      <c r="J933" s="5"/>
      <c r="K933" s="439"/>
      <c r="L933" s="440"/>
      <c r="M933" s="440"/>
      <c r="O933" s="185"/>
      <c r="P933" s="183"/>
      <c r="Q933" s="88"/>
      <c r="R933" s="88"/>
      <c r="W933" s="56"/>
      <c r="X933" s="56"/>
      <c r="AA933" s="56"/>
    </row>
    <row r="934" spans="1:27">
      <c r="A934" s="258" t="s">
        <v>326</v>
      </c>
      <c r="B934" s="68">
        <v>166.8</v>
      </c>
      <c r="C934" s="71" t="s">
        <v>162</v>
      </c>
      <c r="D934" s="68">
        <v>175</v>
      </c>
      <c r="E934" s="8">
        <v>302.60000000000002</v>
      </c>
      <c r="F934" s="8">
        <v>79.099999999999994</v>
      </c>
      <c r="G934" s="70">
        <v>9.8200000000000006E-8</v>
      </c>
      <c r="H934" s="5">
        <v>1</v>
      </c>
      <c r="I934" s="5"/>
      <c r="J934" s="5"/>
      <c r="K934" s="439"/>
      <c r="L934" s="440"/>
      <c r="M934" s="440"/>
      <c r="O934" s="185"/>
      <c r="P934" s="183"/>
      <c r="Q934" s="88"/>
      <c r="R934" s="88"/>
      <c r="W934" s="56"/>
      <c r="X934" s="56"/>
      <c r="AA934" s="56"/>
    </row>
    <row r="935" spans="1:27">
      <c r="A935" s="258" t="s">
        <v>327</v>
      </c>
      <c r="B935" s="68">
        <v>166.8</v>
      </c>
      <c r="C935" s="71" t="s">
        <v>163</v>
      </c>
      <c r="D935" s="68">
        <v>1.8</v>
      </c>
      <c r="E935" s="8">
        <v>309.5</v>
      </c>
      <c r="F935" s="8">
        <v>76.599999999999994</v>
      </c>
      <c r="G935" s="70">
        <v>9.9200000000000002E-8</v>
      </c>
      <c r="H935" s="5">
        <v>1.1000000000000001</v>
      </c>
      <c r="I935" s="5"/>
      <c r="J935" s="5"/>
      <c r="K935" s="439"/>
      <c r="L935" s="440"/>
      <c r="M935" s="440"/>
      <c r="O935" s="185"/>
      <c r="P935" s="183"/>
      <c r="Q935" s="88"/>
      <c r="R935" s="88"/>
      <c r="W935" s="56"/>
      <c r="X935" s="56"/>
      <c r="AA935" s="56"/>
    </row>
    <row r="936" spans="1:27">
      <c r="A936" s="256" t="s">
        <v>328</v>
      </c>
      <c r="B936" s="10">
        <v>166.8</v>
      </c>
      <c r="C936" s="137" t="s">
        <v>163</v>
      </c>
      <c r="D936" s="10">
        <v>3.6</v>
      </c>
      <c r="E936" s="10">
        <v>12.8</v>
      </c>
      <c r="F936" s="10">
        <v>70.3</v>
      </c>
      <c r="G936" s="142">
        <v>9.9999999999999995E-8</v>
      </c>
      <c r="H936" s="143">
        <v>1.1000000000000001</v>
      </c>
      <c r="I936" s="162"/>
      <c r="J936" s="5"/>
      <c r="K936" s="121"/>
      <c r="L936" s="5"/>
      <c r="M936" s="5"/>
      <c r="O936" s="190"/>
      <c r="P936" s="191"/>
      <c r="Q936" s="88"/>
      <c r="R936" s="88"/>
      <c r="W936" s="56"/>
      <c r="X936" s="56"/>
      <c r="AA936" s="56"/>
    </row>
    <row r="937" spans="1:27">
      <c r="A937" s="256" t="s">
        <v>329</v>
      </c>
      <c r="B937" s="10">
        <v>166.8</v>
      </c>
      <c r="C937" s="137" t="s">
        <v>163</v>
      </c>
      <c r="D937" s="10">
        <v>8.1</v>
      </c>
      <c r="E937" s="10">
        <v>20.8</v>
      </c>
      <c r="F937" s="10">
        <v>73.7</v>
      </c>
      <c r="G937" s="142">
        <v>1.1300000000000001E-7</v>
      </c>
      <c r="H937" s="143">
        <v>1.1000000000000001</v>
      </c>
      <c r="I937" s="162"/>
      <c r="J937" s="5"/>
      <c r="K937" s="121"/>
      <c r="L937" s="5"/>
      <c r="M937" s="5"/>
      <c r="O937" s="190"/>
      <c r="P937" s="191"/>
      <c r="Q937" s="88"/>
      <c r="R937" s="88"/>
      <c r="W937" s="56"/>
      <c r="X937" s="56"/>
      <c r="AA937" s="56"/>
    </row>
    <row r="938" spans="1:27">
      <c r="A938" s="256" t="s">
        <v>330</v>
      </c>
      <c r="B938" s="159">
        <v>166.8</v>
      </c>
      <c r="C938" s="160" t="s">
        <v>163</v>
      </c>
      <c r="D938" s="159">
        <v>12.2</v>
      </c>
      <c r="E938" s="159">
        <v>11.9</v>
      </c>
      <c r="F938" s="159">
        <v>57.2</v>
      </c>
      <c r="G938" s="161">
        <v>1.2700000000000001E-7</v>
      </c>
      <c r="H938" s="162">
        <v>1.1000000000000001</v>
      </c>
      <c r="I938" s="162"/>
      <c r="J938" s="5"/>
      <c r="K938" s="121"/>
      <c r="L938" s="5"/>
      <c r="M938" s="5"/>
      <c r="O938" s="190"/>
      <c r="P938" s="191"/>
      <c r="Q938" s="88"/>
      <c r="R938" s="88"/>
      <c r="W938" s="56"/>
      <c r="X938" s="56"/>
      <c r="AA938" s="56"/>
    </row>
    <row r="939" spans="1:27">
      <c r="A939" s="256" t="s">
        <v>331</v>
      </c>
      <c r="B939" s="159">
        <v>166.8</v>
      </c>
      <c r="C939" s="160" t="s">
        <v>163</v>
      </c>
      <c r="D939" s="159">
        <v>16.100000000000001</v>
      </c>
      <c r="E939" s="159">
        <v>357.7</v>
      </c>
      <c r="F939" s="159">
        <v>52.5</v>
      </c>
      <c r="G939" s="161">
        <v>1.5900000000000001E-7</v>
      </c>
      <c r="H939" s="162">
        <v>1.1000000000000001</v>
      </c>
      <c r="I939" s="162"/>
      <c r="J939" s="5"/>
      <c r="K939" s="121"/>
      <c r="L939" s="5"/>
      <c r="M939" s="5"/>
      <c r="O939" s="190"/>
      <c r="P939" s="191"/>
      <c r="Q939" s="88"/>
      <c r="R939" s="88"/>
      <c r="W939" s="56"/>
      <c r="X939" s="56"/>
      <c r="AA939" s="56"/>
    </row>
    <row r="940" spans="1:27">
      <c r="A940" s="256" t="s">
        <v>332</v>
      </c>
      <c r="B940" s="159">
        <v>166.8</v>
      </c>
      <c r="C940" s="160" t="s">
        <v>163</v>
      </c>
      <c r="D940" s="159">
        <v>26.9</v>
      </c>
      <c r="E940" s="159">
        <v>13.6</v>
      </c>
      <c r="F940" s="159">
        <v>51.6</v>
      </c>
      <c r="G940" s="161">
        <v>1.66E-7</v>
      </c>
      <c r="H940" s="162">
        <v>1.2</v>
      </c>
      <c r="I940" s="162"/>
      <c r="J940" s="5"/>
      <c r="K940" s="121"/>
      <c r="L940" s="5"/>
      <c r="M940" s="5"/>
      <c r="O940" s="190"/>
      <c r="P940" s="191"/>
      <c r="Q940" s="88"/>
      <c r="R940" s="88"/>
      <c r="W940" s="56"/>
      <c r="X940" s="56"/>
      <c r="AA940" s="56"/>
    </row>
    <row r="941" spans="1:27">
      <c r="A941" s="256" t="s">
        <v>333</v>
      </c>
      <c r="B941" s="159">
        <v>166.8</v>
      </c>
      <c r="C941" s="160" t="s">
        <v>163</v>
      </c>
      <c r="D941" s="159">
        <v>36.700000000000003</v>
      </c>
      <c r="E941" s="159">
        <v>2.6</v>
      </c>
      <c r="F941" s="159">
        <v>64.900000000000006</v>
      </c>
      <c r="G941" s="161">
        <v>1.2800000000000001E-7</v>
      </c>
      <c r="H941" s="162">
        <v>1.3</v>
      </c>
      <c r="I941" s="162"/>
      <c r="J941" s="5"/>
      <c r="K941" s="121"/>
      <c r="L941" s="5"/>
      <c r="M941" s="5"/>
      <c r="O941" s="190"/>
      <c r="P941" s="191"/>
      <c r="Q941" s="88"/>
      <c r="R941" s="88"/>
      <c r="W941" s="56"/>
      <c r="X941" s="56"/>
      <c r="AA941" s="56"/>
    </row>
    <row r="942" spans="1:27">
      <c r="A942" s="256" t="s">
        <v>334</v>
      </c>
      <c r="B942" s="159">
        <v>166.8</v>
      </c>
      <c r="C942" s="160" t="s">
        <v>163</v>
      </c>
      <c r="D942" s="159">
        <v>46.3</v>
      </c>
      <c r="E942" s="159">
        <v>31.3</v>
      </c>
      <c r="F942" s="159">
        <v>62.9</v>
      </c>
      <c r="G942" s="161">
        <v>1.08E-7</v>
      </c>
      <c r="H942" s="162">
        <v>1.4</v>
      </c>
      <c r="I942" s="162"/>
      <c r="J942" s="5"/>
      <c r="K942" s="121"/>
      <c r="L942" s="5"/>
      <c r="M942" s="5"/>
      <c r="O942" s="190"/>
      <c r="P942" s="191"/>
      <c r="Q942" s="88"/>
      <c r="R942" s="88"/>
      <c r="W942" s="56"/>
      <c r="X942" s="56"/>
      <c r="AA942" s="56"/>
    </row>
    <row r="943" spans="1:27">
      <c r="A943" s="256" t="s">
        <v>98</v>
      </c>
      <c r="B943" s="159">
        <v>166.8</v>
      </c>
      <c r="C943" s="160" t="s">
        <v>163</v>
      </c>
      <c r="D943" s="159">
        <v>55.3</v>
      </c>
      <c r="E943" s="159">
        <v>93.5</v>
      </c>
      <c r="F943" s="159">
        <v>73.599999999999994</v>
      </c>
      <c r="G943" s="161">
        <v>1.5699999999999999E-7</v>
      </c>
      <c r="H943" s="162">
        <v>1.1000000000000001</v>
      </c>
      <c r="I943" s="162"/>
      <c r="J943" s="5"/>
      <c r="K943" s="121"/>
      <c r="L943" s="5"/>
      <c r="M943" s="5"/>
      <c r="O943" s="190"/>
      <c r="P943" s="191"/>
      <c r="Q943" s="88"/>
      <c r="R943" s="88"/>
      <c r="W943" s="56"/>
      <c r="X943" s="56"/>
      <c r="AA943" s="56"/>
    </row>
    <row r="944" spans="1:27">
      <c r="A944" s="256" t="s">
        <v>335</v>
      </c>
      <c r="B944" s="159">
        <v>166.8</v>
      </c>
      <c r="C944" s="160" t="s">
        <v>162</v>
      </c>
      <c r="D944" s="159">
        <v>225</v>
      </c>
      <c r="E944" s="159">
        <v>94.1</v>
      </c>
      <c r="F944" s="159">
        <v>77.3</v>
      </c>
      <c r="G944" s="161">
        <v>1.8E-7</v>
      </c>
      <c r="H944" s="162">
        <v>1</v>
      </c>
      <c r="I944" s="162"/>
      <c r="J944" s="5"/>
      <c r="K944" s="121"/>
      <c r="L944" s="5"/>
      <c r="M944" s="5"/>
      <c r="O944" s="190"/>
      <c r="P944" s="191"/>
      <c r="Q944" s="88"/>
      <c r="R944" s="88"/>
      <c r="W944" s="56"/>
      <c r="X944" s="56"/>
      <c r="AA944" s="56"/>
    </row>
    <row r="945" spans="1:27">
      <c r="A945" s="256" t="s">
        <v>336</v>
      </c>
      <c r="B945" s="159">
        <v>166.8</v>
      </c>
      <c r="C945" s="160" t="s">
        <v>162</v>
      </c>
      <c r="D945" s="159">
        <v>225</v>
      </c>
      <c r="E945" s="159">
        <v>101.5</v>
      </c>
      <c r="F945" s="159">
        <v>79.099999999999994</v>
      </c>
      <c r="G945" s="161">
        <v>1.85E-7</v>
      </c>
      <c r="H945" s="162">
        <v>1.2</v>
      </c>
      <c r="I945" s="162"/>
      <c r="J945" s="5"/>
      <c r="K945" s="121"/>
      <c r="L945" s="5"/>
      <c r="M945" s="5"/>
      <c r="O945" s="190"/>
      <c r="P945" s="191"/>
      <c r="Q945" s="88"/>
      <c r="R945" s="88"/>
      <c r="W945" s="56"/>
      <c r="X945" s="56"/>
      <c r="AA945" s="56"/>
    </row>
    <row r="946" spans="1:27">
      <c r="A946" s="256" t="s">
        <v>337</v>
      </c>
      <c r="B946" s="159">
        <v>166.8</v>
      </c>
      <c r="C946" s="160" t="s">
        <v>162</v>
      </c>
      <c r="D946" s="159">
        <v>250</v>
      </c>
      <c r="E946" s="159">
        <v>77.8</v>
      </c>
      <c r="F946" s="159">
        <v>83.2</v>
      </c>
      <c r="G946" s="161">
        <v>1.8400000000000001E-7</v>
      </c>
      <c r="H946" s="162">
        <v>1</v>
      </c>
      <c r="I946" s="162">
        <v>0.8</v>
      </c>
      <c r="J946" s="5"/>
      <c r="K946" s="121"/>
      <c r="L946" s="5"/>
      <c r="M946" s="5"/>
      <c r="O946" s="190"/>
      <c r="P946" s="191"/>
      <c r="Q946" s="88"/>
      <c r="R946" s="88"/>
      <c r="W946" s="56"/>
      <c r="X946" s="56"/>
      <c r="AA946" s="56"/>
    </row>
    <row r="947" spans="1:27">
      <c r="A947" s="256" t="s">
        <v>97</v>
      </c>
      <c r="B947" s="159">
        <v>166.8</v>
      </c>
      <c r="C947" s="160" t="s">
        <v>162</v>
      </c>
      <c r="D947" s="159">
        <v>275</v>
      </c>
      <c r="E947" s="159">
        <v>30.8</v>
      </c>
      <c r="F947" s="159">
        <v>83.9</v>
      </c>
      <c r="G947" s="161">
        <v>1.8400000000000001E-7</v>
      </c>
      <c r="H947" s="162">
        <v>1</v>
      </c>
      <c r="I947" s="162"/>
      <c r="J947" s="5"/>
      <c r="K947" s="121"/>
      <c r="L947" s="5"/>
      <c r="M947" s="5"/>
      <c r="O947" s="190"/>
      <c r="P947" s="191"/>
      <c r="W947" s="56"/>
      <c r="X947" s="56"/>
      <c r="AA947" s="56"/>
    </row>
    <row r="948" spans="1:27">
      <c r="A948" s="256" t="s">
        <v>338</v>
      </c>
      <c r="B948" s="159">
        <v>166.8</v>
      </c>
      <c r="C948" s="160" t="s">
        <v>162</v>
      </c>
      <c r="D948" s="159">
        <v>300</v>
      </c>
      <c r="E948" s="159">
        <v>31.4</v>
      </c>
      <c r="F948" s="159">
        <v>74.900000000000006</v>
      </c>
      <c r="G948" s="161">
        <v>1.55E-7</v>
      </c>
      <c r="H948" s="162">
        <v>1.1000000000000001</v>
      </c>
      <c r="I948" s="162"/>
      <c r="J948" s="5"/>
      <c r="K948" s="121"/>
      <c r="L948" s="5"/>
      <c r="M948" s="5"/>
      <c r="O948" s="190"/>
      <c r="P948" s="191"/>
      <c r="W948" s="56"/>
      <c r="X948" s="56"/>
      <c r="AA948" s="56"/>
    </row>
    <row r="949" spans="1:27">
      <c r="A949" s="256" t="s">
        <v>339</v>
      </c>
      <c r="B949" s="159">
        <v>166.8</v>
      </c>
      <c r="C949" s="160" t="s">
        <v>162</v>
      </c>
      <c r="D949" s="159">
        <v>325</v>
      </c>
      <c r="E949" s="159">
        <v>75</v>
      </c>
      <c r="F949" s="159">
        <v>84</v>
      </c>
      <c r="G949" s="161">
        <v>1.3799999999999999E-7</v>
      </c>
      <c r="H949" s="162">
        <v>1.1000000000000001</v>
      </c>
      <c r="I949" s="162">
        <v>2.1</v>
      </c>
      <c r="J949" s="78"/>
      <c r="K949" s="124"/>
      <c r="L949" s="78"/>
      <c r="M949" s="78"/>
      <c r="O949" s="190"/>
      <c r="P949" s="191"/>
      <c r="W949" s="56"/>
      <c r="X949" s="56"/>
      <c r="AA949" s="56"/>
    </row>
    <row r="950" spans="1:27">
      <c r="A950" s="256" t="s">
        <v>340</v>
      </c>
      <c r="B950" s="72">
        <v>166.8</v>
      </c>
      <c r="C950" s="73" t="s">
        <v>162</v>
      </c>
      <c r="D950" s="72">
        <v>350</v>
      </c>
      <c r="E950" s="79">
        <v>48.2</v>
      </c>
      <c r="F950" s="79">
        <v>-43.5</v>
      </c>
      <c r="G950" s="74">
        <v>2.37E-8</v>
      </c>
      <c r="H950" s="75">
        <v>2.1</v>
      </c>
      <c r="I950" s="77">
        <v>2.6</v>
      </c>
      <c r="J950" s="77"/>
      <c r="K950" s="123"/>
      <c r="L950" s="77"/>
      <c r="M950" s="77"/>
      <c r="O950" s="190"/>
      <c r="P950" s="191"/>
      <c r="W950" s="56"/>
      <c r="X950" s="56"/>
      <c r="AA950" s="56"/>
    </row>
    <row r="951" spans="1:27">
      <c r="A951" s="256" t="s">
        <v>341</v>
      </c>
      <c r="B951" s="72">
        <v>166.8</v>
      </c>
      <c r="C951" s="73" t="s">
        <v>162</v>
      </c>
      <c r="D951" s="72">
        <v>375</v>
      </c>
      <c r="E951" s="79">
        <v>13</v>
      </c>
      <c r="F951" s="79">
        <v>-31.2</v>
      </c>
      <c r="G951" s="74">
        <v>5.6500000000000003E-8</v>
      </c>
      <c r="H951" s="75">
        <v>1.1000000000000001</v>
      </c>
      <c r="I951" s="77">
        <v>2.7</v>
      </c>
      <c r="J951" s="77"/>
      <c r="K951" s="123"/>
      <c r="L951" s="77"/>
      <c r="M951" s="77"/>
      <c r="O951" s="190"/>
      <c r="P951" s="191"/>
      <c r="W951" s="56"/>
      <c r="X951" s="56"/>
      <c r="AA951" s="56"/>
    </row>
    <row r="952" spans="1:27">
      <c r="A952" s="256"/>
      <c r="B952" s="72"/>
      <c r="C952" s="73"/>
      <c r="D952" s="72"/>
      <c r="E952" s="79"/>
      <c r="F952" s="79"/>
      <c r="G952" s="74"/>
      <c r="H952" s="75"/>
      <c r="I952" s="75"/>
      <c r="J952" s="75"/>
      <c r="K952" s="122"/>
      <c r="L952" s="75"/>
      <c r="M952" s="75"/>
      <c r="W952" s="56"/>
      <c r="X952" s="56"/>
      <c r="AA952" s="56"/>
    </row>
    <row r="953" spans="1:27" ht="15.75">
      <c r="A953" s="326" t="s">
        <v>322</v>
      </c>
      <c r="B953" s="68">
        <v>167.2</v>
      </c>
      <c r="C953" s="71" t="s">
        <v>161</v>
      </c>
      <c r="D953" s="68">
        <v>0</v>
      </c>
      <c r="E953" s="8">
        <v>37.9</v>
      </c>
      <c r="F953" s="8">
        <v>61.7</v>
      </c>
      <c r="G953" s="70">
        <v>8.5500000000000005E-8</v>
      </c>
      <c r="H953" s="5">
        <v>0.8</v>
      </c>
      <c r="I953" s="5">
        <v>1.5</v>
      </c>
      <c r="J953" s="5"/>
      <c r="K953" s="128" t="s">
        <v>106</v>
      </c>
      <c r="L953" s="5"/>
      <c r="M953" s="5"/>
      <c r="O953" s="185"/>
      <c r="P953" s="183"/>
      <c r="W953" s="56"/>
      <c r="X953" s="56"/>
      <c r="AA953" s="56"/>
    </row>
    <row r="954" spans="1:27">
      <c r="A954" s="326" t="s">
        <v>323</v>
      </c>
      <c r="B954" s="68">
        <v>167.2</v>
      </c>
      <c r="C954" s="71" t="s">
        <v>162</v>
      </c>
      <c r="D954" s="68">
        <v>100</v>
      </c>
      <c r="E954" s="8">
        <v>63.1</v>
      </c>
      <c r="F954" s="8">
        <v>53.7</v>
      </c>
      <c r="G954" s="70">
        <v>6.2499999999999997E-8</v>
      </c>
      <c r="H954" s="5">
        <v>1</v>
      </c>
      <c r="I954" s="5"/>
      <c r="J954" s="5"/>
      <c r="K954" s="439" t="s">
        <v>189</v>
      </c>
      <c r="L954" s="440"/>
      <c r="M954" s="440"/>
      <c r="O954" s="185"/>
      <c r="P954" s="183"/>
      <c r="W954" s="56"/>
      <c r="X954" s="56"/>
      <c r="AA954" s="56"/>
    </row>
    <row r="955" spans="1:27">
      <c r="A955" s="326" t="s">
        <v>324</v>
      </c>
      <c r="B955" s="68">
        <v>167.2</v>
      </c>
      <c r="C955" s="71" t="s">
        <v>162</v>
      </c>
      <c r="D955" s="68">
        <v>150</v>
      </c>
      <c r="E955" s="8">
        <v>61.4</v>
      </c>
      <c r="F955" s="8">
        <v>51.2</v>
      </c>
      <c r="G955" s="70">
        <v>6.0800000000000002E-8</v>
      </c>
      <c r="H955" s="5">
        <v>0.9</v>
      </c>
      <c r="I955" s="5">
        <v>1.1000000000000001</v>
      </c>
      <c r="J955" s="5"/>
      <c r="K955" s="439"/>
      <c r="L955" s="440"/>
      <c r="M955" s="440"/>
      <c r="O955" s="185"/>
      <c r="P955" s="183"/>
      <c r="W955" s="56"/>
      <c r="X955" s="56"/>
      <c r="AA955" s="56"/>
    </row>
    <row r="956" spans="1:27">
      <c r="A956" s="326" t="s">
        <v>325</v>
      </c>
      <c r="B956" s="68">
        <v>167.2</v>
      </c>
      <c r="C956" s="71" t="s">
        <v>162</v>
      </c>
      <c r="D956" s="68">
        <v>175</v>
      </c>
      <c r="E956" s="8">
        <v>72.599999999999994</v>
      </c>
      <c r="F956" s="8">
        <v>43.5</v>
      </c>
      <c r="G956" s="70">
        <v>5.7399999999999998E-8</v>
      </c>
      <c r="H956" s="5">
        <v>0.8</v>
      </c>
      <c r="I956" s="5"/>
      <c r="J956" s="5"/>
      <c r="K956" s="439"/>
      <c r="L956" s="440"/>
      <c r="M956" s="440"/>
      <c r="O956" s="185"/>
      <c r="P956" s="183"/>
      <c r="W956" s="56"/>
      <c r="X956" s="56"/>
      <c r="AA956" s="56"/>
    </row>
    <row r="957" spans="1:27">
      <c r="A957" s="326" t="s">
        <v>326</v>
      </c>
      <c r="B957" s="68">
        <v>167.2</v>
      </c>
      <c r="C957" s="71" t="s">
        <v>162</v>
      </c>
      <c r="D957" s="68">
        <v>200</v>
      </c>
      <c r="E957" s="8">
        <v>60.9</v>
      </c>
      <c r="F957" s="8">
        <v>25.1</v>
      </c>
      <c r="G957" s="70">
        <v>4.4899999999999998E-8</v>
      </c>
      <c r="H957" s="5">
        <v>1.1000000000000001</v>
      </c>
      <c r="I957" s="5">
        <v>0.9</v>
      </c>
      <c r="J957" s="5"/>
      <c r="K957" s="439"/>
      <c r="L957" s="440"/>
      <c r="M957" s="440"/>
      <c r="O957" s="185"/>
      <c r="P957" s="183"/>
      <c r="W957" s="56"/>
      <c r="X957" s="56"/>
      <c r="AA957" s="56"/>
    </row>
    <row r="958" spans="1:27">
      <c r="A958" s="256" t="s">
        <v>327</v>
      </c>
      <c r="B958" s="68">
        <v>167.2</v>
      </c>
      <c r="C958" s="71" t="s">
        <v>162</v>
      </c>
      <c r="D958" s="68">
        <v>225</v>
      </c>
      <c r="E958" s="8">
        <v>84.8</v>
      </c>
      <c r="F958" s="8">
        <v>29.3</v>
      </c>
      <c r="G958" s="70">
        <v>4.4500000000000001E-8</v>
      </c>
      <c r="H958" s="5">
        <v>0.5</v>
      </c>
      <c r="I958" s="5">
        <v>1.2</v>
      </c>
      <c r="J958" s="5"/>
      <c r="K958" s="439"/>
      <c r="L958" s="440"/>
      <c r="M958" s="440"/>
      <c r="O958" s="185"/>
      <c r="P958" s="183"/>
      <c r="W958" s="56"/>
      <c r="X958" s="56"/>
      <c r="AA958" s="56"/>
    </row>
    <row r="959" spans="1:27">
      <c r="A959" s="256" t="s">
        <v>328</v>
      </c>
      <c r="B959" s="68">
        <v>167.2</v>
      </c>
      <c r="C959" s="71" t="s">
        <v>163</v>
      </c>
      <c r="D959" s="68">
        <v>3.6</v>
      </c>
      <c r="E959" s="8">
        <v>75.599999999999994</v>
      </c>
      <c r="F959" s="8">
        <v>38</v>
      </c>
      <c r="G959" s="70">
        <v>3.9699999999999998E-8</v>
      </c>
      <c r="H959" s="5">
        <v>1</v>
      </c>
      <c r="I959" s="5"/>
      <c r="J959" s="5"/>
      <c r="K959" s="439"/>
      <c r="L959" s="440"/>
      <c r="M959" s="440"/>
      <c r="O959" s="185"/>
      <c r="P959" s="183"/>
      <c r="W959" s="56"/>
      <c r="X959" s="56"/>
      <c r="AA959" s="56"/>
    </row>
    <row r="960" spans="1:27">
      <c r="A960" s="256" t="s">
        <v>329</v>
      </c>
      <c r="B960" s="68">
        <v>167.2</v>
      </c>
      <c r="C960" s="71" t="s">
        <v>163</v>
      </c>
      <c r="D960" s="68">
        <v>8.1</v>
      </c>
      <c r="E960" s="8">
        <v>353.9</v>
      </c>
      <c r="F960" s="8">
        <v>51.6</v>
      </c>
      <c r="G960" s="70">
        <v>5.8299999999999999E-8</v>
      </c>
      <c r="H960" s="5">
        <v>1.5</v>
      </c>
      <c r="I960" s="5"/>
      <c r="J960" s="5"/>
      <c r="K960" s="439"/>
      <c r="L960" s="440"/>
      <c r="M960" s="440"/>
      <c r="O960" s="185"/>
      <c r="P960" s="183"/>
      <c r="W960" s="56"/>
      <c r="X960" s="56"/>
      <c r="AA960" s="56"/>
    </row>
    <row r="961" spans="1:27">
      <c r="A961" s="256" t="s">
        <v>330</v>
      </c>
      <c r="B961" s="10">
        <v>167.2</v>
      </c>
      <c r="C961" s="137" t="s">
        <v>163</v>
      </c>
      <c r="D961" s="10">
        <v>12.2</v>
      </c>
      <c r="E961" s="10">
        <v>133.1</v>
      </c>
      <c r="F961" s="10">
        <v>78.599999999999994</v>
      </c>
      <c r="G961" s="142">
        <v>9.5700000000000003E-8</v>
      </c>
      <c r="H961" s="143">
        <v>1</v>
      </c>
      <c r="I961" s="75"/>
      <c r="J961" s="75"/>
      <c r="K961" s="122"/>
      <c r="L961" s="75"/>
      <c r="M961" s="75"/>
      <c r="O961" s="185"/>
      <c r="P961" s="183"/>
      <c r="W961" s="56"/>
      <c r="X961" s="56"/>
      <c r="AA961" s="56"/>
    </row>
    <row r="962" spans="1:27">
      <c r="A962" s="256" t="s">
        <v>331</v>
      </c>
      <c r="B962" s="10">
        <v>167.2</v>
      </c>
      <c r="C962" s="137" t="s">
        <v>162</v>
      </c>
      <c r="D962" s="10">
        <v>250</v>
      </c>
      <c r="E962" s="10">
        <v>139.19999999999999</v>
      </c>
      <c r="F962" s="10">
        <v>68.400000000000006</v>
      </c>
      <c r="G962" s="142">
        <v>8.65E-8</v>
      </c>
      <c r="H962" s="143">
        <v>0.9</v>
      </c>
      <c r="I962" s="75">
        <v>1</v>
      </c>
      <c r="J962" s="75"/>
      <c r="K962" s="122"/>
      <c r="L962" s="75"/>
      <c r="M962" s="75"/>
      <c r="O962" s="185"/>
      <c r="P962" s="183"/>
      <c r="W962" s="56"/>
      <c r="X962" s="56"/>
      <c r="AA962" s="56"/>
    </row>
    <row r="963" spans="1:27">
      <c r="A963" s="258" t="s">
        <v>332</v>
      </c>
      <c r="B963" s="10">
        <v>167.2</v>
      </c>
      <c r="C963" s="137" t="s">
        <v>162</v>
      </c>
      <c r="D963" s="10">
        <v>275</v>
      </c>
      <c r="E963" s="10">
        <v>211.2</v>
      </c>
      <c r="F963" s="10">
        <v>71.2</v>
      </c>
      <c r="G963" s="142">
        <v>7.3199999999999994E-8</v>
      </c>
      <c r="H963" s="143">
        <v>1.2</v>
      </c>
      <c r="I963" s="75"/>
      <c r="J963" s="75"/>
      <c r="K963" s="122"/>
      <c r="L963" s="75"/>
      <c r="M963" s="75"/>
      <c r="O963" s="185"/>
      <c r="P963" s="183"/>
      <c r="W963" s="56"/>
      <c r="X963" s="56"/>
      <c r="AA963" s="56"/>
    </row>
    <row r="964" spans="1:27">
      <c r="A964" s="258" t="s">
        <v>333</v>
      </c>
      <c r="B964" s="10">
        <v>167.2</v>
      </c>
      <c r="C964" s="137" t="s">
        <v>162</v>
      </c>
      <c r="D964" s="10">
        <v>300</v>
      </c>
      <c r="E964" s="10">
        <v>265.60000000000002</v>
      </c>
      <c r="F964" s="10">
        <v>86.6</v>
      </c>
      <c r="G964" s="142">
        <v>5.4599999999999999E-8</v>
      </c>
      <c r="H964" s="143">
        <v>0.9</v>
      </c>
      <c r="I964" s="77">
        <v>1.9</v>
      </c>
      <c r="J964" s="77"/>
      <c r="K964" s="123"/>
      <c r="L964" s="77"/>
      <c r="M964" s="77"/>
      <c r="O964" s="185"/>
      <c r="P964" s="183"/>
      <c r="W964" s="56"/>
      <c r="X964" s="56"/>
      <c r="AA964" s="56"/>
    </row>
    <row r="965" spans="1:27">
      <c r="A965" s="258" t="s">
        <v>334</v>
      </c>
      <c r="B965" s="10">
        <v>167.2</v>
      </c>
      <c r="C965" s="137" t="s">
        <v>162</v>
      </c>
      <c r="D965" s="10">
        <v>320</v>
      </c>
      <c r="E965" s="10">
        <v>130.1</v>
      </c>
      <c r="F965" s="10">
        <v>82.2</v>
      </c>
      <c r="G965" s="142">
        <v>5.2000000000000002E-8</v>
      </c>
      <c r="H965" s="143">
        <v>1</v>
      </c>
      <c r="I965" s="77"/>
      <c r="J965" s="77"/>
      <c r="K965" s="123"/>
      <c r="L965" s="77"/>
      <c r="M965" s="77"/>
      <c r="O965" s="185"/>
      <c r="P965" s="183"/>
      <c r="W965" s="56"/>
      <c r="X965" s="56"/>
      <c r="AA965" s="56"/>
    </row>
    <row r="966" spans="1:27">
      <c r="A966" s="258" t="s">
        <v>98</v>
      </c>
      <c r="B966" s="10">
        <v>167.2</v>
      </c>
      <c r="C966" s="137" t="s">
        <v>162</v>
      </c>
      <c r="D966" s="10">
        <v>340</v>
      </c>
      <c r="E966" s="10">
        <v>290.8</v>
      </c>
      <c r="F966" s="10">
        <v>66.400000000000006</v>
      </c>
      <c r="G966" s="142">
        <v>8.3099999999999996E-8</v>
      </c>
      <c r="H966" s="143">
        <v>1.2</v>
      </c>
      <c r="I966" s="77">
        <v>2.5</v>
      </c>
      <c r="J966" s="77"/>
      <c r="K966" s="123"/>
      <c r="L966" s="77"/>
      <c r="M966" s="77"/>
      <c r="O966" s="185"/>
      <c r="P966" s="183"/>
      <c r="W966" s="56"/>
      <c r="X966" s="56"/>
      <c r="AA966" s="56"/>
    </row>
    <row r="967" spans="1:27">
      <c r="A967" s="258" t="s">
        <v>335</v>
      </c>
      <c r="B967" s="10">
        <v>167.2</v>
      </c>
      <c r="C967" s="137" t="s">
        <v>162</v>
      </c>
      <c r="D967" s="10">
        <v>360</v>
      </c>
      <c r="E967" s="10">
        <v>153.19999999999999</v>
      </c>
      <c r="F967" s="10">
        <v>61.3</v>
      </c>
      <c r="G967" s="142">
        <v>6.13E-8</v>
      </c>
      <c r="H967" s="143">
        <v>0.8</v>
      </c>
      <c r="I967" s="77">
        <v>2</v>
      </c>
      <c r="J967" s="77"/>
      <c r="K967" s="123"/>
      <c r="L967" s="77"/>
      <c r="M967" s="77"/>
      <c r="O967" s="185"/>
      <c r="P967" s="183"/>
      <c r="W967" s="56"/>
      <c r="X967" s="56"/>
      <c r="AA967" s="56"/>
    </row>
    <row r="968" spans="1:27">
      <c r="A968" s="256"/>
      <c r="B968" s="72"/>
      <c r="C968" s="73"/>
      <c r="D968" s="72"/>
      <c r="E968" s="79"/>
      <c r="F968" s="79"/>
      <c r="G968" s="74"/>
      <c r="H968" s="75"/>
      <c r="I968" s="75"/>
      <c r="J968" s="75"/>
      <c r="K968" s="122"/>
      <c r="L968" s="75"/>
      <c r="M968" s="75"/>
      <c r="W968" s="56"/>
      <c r="X968" s="56"/>
      <c r="AA968" s="56"/>
    </row>
    <row r="969" spans="1:27" ht="15.75">
      <c r="A969" s="256" t="s">
        <v>322</v>
      </c>
      <c r="B969" s="68">
        <v>168.4</v>
      </c>
      <c r="C969" s="71" t="s">
        <v>161</v>
      </c>
      <c r="D969" s="68">
        <v>0</v>
      </c>
      <c r="E969" s="8">
        <v>325.39999999999998</v>
      </c>
      <c r="F969" s="8">
        <v>59.2</v>
      </c>
      <c r="G969" s="70">
        <v>2.72E-7</v>
      </c>
      <c r="H969" s="5">
        <v>1.1000000000000001</v>
      </c>
      <c r="I969" s="5">
        <v>2.1</v>
      </c>
      <c r="J969" s="5"/>
      <c r="K969" s="128" t="s">
        <v>98</v>
      </c>
      <c r="L969" s="5"/>
      <c r="M969" s="5"/>
      <c r="O969" s="185"/>
      <c r="P969" s="183"/>
      <c r="W969" s="56"/>
      <c r="X969" s="56"/>
      <c r="AA969" s="56"/>
    </row>
    <row r="970" spans="1:27">
      <c r="A970" s="256" t="s">
        <v>323</v>
      </c>
      <c r="B970" s="68">
        <v>168.4</v>
      </c>
      <c r="C970" s="71" t="s">
        <v>162</v>
      </c>
      <c r="D970" s="68">
        <v>100</v>
      </c>
      <c r="E970" s="8">
        <v>326.7</v>
      </c>
      <c r="F970" s="8">
        <v>64.599999999999994</v>
      </c>
      <c r="G970" s="70">
        <v>2.5800000000000001E-7</v>
      </c>
      <c r="H970" s="5">
        <v>1.2</v>
      </c>
      <c r="I970" s="5"/>
      <c r="J970" s="5"/>
      <c r="K970" s="439" t="s">
        <v>188</v>
      </c>
      <c r="L970" s="440"/>
      <c r="M970" s="440"/>
      <c r="O970" s="185"/>
      <c r="P970" s="183"/>
      <c r="W970" s="56"/>
      <c r="X970" s="56"/>
      <c r="AA970" s="56"/>
    </row>
    <row r="971" spans="1:27">
      <c r="A971" s="256" t="s">
        <v>324</v>
      </c>
      <c r="B971" s="68">
        <v>168.4</v>
      </c>
      <c r="C971" s="71" t="s">
        <v>162</v>
      </c>
      <c r="D971" s="68">
        <v>150</v>
      </c>
      <c r="E971" s="8">
        <v>328.5</v>
      </c>
      <c r="F971" s="8">
        <v>59.7</v>
      </c>
      <c r="G971" s="70">
        <v>2.53E-7</v>
      </c>
      <c r="H971" s="5">
        <v>1.2</v>
      </c>
      <c r="I971" s="5"/>
      <c r="J971" s="5"/>
      <c r="K971" s="439"/>
      <c r="L971" s="440"/>
      <c r="M971" s="440"/>
      <c r="O971" s="185"/>
      <c r="P971" s="183"/>
      <c r="W971" s="56"/>
      <c r="X971" s="56"/>
      <c r="AA971" s="56"/>
    </row>
    <row r="972" spans="1:27">
      <c r="A972" s="256" t="s">
        <v>325</v>
      </c>
      <c r="B972" s="68">
        <v>168.4</v>
      </c>
      <c r="C972" s="71" t="s">
        <v>162</v>
      </c>
      <c r="D972" s="68">
        <v>175</v>
      </c>
      <c r="E972" s="8">
        <v>323.10000000000002</v>
      </c>
      <c r="F972" s="8">
        <v>59.7</v>
      </c>
      <c r="G972" s="70">
        <v>2.5499999999999999E-7</v>
      </c>
      <c r="H972" s="5">
        <v>1.1000000000000001</v>
      </c>
      <c r="I972" s="5"/>
      <c r="J972" s="5"/>
      <c r="K972" s="439"/>
      <c r="L972" s="440"/>
      <c r="M972" s="440"/>
      <c r="O972" s="185"/>
      <c r="P972" s="183"/>
      <c r="W972" s="56"/>
      <c r="X972" s="56"/>
      <c r="AA972" s="56"/>
    </row>
    <row r="973" spans="1:27">
      <c r="A973" s="256" t="s">
        <v>326</v>
      </c>
      <c r="B973" s="68">
        <v>168.4</v>
      </c>
      <c r="C973" s="71" t="s">
        <v>162</v>
      </c>
      <c r="D973" s="68">
        <v>200</v>
      </c>
      <c r="E973" s="8">
        <v>315.7</v>
      </c>
      <c r="F973" s="8">
        <v>61.3</v>
      </c>
      <c r="G973" s="70">
        <v>2.5699999999999999E-7</v>
      </c>
      <c r="H973" s="5">
        <v>1.2</v>
      </c>
      <c r="I973" s="5">
        <v>1.7</v>
      </c>
      <c r="J973" s="5"/>
      <c r="K973" s="439"/>
      <c r="L973" s="440"/>
      <c r="M973" s="440"/>
      <c r="O973" s="185"/>
      <c r="P973" s="183"/>
      <c r="W973" s="56"/>
      <c r="X973" s="56"/>
      <c r="AA973" s="56"/>
    </row>
    <row r="974" spans="1:27">
      <c r="A974" s="256" t="s">
        <v>327</v>
      </c>
      <c r="B974" s="68">
        <v>168.4</v>
      </c>
      <c r="C974" s="71" t="s">
        <v>162</v>
      </c>
      <c r="D974" s="68">
        <v>225</v>
      </c>
      <c r="E974" s="8">
        <v>316.8</v>
      </c>
      <c r="F974" s="8">
        <v>61.5</v>
      </c>
      <c r="G974" s="70">
        <v>2.5600000000000002E-7</v>
      </c>
      <c r="H974" s="5">
        <v>1.2</v>
      </c>
      <c r="I974" s="5">
        <v>1.9</v>
      </c>
      <c r="J974" s="5"/>
      <c r="K974" s="439"/>
      <c r="L974" s="440"/>
      <c r="M974" s="440"/>
      <c r="O974" s="185"/>
      <c r="P974" s="183"/>
      <c r="W974" s="56"/>
      <c r="X974" s="56"/>
      <c r="AA974" s="56"/>
    </row>
    <row r="975" spans="1:27">
      <c r="A975" s="256" t="s">
        <v>328</v>
      </c>
      <c r="B975" s="68">
        <v>168.4</v>
      </c>
      <c r="C975" s="71" t="s">
        <v>162</v>
      </c>
      <c r="D975" s="68">
        <v>250</v>
      </c>
      <c r="E975" s="8">
        <v>302.5</v>
      </c>
      <c r="F975" s="8">
        <v>71.400000000000006</v>
      </c>
      <c r="G975" s="70">
        <v>2.8299999999999998E-7</v>
      </c>
      <c r="H975" s="5">
        <v>1.2</v>
      </c>
      <c r="I975" s="5">
        <v>2</v>
      </c>
      <c r="J975" s="5"/>
      <c r="K975" s="439"/>
      <c r="L975" s="440"/>
      <c r="M975" s="440"/>
      <c r="O975" s="185"/>
      <c r="P975" s="183"/>
      <c r="W975" s="56"/>
      <c r="X975" s="56"/>
      <c r="AA975" s="56"/>
    </row>
    <row r="976" spans="1:27">
      <c r="A976" s="258" t="s">
        <v>329</v>
      </c>
      <c r="B976" s="68">
        <v>168.4</v>
      </c>
      <c r="C976" s="71" t="s">
        <v>162</v>
      </c>
      <c r="D976" s="68">
        <v>275</v>
      </c>
      <c r="E976" s="8">
        <v>331.4</v>
      </c>
      <c r="F976" s="8">
        <v>61.9</v>
      </c>
      <c r="G976" s="70">
        <v>2.72E-7</v>
      </c>
      <c r="H976" s="5">
        <v>1.1000000000000001</v>
      </c>
      <c r="I976" s="5"/>
      <c r="J976" s="5"/>
      <c r="K976" s="439"/>
      <c r="L976" s="440"/>
      <c r="M976" s="440"/>
      <c r="O976" s="185"/>
      <c r="P976" s="183"/>
      <c r="W976" s="56"/>
      <c r="X976" s="56"/>
      <c r="AA976" s="56"/>
    </row>
    <row r="977" spans="1:27">
      <c r="A977" s="258" t="s">
        <v>330</v>
      </c>
      <c r="B977" s="68">
        <v>168.4</v>
      </c>
      <c r="C977" s="71" t="s">
        <v>162</v>
      </c>
      <c r="D977" s="68">
        <v>300</v>
      </c>
      <c r="E977" s="8">
        <v>335.8</v>
      </c>
      <c r="F977" s="8">
        <v>68.8</v>
      </c>
      <c r="G977" s="70">
        <v>2.0200000000000001E-7</v>
      </c>
      <c r="H977" s="5">
        <v>1.3</v>
      </c>
      <c r="I977" s="5">
        <v>1.9</v>
      </c>
      <c r="J977" s="5"/>
      <c r="K977" s="439"/>
      <c r="L977" s="440"/>
      <c r="M977" s="440"/>
      <c r="O977" s="185"/>
      <c r="P977" s="183"/>
      <c r="W977" s="56"/>
      <c r="X977" s="56"/>
      <c r="AA977" s="56"/>
    </row>
    <row r="978" spans="1:27">
      <c r="A978" s="258" t="s">
        <v>331</v>
      </c>
      <c r="B978" s="68">
        <v>168.4</v>
      </c>
      <c r="C978" s="71" t="s">
        <v>162</v>
      </c>
      <c r="D978" s="68">
        <v>325</v>
      </c>
      <c r="E978" s="8">
        <v>325.89999999999998</v>
      </c>
      <c r="F978" s="8">
        <v>68.599999999999994</v>
      </c>
      <c r="G978" s="70">
        <v>1.7100000000000001E-7</v>
      </c>
      <c r="H978" s="5">
        <v>1.1000000000000001</v>
      </c>
      <c r="I978" s="5"/>
      <c r="J978" s="5"/>
      <c r="K978" s="439"/>
      <c r="L978" s="440"/>
      <c r="M978" s="440"/>
      <c r="O978" s="185"/>
      <c r="P978" s="183"/>
      <c r="W978" s="56"/>
      <c r="X978" s="56"/>
      <c r="AA978" s="56"/>
    </row>
    <row r="979" spans="1:27">
      <c r="A979" s="256" t="s">
        <v>332</v>
      </c>
      <c r="B979" s="68">
        <v>168.4</v>
      </c>
      <c r="C979" s="71" t="s">
        <v>162</v>
      </c>
      <c r="D979" s="68">
        <v>350</v>
      </c>
      <c r="E979" s="8">
        <v>20.399999999999999</v>
      </c>
      <c r="F979" s="8">
        <v>63</v>
      </c>
      <c r="G979" s="70">
        <v>1.43E-7</v>
      </c>
      <c r="H979" s="5">
        <v>1.1000000000000001</v>
      </c>
      <c r="I979" s="5">
        <v>1.9</v>
      </c>
      <c r="J979" s="5"/>
      <c r="K979" s="439"/>
      <c r="L979" s="440"/>
      <c r="M979" s="440"/>
      <c r="O979" s="185"/>
      <c r="P979" s="183"/>
      <c r="W979" s="56"/>
      <c r="X979" s="56"/>
      <c r="AA979" s="56"/>
    </row>
    <row r="980" spans="1:27">
      <c r="A980" s="256" t="s">
        <v>333</v>
      </c>
      <c r="B980" s="68">
        <v>168.4</v>
      </c>
      <c r="C980" s="71" t="s">
        <v>162</v>
      </c>
      <c r="D980" s="68">
        <v>375</v>
      </c>
      <c r="E980" s="8">
        <v>42.7</v>
      </c>
      <c r="F980" s="8">
        <v>66.2</v>
      </c>
      <c r="G980" s="70">
        <v>1.2800000000000001E-7</v>
      </c>
      <c r="H980" s="5">
        <v>1.2</v>
      </c>
      <c r="I980" s="5"/>
      <c r="J980" s="5"/>
      <c r="K980" s="439"/>
      <c r="L980" s="440"/>
      <c r="M980" s="440"/>
      <c r="O980" s="185"/>
      <c r="P980" s="183"/>
      <c r="W980" s="56"/>
      <c r="X980" s="56"/>
      <c r="AA980" s="56"/>
    </row>
    <row r="981" spans="1:27">
      <c r="A981" s="256" t="s">
        <v>334</v>
      </c>
      <c r="B981" s="68">
        <v>168.4</v>
      </c>
      <c r="C981" s="71" t="s">
        <v>162</v>
      </c>
      <c r="D981" s="68">
        <v>400</v>
      </c>
      <c r="E981" s="8">
        <v>14.6</v>
      </c>
      <c r="F981" s="8">
        <v>81.2</v>
      </c>
      <c r="G981" s="70">
        <v>9.6600000000000005E-8</v>
      </c>
      <c r="H981" s="5">
        <v>1</v>
      </c>
      <c r="I981" s="78">
        <v>13.1</v>
      </c>
      <c r="J981" s="78"/>
      <c r="K981" s="124"/>
      <c r="L981" s="78"/>
      <c r="M981" s="78"/>
      <c r="O981" s="185"/>
      <c r="P981" s="183"/>
      <c r="W981" s="56"/>
      <c r="X981" s="56"/>
      <c r="AA981" s="56"/>
    </row>
    <row r="982" spans="1:27">
      <c r="A982" s="256"/>
      <c r="B982" s="68"/>
      <c r="C982" s="71"/>
      <c r="D982" s="68"/>
      <c r="E982" s="8"/>
      <c r="F982" s="8"/>
      <c r="G982" s="70"/>
      <c r="H982" s="5"/>
      <c r="I982" s="5"/>
      <c r="J982" s="5"/>
      <c r="K982" s="121"/>
      <c r="L982" s="5"/>
      <c r="M982" s="5"/>
      <c r="W982" s="56"/>
      <c r="X982" s="56"/>
      <c r="AA982" s="56"/>
    </row>
    <row r="983" spans="1:27" ht="15.75">
      <c r="A983" s="326" t="s">
        <v>322</v>
      </c>
      <c r="B983" s="68">
        <v>169.3</v>
      </c>
      <c r="C983" s="71" t="s">
        <v>161</v>
      </c>
      <c r="D983" s="68">
        <v>0</v>
      </c>
      <c r="E983" s="8">
        <v>163.19999999999999</v>
      </c>
      <c r="F983" s="8">
        <v>70</v>
      </c>
      <c r="G983" s="70">
        <v>1.7599999999999999E-7</v>
      </c>
      <c r="H983" s="5">
        <v>1.1000000000000001</v>
      </c>
      <c r="I983" s="5">
        <v>1.6</v>
      </c>
      <c r="J983" s="5"/>
      <c r="K983" s="128" t="s">
        <v>106</v>
      </c>
      <c r="L983" s="5"/>
      <c r="M983" s="5"/>
      <c r="O983" s="185"/>
      <c r="P983" s="183"/>
      <c r="W983" s="56"/>
      <c r="X983" s="56"/>
      <c r="AA983" s="56"/>
    </row>
    <row r="984" spans="1:27">
      <c r="A984" s="326" t="s">
        <v>323</v>
      </c>
      <c r="B984" s="68">
        <v>169.3</v>
      </c>
      <c r="C984" s="71" t="s">
        <v>162</v>
      </c>
      <c r="D984" s="68">
        <v>100</v>
      </c>
      <c r="E984" s="8">
        <v>138.80000000000001</v>
      </c>
      <c r="F984" s="8">
        <v>67.5</v>
      </c>
      <c r="G984" s="70">
        <v>1.42E-7</v>
      </c>
      <c r="H984" s="5">
        <v>1.1000000000000001</v>
      </c>
      <c r="I984" s="5"/>
      <c r="J984" s="5"/>
      <c r="K984" s="439" t="s">
        <v>187</v>
      </c>
      <c r="L984" s="440"/>
      <c r="M984" s="440"/>
      <c r="O984" s="185"/>
      <c r="P984" s="183"/>
      <c r="W984" s="56"/>
      <c r="X984" s="56"/>
      <c r="AA984" s="56"/>
    </row>
    <row r="985" spans="1:27">
      <c r="A985" s="326" t="s">
        <v>324</v>
      </c>
      <c r="B985" s="68">
        <v>169.3</v>
      </c>
      <c r="C985" s="71" t="s">
        <v>162</v>
      </c>
      <c r="D985" s="68">
        <v>150</v>
      </c>
      <c r="E985" s="8">
        <v>136</v>
      </c>
      <c r="F985" s="8">
        <v>63.6</v>
      </c>
      <c r="G985" s="70">
        <v>1.11E-7</v>
      </c>
      <c r="H985" s="5">
        <v>1.2</v>
      </c>
      <c r="I985" s="5"/>
      <c r="J985" s="5"/>
      <c r="K985" s="439"/>
      <c r="L985" s="440"/>
      <c r="M985" s="440"/>
      <c r="O985" s="185"/>
      <c r="P985" s="183"/>
      <c r="W985" s="56"/>
      <c r="X985" s="56"/>
      <c r="AA985" s="56"/>
    </row>
    <row r="986" spans="1:27">
      <c r="A986" s="327" t="s">
        <v>325</v>
      </c>
      <c r="B986" s="68">
        <v>169.3</v>
      </c>
      <c r="C986" s="71" t="s">
        <v>162</v>
      </c>
      <c r="D986" s="68">
        <v>175</v>
      </c>
      <c r="E986" s="8">
        <v>140.69999999999999</v>
      </c>
      <c r="F986" s="8">
        <v>54.1</v>
      </c>
      <c r="G986" s="70">
        <v>1.04E-7</v>
      </c>
      <c r="H986" s="5">
        <v>1.3</v>
      </c>
      <c r="I986" s="5"/>
      <c r="J986" s="5"/>
      <c r="K986" s="439"/>
      <c r="L986" s="440"/>
      <c r="M986" s="440"/>
      <c r="O986" s="185"/>
      <c r="P986" s="183"/>
      <c r="W986" s="56"/>
      <c r="X986" s="56"/>
      <c r="AA986" s="56"/>
    </row>
    <row r="987" spans="1:27">
      <c r="A987" s="258" t="s">
        <v>326</v>
      </c>
      <c r="B987" s="68">
        <v>169.3</v>
      </c>
      <c r="C987" s="71" t="s">
        <v>163</v>
      </c>
      <c r="D987" s="68">
        <v>3.6</v>
      </c>
      <c r="E987" s="8">
        <v>136.30000000000001</v>
      </c>
      <c r="F987" s="8">
        <v>45.1</v>
      </c>
      <c r="G987" s="70">
        <v>9.6400000000000003E-8</v>
      </c>
      <c r="H987" s="5">
        <v>1.2</v>
      </c>
      <c r="I987" s="5"/>
      <c r="J987" s="5"/>
      <c r="K987" s="439"/>
      <c r="L987" s="440"/>
      <c r="M987" s="440"/>
      <c r="O987" s="185"/>
      <c r="P987" s="183"/>
      <c r="W987" s="56"/>
      <c r="X987" s="56"/>
      <c r="AA987" s="56"/>
    </row>
    <row r="988" spans="1:27">
      <c r="A988" s="258" t="s">
        <v>327</v>
      </c>
      <c r="B988" s="68">
        <v>169.3</v>
      </c>
      <c r="C988" s="71" t="s">
        <v>163</v>
      </c>
      <c r="D988" s="68">
        <v>8.1</v>
      </c>
      <c r="E988" s="8">
        <v>141.4</v>
      </c>
      <c r="F988" s="8">
        <v>36.4</v>
      </c>
      <c r="G988" s="70">
        <v>1.05E-7</v>
      </c>
      <c r="H988" s="5">
        <v>1.1000000000000001</v>
      </c>
      <c r="I988" s="5"/>
      <c r="J988" s="5"/>
      <c r="K988" s="121"/>
      <c r="L988" s="5"/>
      <c r="M988" s="5"/>
      <c r="O988" s="201"/>
      <c r="P988" s="202"/>
      <c r="W988" s="56"/>
      <c r="X988" s="56"/>
      <c r="AA988" s="56"/>
    </row>
    <row r="989" spans="1:27">
      <c r="A989" s="258" t="s">
        <v>328</v>
      </c>
      <c r="B989" s="68">
        <v>169.3</v>
      </c>
      <c r="C989" s="71" t="s">
        <v>163</v>
      </c>
      <c r="D989" s="68">
        <v>12.2</v>
      </c>
      <c r="E989" s="8">
        <v>118.4</v>
      </c>
      <c r="F989" s="8">
        <v>24</v>
      </c>
      <c r="G989" s="70">
        <v>1.2200000000000001E-7</v>
      </c>
      <c r="H989" s="5">
        <v>0.9</v>
      </c>
      <c r="I989" s="5"/>
      <c r="J989" s="5"/>
      <c r="K989" s="121"/>
      <c r="L989" s="5"/>
      <c r="M989" s="5"/>
      <c r="O989" s="201"/>
      <c r="P989" s="202"/>
      <c r="W989" s="56"/>
      <c r="X989" s="56"/>
      <c r="AA989" s="56"/>
    </row>
    <row r="990" spans="1:27">
      <c r="A990" s="258" t="s">
        <v>329</v>
      </c>
      <c r="B990" s="68">
        <v>169.3</v>
      </c>
      <c r="C990" s="71" t="s">
        <v>163</v>
      </c>
      <c r="D990" s="68">
        <v>14</v>
      </c>
      <c r="E990" s="8">
        <v>141.30000000000001</v>
      </c>
      <c r="F990" s="8">
        <v>36</v>
      </c>
      <c r="G990" s="70">
        <v>1.0700000000000001E-7</v>
      </c>
      <c r="H990" s="5">
        <v>1.2</v>
      </c>
      <c r="I990" s="5"/>
      <c r="J990" s="5"/>
      <c r="K990" s="121"/>
      <c r="L990" s="5"/>
      <c r="M990" s="5"/>
      <c r="O990" s="201"/>
      <c r="P990" s="202"/>
      <c r="W990" s="56"/>
      <c r="X990" s="56"/>
      <c r="AA990" s="56"/>
    </row>
    <row r="991" spans="1:27">
      <c r="A991" s="258" t="s">
        <v>330</v>
      </c>
      <c r="B991" s="68">
        <v>169.3</v>
      </c>
      <c r="C991" s="71" t="s">
        <v>163</v>
      </c>
      <c r="D991" s="68">
        <v>16.100000000000001</v>
      </c>
      <c r="E991" s="8">
        <v>113.3</v>
      </c>
      <c r="F991" s="8">
        <v>15.9</v>
      </c>
      <c r="G991" s="70">
        <v>1.24E-7</v>
      </c>
      <c r="H991" s="5">
        <v>0.8</v>
      </c>
      <c r="I991" s="5"/>
      <c r="J991" s="5"/>
      <c r="K991" s="121"/>
      <c r="L991" s="5"/>
      <c r="M991" s="5"/>
      <c r="O991" s="201"/>
      <c r="P991" s="202"/>
      <c r="W991" s="56"/>
      <c r="X991" s="56"/>
      <c r="AA991" s="56"/>
    </row>
    <row r="992" spans="1:27" ht="15.75">
      <c r="A992" s="256" t="s">
        <v>331</v>
      </c>
      <c r="B992" s="68">
        <v>169.3</v>
      </c>
      <c r="C992" s="71" t="s">
        <v>163</v>
      </c>
      <c r="D992" s="68">
        <v>25</v>
      </c>
      <c r="E992" s="8">
        <v>183.2</v>
      </c>
      <c r="F992" s="8">
        <v>55.6</v>
      </c>
      <c r="G992" s="70">
        <v>1.4999999999999999E-7</v>
      </c>
      <c r="H992" s="5">
        <v>1.4</v>
      </c>
      <c r="I992" s="5"/>
      <c r="J992" s="5"/>
      <c r="K992" s="259" t="s">
        <v>351</v>
      </c>
      <c r="L992" s="5"/>
      <c r="M992" s="5"/>
      <c r="O992" s="201"/>
      <c r="P992" s="202"/>
      <c r="W992" s="56"/>
      <c r="X992" s="56"/>
      <c r="AA992" s="56"/>
    </row>
    <row r="993" spans="1:27">
      <c r="A993" s="256" t="s">
        <v>332</v>
      </c>
      <c r="B993" s="68">
        <v>169.3</v>
      </c>
      <c r="C993" s="71" t="s">
        <v>163</v>
      </c>
      <c r="D993" s="68">
        <v>30</v>
      </c>
      <c r="E993" s="8">
        <v>148.1</v>
      </c>
      <c r="F993" s="8">
        <v>21.5</v>
      </c>
      <c r="G993" s="70">
        <v>1.49E-7</v>
      </c>
      <c r="H993" s="5">
        <v>1.2</v>
      </c>
      <c r="I993" s="84"/>
      <c r="J993" s="84"/>
      <c r="K993" s="132"/>
      <c r="L993" s="84"/>
      <c r="M993" s="84"/>
      <c r="N993" s="111"/>
      <c r="O993" s="194"/>
      <c r="P993" s="195"/>
      <c r="S993" s="203"/>
      <c r="W993" s="56"/>
      <c r="X993" s="56"/>
      <c r="AA993" s="56"/>
    </row>
    <row r="994" spans="1:27">
      <c r="A994" s="256" t="s">
        <v>333</v>
      </c>
      <c r="B994" s="83">
        <v>169.3</v>
      </c>
      <c r="C994" s="84" t="s">
        <v>163</v>
      </c>
      <c r="D994" s="83">
        <v>35</v>
      </c>
      <c r="E994" s="84">
        <v>171.6</v>
      </c>
      <c r="F994" s="84">
        <v>20.7</v>
      </c>
      <c r="G994" s="84">
        <v>1.67E-7</v>
      </c>
      <c r="H994" s="84">
        <v>1.4</v>
      </c>
      <c r="I994" s="84"/>
      <c r="J994" s="84"/>
      <c r="K994" s="132"/>
      <c r="L994" s="84"/>
      <c r="M994" s="84"/>
      <c r="N994" s="111"/>
      <c r="O994" s="194"/>
      <c r="P994" s="195"/>
      <c r="S994" s="203"/>
      <c r="W994" s="56"/>
      <c r="X994" s="56"/>
      <c r="AA994" s="56"/>
    </row>
    <row r="995" spans="1:27">
      <c r="A995" s="256" t="s">
        <v>334</v>
      </c>
      <c r="B995" s="83">
        <v>169.3</v>
      </c>
      <c r="C995" s="84" t="s">
        <v>163</v>
      </c>
      <c r="D995" s="83">
        <v>40</v>
      </c>
      <c r="E995" s="84">
        <v>72.599999999999994</v>
      </c>
      <c r="F995" s="84">
        <v>51.8</v>
      </c>
      <c r="G995" s="84">
        <v>1.5800000000000001E-7</v>
      </c>
      <c r="H995" s="84">
        <v>1.2</v>
      </c>
      <c r="I995" s="84"/>
      <c r="J995" s="84"/>
      <c r="K995" s="132"/>
      <c r="L995" s="84"/>
      <c r="M995" s="84"/>
      <c r="N995" s="111"/>
      <c r="O995" s="194"/>
      <c r="P995" s="195"/>
      <c r="S995" s="203"/>
      <c r="W995" s="56"/>
      <c r="X995" s="56"/>
      <c r="AA995" s="56"/>
    </row>
    <row r="996" spans="1:27">
      <c r="A996" s="256"/>
      <c r="B996" s="68"/>
      <c r="C996" s="71"/>
      <c r="D996" s="68"/>
      <c r="E996" s="8"/>
      <c r="F996" s="8"/>
      <c r="G996" s="70"/>
      <c r="H996" s="5"/>
      <c r="I996" s="5"/>
      <c r="J996" s="5"/>
      <c r="K996" s="121"/>
      <c r="L996" s="5"/>
      <c r="M996" s="5"/>
      <c r="W996" s="56"/>
      <c r="X996" s="56"/>
      <c r="AA996" s="56"/>
    </row>
    <row r="997" spans="1:27" ht="15.75">
      <c r="A997" s="256" t="s">
        <v>322</v>
      </c>
      <c r="B997" s="68">
        <v>169.5</v>
      </c>
      <c r="C997" s="71" t="s">
        <v>161</v>
      </c>
      <c r="D997" s="68">
        <v>0</v>
      </c>
      <c r="E997" s="8">
        <v>245.6</v>
      </c>
      <c r="F997" s="8">
        <v>66.8</v>
      </c>
      <c r="G997" s="70">
        <v>1.35E-7</v>
      </c>
      <c r="H997" s="5">
        <v>1.2</v>
      </c>
      <c r="I997" s="5">
        <v>0.7</v>
      </c>
      <c r="J997" s="5"/>
      <c r="K997" s="128" t="s">
        <v>106</v>
      </c>
      <c r="L997" s="5"/>
      <c r="M997" s="5"/>
      <c r="O997" s="185"/>
      <c r="P997" s="183"/>
      <c r="W997" s="56"/>
      <c r="X997" s="56"/>
      <c r="AA997" s="56"/>
    </row>
    <row r="998" spans="1:27" ht="15" customHeight="1">
      <c r="A998" s="256" t="s">
        <v>323</v>
      </c>
      <c r="B998" s="68">
        <v>169.5</v>
      </c>
      <c r="C998" s="71" t="s">
        <v>162</v>
      </c>
      <c r="D998" s="68">
        <v>100</v>
      </c>
      <c r="E998" s="8">
        <v>245.8</v>
      </c>
      <c r="F998" s="8">
        <v>67.2</v>
      </c>
      <c r="G998" s="70">
        <v>1.02E-7</v>
      </c>
      <c r="H998" s="5">
        <v>1.2</v>
      </c>
      <c r="I998" s="5"/>
      <c r="J998" s="5"/>
      <c r="K998" s="439" t="s">
        <v>186</v>
      </c>
      <c r="L998" s="440"/>
      <c r="M998" s="440"/>
      <c r="O998" s="185"/>
      <c r="P998" s="183"/>
      <c r="W998" s="56"/>
      <c r="X998" s="56"/>
      <c r="AA998" s="56"/>
    </row>
    <row r="999" spans="1:27">
      <c r="A999" s="258" t="s">
        <v>324</v>
      </c>
      <c r="B999" s="68">
        <v>169.5</v>
      </c>
      <c r="C999" s="71" t="s">
        <v>162</v>
      </c>
      <c r="D999" s="68">
        <v>150</v>
      </c>
      <c r="E999" s="8">
        <v>254.8</v>
      </c>
      <c r="F999" s="8">
        <v>62.5</v>
      </c>
      <c r="G999" s="70">
        <v>6.5299999999999996E-8</v>
      </c>
      <c r="H999" s="5">
        <v>1.2</v>
      </c>
      <c r="I999" s="5">
        <v>0.8</v>
      </c>
      <c r="J999" s="5"/>
      <c r="K999" s="439"/>
      <c r="L999" s="440"/>
      <c r="M999" s="440"/>
      <c r="O999" s="185"/>
      <c r="P999" s="183"/>
      <c r="W999" s="56"/>
      <c r="X999" s="56"/>
      <c r="AA999" s="56"/>
    </row>
    <row r="1000" spans="1:27">
      <c r="A1000" s="258" t="s">
        <v>325</v>
      </c>
      <c r="B1000" s="68">
        <v>169.5</v>
      </c>
      <c r="C1000" s="71" t="s">
        <v>162</v>
      </c>
      <c r="D1000" s="68">
        <v>175</v>
      </c>
      <c r="E1000" s="8">
        <v>262.5</v>
      </c>
      <c r="F1000" s="8">
        <v>52.7</v>
      </c>
      <c r="G1000" s="70">
        <v>5.0400000000000001E-8</v>
      </c>
      <c r="H1000" s="5">
        <v>1.4</v>
      </c>
      <c r="I1000" s="5"/>
      <c r="J1000" s="5"/>
      <c r="K1000" s="439"/>
      <c r="L1000" s="440"/>
      <c r="M1000" s="440"/>
      <c r="O1000" s="185"/>
      <c r="P1000" s="183"/>
      <c r="W1000" s="56"/>
      <c r="X1000" s="56"/>
      <c r="AA1000" s="56"/>
    </row>
    <row r="1001" spans="1:27">
      <c r="A1001" s="256" t="s">
        <v>326</v>
      </c>
      <c r="B1001" s="68">
        <v>169.5</v>
      </c>
      <c r="C1001" s="71" t="s">
        <v>162</v>
      </c>
      <c r="D1001" s="68">
        <v>200</v>
      </c>
      <c r="E1001" s="8">
        <v>249.5</v>
      </c>
      <c r="F1001" s="8">
        <v>24.8</v>
      </c>
      <c r="G1001" s="70">
        <v>4.1000000000000003E-8</v>
      </c>
      <c r="H1001" s="5">
        <v>2.2999999999999998</v>
      </c>
      <c r="I1001" s="5">
        <v>0.5</v>
      </c>
      <c r="J1001" s="5"/>
      <c r="K1001" s="439"/>
      <c r="L1001" s="440"/>
      <c r="M1001" s="440"/>
      <c r="O1001" s="185"/>
      <c r="P1001" s="183"/>
      <c r="W1001" s="56"/>
      <c r="X1001" s="56"/>
      <c r="AA1001" s="56"/>
    </row>
    <row r="1002" spans="1:27">
      <c r="A1002" s="256" t="s">
        <v>327</v>
      </c>
      <c r="B1002" s="68">
        <v>169.5</v>
      </c>
      <c r="C1002" s="71" t="s">
        <v>162</v>
      </c>
      <c r="D1002" s="68">
        <v>225</v>
      </c>
      <c r="E1002" s="8">
        <v>258.60000000000002</v>
      </c>
      <c r="F1002" s="8">
        <v>46.4</v>
      </c>
      <c r="G1002" s="70">
        <v>3.9599999999999997E-8</v>
      </c>
      <c r="H1002" s="5">
        <v>1.4</v>
      </c>
      <c r="I1002" s="5"/>
      <c r="J1002" s="5"/>
      <c r="K1002" s="439"/>
      <c r="L1002" s="440"/>
      <c r="M1002" s="440"/>
      <c r="O1002" s="185"/>
      <c r="P1002" s="183"/>
      <c r="W1002" s="56"/>
      <c r="X1002" s="56"/>
      <c r="AA1002" s="56"/>
    </row>
    <row r="1003" spans="1:27">
      <c r="A1003" s="256" t="s">
        <v>328</v>
      </c>
      <c r="B1003" s="73">
        <v>169.5</v>
      </c>
      <c r="C1003" s="73" t="s">
        <v>162</v>
      </c>
      <c r="D1003" s="73">
        <v>250</v>
      </c>
      <c r="E1003" s="73">
        <v>184.2</v>
      </c>
      <c r="F1003" s="73">
        <v>13.3</v>
      </c>
      <c r="G1003" s="73">
        <v>5.32E-8</v>
      </c>
      <c r="H1003" s="73">
        <v>2</v>
      </c>
      <c r="I1003" s="73">
        <v>0.5</v>
      </c>
      <c r="J1003" s="73"/>
      <c r="K1003" s="439"/>
      <c r="L1003" s="440"/>
      <c r="M1003" s="440"/>
      <c r="N1003" s="109"/>
      <c r="O1003" s="187"/>
      <c r="P1003" s="187"/>
      <c r="W1003" s="56"/>
      <c r="X1003" s="56"/>
      <c r="AA1003" s="56"/>
    </row>
    <row r="1004" spans="1:27">
      <c r="A1004" s="256" t="s">
        <v>329</v>
      </c>
      <c r="B1004" s="73">
        <v>169.5</v>
      </c>
      <c r="C1004" s="73" t="s">
        <v>163</v>
      </c>
      <c r="D1004" s="73">
        <v>3.6</v>
      </c>
      <c r="E1004" s="73">
        <v>201.3</v>
      </c>
      <c r="F1004" s="73">
        <v>-19.2</v>
      </c>
      <c r="G1004" s="73">
        <v>5.1599999999999999E-8</v>
      </c>
      <c r="H1004" s="73">
        <v>1.9</v>
      </c>
      <c r="I1004" s="73"/>
      <c r="J1004" s="73"/>
      <c r="K1004" s="120"/>
      <c r="L1004" s="73"/>
      <c r="M1004" s="73"/>
      <c r="N1004" s="109"/>
      <c r="O1004" s="187"/>
      <c r="P1004" s="187"/>
      <c r="W1004" s="56"/>
      <c r="X1004" s="56"/>
      <c r="AA1004" s="56"/>
    </row>
    <row r="1005" spans="1:27">
      <c r="A1005" s="256" t="s">
        <v>330</v>
      </c>
      <c r="B1005" s="73">
        <v>169.5</v>
      </c>
      <c r="C1005" s="73" t="s">
        <v>163</v>
      </c>
      <c r="D1005" s="73">
        <v>8.1</v>
      </c>
      <c r="E1005" s="73">
        <v>208.6</v>
      </c>
      <c r="F1005" s="73">
        <v>-26.9</v>
      </c>
      <c r="G1005" s="73">
        <v>1.12E-7</v>
      </c>
      <c r="H1005" s="73">
        <v>1.6</v>
      </c>
      <c r="I1005" s="73"/>
      <c r="J1005" s="73"/>
      <c r="K1005" s="120"/>
      <c r="L1005" s="73"/>
      <c r="M1005" s="73"/>
      <c r="N1005" s="109"/>
      <c r="O1005" s="187"/>
      <c r="P1005" s="187"/>
      <c r="W1005" s="56"/>
      <c r="X1005" s="56"/>
      <c r="AA1005" s="56"/>
    </row>
    <row r="1006" spans="1:27">
      <c r="A1006" s="256" t="s">
        <v>331</v>
      </c>
      <c r="B1006" s="73">
        <v>169.5</v>
      </c>
      <c r="C1006" s="73" t="s">
        <v>163</v>
      </c>
      <c r="D1006" s="73">
        <v>12.2</v>
      </c>
      <c r="E1006" s="73">
        <v>218.8</v>
      </c>
      <c r="F1006" s="73">
        <v>-15.9</v>
      </c>
      <c r="G1006" s="73">
        <v>9.1899999999999996E-8</v>
      </c>
      <c r="H1006" s="73">
        <v>1.5</v>
      </c>
      <c r="I1006" s="73"/>
      <c r="J1006" s="73"/>
      <c r="K1006" s="120"/>
      <c r="L1006" s="73"/>
      <c r="M1006" s="73"/>
      <c r="N1006" s="109"/>
      <c r="O1006" s="187"/>
      <c r="P1006" s="187"/>
      <c r="W1006" s="56"/>
      <c r="X1006" s="56"/>
      <c r="AA1006" s="56"/>
    </row>
    <row r="1007" spans="1:27">
      <c r="A1007" s="256" t="s">
        <v>332</v>
      </c>
      <c r="B1007" s="73">
        <v>169.5</v>
      </c>
      <c r="C1007" s="73" t="s">
        <v>163</v>
      </c>
      <c r="D1007" s="73">
        <v>14</v>
      </c>
      <c r="E1007" s="73">
        <v>196.4</v>
      </c>
      <c r="F1007" s="73">
        <v>-22.4</v>
      </c>
      <c r="G1007" s="73">
        <v>1.1000000000000001E-7</v>
      </c>
      <c r="H1007" s="73">
        <v>1.7</v>
      </c>
      <c r="I1007" s="73"/>
      <c r="J1007" s="73"/>
      <c r="K1007" s="120"/>
      <c r="L1007" s="73"/>
      <c r="M1007" s="73"/>
      <c r="N1007" s="109"/>
      <c r="O1007" s="187"/>
      <c r="P1007" s="187"/>
      <c r="W1007" s="56"/>
      <c r="X1007" s="56"/>
      <c r="AA1007" s="56"/>
    </row>
    <row r="1008" spans="1:27">
      <c r="A1008" s="256" t="s">
        <v>333</v>
      </c>
      <c r="B1008" s="73">
        <v>169.5</v>
      </c>
      <c r="C1008" s="73" t="s">
        <v>162</v>
      </c>
      <c r="D1008" s="73">
        <v>275</v>
      </c>
      <c r="E1008" s="73">
        <v>205.8</v>
      </c>
      <c r="F1008" s="73">
        <v>-20.2</v>
      </c>
      <c r="G1008" s="73">
        <v>1.04E-7</v>
      </c>
      <c r="H1008" s="73">
        <v>1.7</v>
      </c>
      <c r="I1008" s="73"/>
      <c r="J1008" s="73"/>
      <c r="K1008" s="120"/>
      <c r="L1008" s="73"/>
      <c r="M1008" s="73"/>
      <c r="N1008" s="109"/>
      <c r="O1008" s="187"/>
      <c r="P1008" s="187"/>
      <c r="W1008" s="56"/>
      <c r="X1008" s="56"/>
      <c r="AA1008" s="56"/>
    </row>
    <row r="1009" spans="1:27">
      <c r="A1009" s="256" t="s">
        <v>334</v>
      </c>
      <c r="B1009" s="73">
        <v>169.5</v>
      </c>
      <c r="C1009" s="73" t="s">
        <v>162</v>
      </c>
      <c r="D1009" s="73">
        <v>300</v>
      </c>
      <c r="E1009" s="73">
        <v>213</v>
      </c>
      <c r="F1009" s="73">
        <v>-31.1</v>
      </c>
      <c r="G1009" s="73">
        <v>1.03E-7</v>
      </c>
      <c r="H1009" s="73">
        <v>1.8</v>
      </c>
      <c r="I1009" s="73">
        <v>0.4</v>
      </c>
      <c r="J1009" s="73"/>
      <c r="K1009" s="120"/>
      <c r="L1009" s="73"/>
      <c r="M1009" s="73"/>
      <c r="N1009" s="109"/>
      <c r="O1009" s="187"/>
      <c r="P1009" s="187"/>
      <c r="W1009" s="56"/>
      <c r="X1009" s="56"/>
      <c r="AA1009" s="56"/>
    </row>
    <row r="1010" spans="1:27">
      <c r="A1010" s="256" t="s">
        <v>98</v>
      </c>
      <c r="B1010" s="73">
        <v>169.5</v>
      </c>
      <c r="C1010" s="73" t="s">
        <v>162</v>
      </c>
      <c r="D1010" s="73">
        <v>325</v>
      </c>
      <c r="E1010" s="73">
        <v>211.9</v>
      </c>
      <c r="F1010" s="73">
        <v>-25.2</v>
      </c>
      <c r="G1010" s="73">
        <v>8.7999999999999994E-8</v>
      </c>
      <c r="H1010" s="73">
        <v>1.8</v>
      </c>
      <c r="I1010" s="73"/>
      <c r="J1010" s="73"/>
      <c r="K1010" s="120"/>
      <c r="L1010" s="73"/>
      <c r="M1010" s="73"/>
      <c r="N1010" s="109"/>
      <c r="O1010" s="187"/>
      <c r="P1010" s="187"/>
      <c r="W1010" s="56"/>
      <c r="X1010" s="56"/>
      <c r="AA1010" s="56"/>
    </row>
    <row r="1011" spans="1:27">
      <c r="A1011" s="256" t="s">
        <v>335</v>
      </c>
      <c r="B1011" s="73">
        <v>169.5</v>
      </c>
      <c r="C1011" s="73" t="s">
        <v>162</v>
      </c>
      <c r="D1011" s="73">
        <v>350</v>
      </c>
      <c r="E1011" s="73">
        <v>223</v>
      </c>
      <c r="F1011" s="73">
        <v>-24.7</v>
      </c>
      <c r="G1011" s="73">
        <v>7.98E-8</v>
      </c>
      <c r="H1011" s="73">
        <v>1.7</v>
      </c>
      <c r="I1011" s="73">
        <v>0.4</v>
      </c>
      <c r="J1011" s="73"/>
      <c r="K1011" s="120"/>
      <c r="L1011" s="73"/>
      <c r="M1011" s="73"/>
      <c r="N1011" s="109"/>
      <c r="O1011" s="187"/>
      <c r="P1011" s="187"/>
      <c r="W1011" s="56"/>
      <c r="X1011" s="56"/>
      <c r="AA1011" s="56"/>
    </row>
    <row r="1012" spans="1:27">
      <c r="A1012" s="256" t="s">
        <v>336</v>
      </c>
      <c r="B1012" s="72">
        <v>169.5</v>
      </c>
      <c r="C1012" s="73" t="s">
        <v>162</v>
      </c>
      <c r="D1012" s="72">
        <v>375</v>
      </c>
      <c r="E1012" s="79">
        <v>218.9</v>
      </c>
      <c r="F1012" s="79">
        <v>-43.4</v>
      </c>
      <c r="G1012" s="74">
        <v>3.1E-8</v>
      </c>
      <c r="H1012" s="75">
        <v>2.4</v>
      </c>
      <c r="I1012" s="75"/>
      <c r="J1012" s="75"/>
      <c r="K1012" s="122"/>
      <c r="L1012" s="75"/>
      <c r="M1012" s="75"/>
      <c r="O1012" s="187"/>
      <c r="P1012" s="187"/>
      <c r="W1012" s="56"/>
      <c r="X1012" s="56"/>
      <c r="AA1012" s="56"/>
    </row>
    <row r="1013" spans="1:27">
      <c r="A1013" s="256" t="s">
        <v>337</v>
      </c>
      <c r="B1013" s="72">
        <v>169.5</v>
      </c>
      <c r="C1013" s="73" t="s">
        <v>162</v>
      </c>
      <c r="D1013" s="72">
        <v>400</v>
      </c>
      <c r="E1013" s="79">
        <v>180.4</v>
      </c>
      <c r="F1013" s="79">
        <v>0.5</v>
      </c>
      <c r="G1013" s="74">
        <v>3.0899999999999999E-8</v>
      </c>
      <c r="H1013" s="75">
        <v>2.1</v>
      </c>
      <c r="I1013" s="77">
        <v>1.8</v>
      </c>
      <c r="J1013" s="77"/>
      <c r="K1013" s="123"/>
      <c r="L1013" s="77"/>
      <c r="M1013" s="77"/>
      <c r="O1013" s="187"/>
      <c r="P1013" s="187"/>
      <c r="W1013" s="56"/>
      <c r="X1013" s="56"/>
      <c r="AA1013" s="56"/>
    </row>
    <row r="1014" spans="1:27">
      <c r="A1014" s="256"/>
      <c r="B1014" s="68"/>
      <c r="C1014" s="71"/>
      <c r="D1014" s="68"/>
      <c r="E1014" s="8"/>
      <c r="F1014" s="8"/>
      <c r="G1014" s="70"/>
      <c r="H1014" s="5"/>
      <c r="I1014" s="5"/>
      <c r="J1014" s="5"/>
      <c r="K1014" s="121"/>
      <c r="L1014" s="5"/>
      <c r="M1014" s="5"/>
      <c r="W1014" s="56"/>
      <c r="X1014" s="56"/>
      <c r="AA1014" s="56"/>
    </row>
    <row r="1015" spans="1:27" ht="15.75">
      <c r="A1015" s="256" t="s">
        <v>322</v>
      </c>
      <c r="B1015" s="68">
        <v>170.95</v>
      </c>
      <c r="C1015" s="71" t="s">
        <v>161</v>
      </c>
      <c r="D1015" s="68">
        <v>0</v>
      </c>
      <c r="E1015" s="8">
        <v>199.8</v>
      </c>
      <c r="F1015" s="8">
        <v>84.7</v>
      </c>
      <c r="G1015" s="70">
        <v>1.54E-7</v>
      </c>
      <c r="H1015" s="5">
        <v>0.8</v>
      </c>
      <c r="I1015" s="5">
        <v>10.5</v>
      </c>
      <c r="J1015" s="5"/>
      <c r="K1015" s="128" t="s">
        <v>98</v>
      </c>
      <c r="L1015" s="5"/>
      <c r="M1015" s="5"/>
      <c r="O1015" s="185"/>
      <c r="P1015" s="183"/>
      <c r="Q1015" s="189"/>
      <c r="W1015" s="56"/>
      <c r="X1015" s="56"/>
      <c r="AA1015" s="56"/>
    </row>
    <row r="1016" spans="1:27">
      <c r="A1016" s="256" t="s">
        <v>323</v>
      </c>
      <c r="B1016" s="68">
        <v>170.95</v>
      </c>
      <c r="C1016" s="71" t="s">
        <v>163</v>
      </c>
      <c r="D1016" s="68">
        <v>3.6</v>
      </c>
      <c r="E1016" s="8">
        <v>168.1</v>
      </c>
      <c r="F1016" s="8">
        <v>76.3</v>
      </c>
      <c r="G1016" s="70">
        <v>1.35E-7</v>
      </c>
      <c r="H1016" s="5">
        <v>1.3</v>
      </c>
      <c r="I1016" s="5"/>
      <c r="J1016" s="5"/>
      <c r="K1016" s="439" t="s">
        <v>185</v>
      </c>
      <c r="L1016" s="440"/>
      <c r="M1016" s="440"/>
      <c r="O1016" s="185"/>
      <c r="P1016" s="183"/>
      <c r="W1016" s="56"/>
      <c r="X1016" s="56"/>
      <c r="AA1016" s="56"/>
    </row>
    <row r="1017" spans="1:27">
      <c r="A1017" s="256" t="s">
        <v>324</v>
      </c>
      <c r="B1017" s="68">
        <v>170.95</v>
      </c>
      <c r="C1017" s="71" t="s">
        <v>163</v>
      </c>
      <c r="D1017" s="68">
        <v>8.1</v>
      </c>
      <c r="E1017" s="8">
        <v>154.69999999999999</v>
      </c>
      <c r="F1017" s="8">
        <v>79.400000000000006</v>
      </c>
      <c r="G1017" s="70">
        <v>1.3199999999999999E-7</v>
      </c>
      <c r="H1017" s="5">
        <v>1.3</v>
      </c>
      <c r="I1017" s="5"/>
      <c r="J1017" s="5"/>
      <c r="K1017" s="439"/>
      <c r="L1017" s="440"/>
      <c r="M1017" s="440"/>
      <c r="O1017" s="185"/>
      <c r="P1017" s="183"/>
      <c r="W1017" s="56"/>
      <c r="X1017" s="56"/>
      <c r="AA1017" s="56"/>
    </row>
    <row r="1018" spans="1:27">
      <c r="A1018" s="256" t="s">
        <v>325</v>
      </c>
      <c r="B1018" s="68">
        <v>170.95</v>
      </c>
      <c r="C1018" s="71" t="s">
        <v>163</v>
      </c>
      <c r="D1018" s="68">
        <v>12.2</v>
      </c>
      <c r="E1018" s="8">
        <v>153.9</v>
      </c>
      <c r="F1018" s="8">
        <v>71.8</v>
      </c>
      <c r="G1018" s="70">
        <v>1.61E-7</v>
      </c>
      <c r="H1018" s="5">
        <v>1.2</v>
      </c>
      <c r="I1018" s="5"/>
      <c r="J1018" s="5"/>
      <c r="K1018" s="439"/>
      <c r="L1018" s="440"/>
      <c r="M1018" s="440"/>
      <c r="O1018" s="185"/>
      <c r="P1018" s="183"/>
      <c r="W1018" s="56"/>
      <c r="X1018" s="56"/>
      <c r="AA1018" s="56"/>
    </row>
    <row r="1019" spans="1:27">
      <c r="A1019" s="258" t="s">
        <v>326</v>
      </c>
      <c r="B1019" s="68">
        <v>170.95</v>
      </c>
      <c r="C1019" s="71" t="s">
        <v>163</v>
      </c>
      <c r="D1019" s="68">
        <v>16.100000000000001</v>
      </c>
      <c r="E1019" s="8">
        <v>190.2</v>
      </c>
      <c r="F1019" s="8">
        <v>64.900000000000006</v>
      </c>
      <c r="G1019" s="70">
        <v>1.3799999999999999E-7</v>
      </c>
      <c r="H1019" s="5">
        <v>1.3</v>
      </c>
      <c r="I1019" s="5"/>
      <c r="J1019" s="5"/>
      <c r="K1019" s="439"/>
      <c r="L1019" s="440"/>
      <c r="M1019" s="440"/>
      <c r="O1019" s="185"/>
      <c r="P1019" s="183"/>
      <c r="W1019" s="56"/>
      <c r="X1019" s="56"/>
      <c r="AA1019" s="56"/>
    </row>
    <row r="1020" spans="1:27">
      <c r="A1020" s="258" t="s">
        <v>327</v>
      </c>
      <c r="B1020" s="68">
        <v>170.95</v>
      </c>
      <c r="C1020" s="71" t="s">
        <v>163</v>
      </c>
      <c r="D1020" s="68">
        <v>20.9</v>
      </c>
      <c r="E1020" s="8">
        <v>174.5</v>
      </c>
      <c r="F1020" s="8">
        <v>66.2</v>
      </c>
      <c r="G1020" s="70">
        <v>1.01E-7</v>
      </c>
      <c r="H1020" s="5">
        <v>1.4</v>
      </c>
      <c r="I1020" s="5"/>
      <c r="J1020" s="5"/>
      <c r="K1020" s="439"/>
      <c r="L1020" s="440"/>
      <c r="M1020" s="440"/>
      <c r="O1020" s="185"/>
      <c r="P1020" s="183"/>
      <c r="W1020" s="56"/>
      <c r="X1020" s="56"/>
      <c r="AA1020" s="56"/>
    </row>
    <row r="1021" spans="1:27">
      <c r="A1021" s="258" t="s">
        <v>328</v>
      </c>
      <c r="B1021" s="68">
        <v>170.95</v>
      </c>
      <c r="C1021" s="71" t="s">
        <v>162</v>
      </c>
      <c r="D1021" s="68">
        <v>200</v>
      </c>
      <c r="E1021" s="8">
        <v>188.2</v>
      </c>
      <c r="F1021" s="8">
        <v>62.9</v>
      </c>
      <c r="G1021" s="70">
        <v>7.7000000000000001E-8</v>
      </c>
      <c r="H1021" s="5">
        <v>1.5</v>
      </c>
      <c r="I1021" s="5">
        <v>11.1</v>
      </c>
      <c r="J1021" s="5"/>
      <c r="K1021" s="439"/>
      <c r="L1021" s="440"/>
      <c r="M1021" s="440"/>
      <c r="O1021" s="185"/>
      <c r="P1021" s="183"/>
      <c r="W1021" s="56"/>
      <c r="X1021" s="56"/>
      <c r="AA1021" s="56"/>
    </row>
    <row r="1022" spans="1:27">
      <c r="A1022" s="256" t="s">
        <v>329</v>
      </c>
      <c r="B1022" s="68">
        <v>170.95</v>
      </c>
      <c r="C1022" s="71" t="s">
        <v>162</v>
      </c>
      <c r="D1022" s="68">
        <v>225</v>
      </c>
      <c r="E1022" s="8">
        <v>213.7</v>
      </c>
      <c r="F1022" s="8">
        <v>82</v>
      </c>
      <c r="G1022" s="70">
        <v>7.4200000000000003E-8</v>
      </c>
      <c r="H1022" s="5">
        <v>1.5</v>
      </c>
      <c r="I1022" s="5"/>
      <c r="J1022" s="5"/>
      <c r="K1022" s="439"/>
      <c r="L1022" s="440"/>
      <c r="M1022" s="440"/>
      <c r="O1022" s="185"/>
      <c r="P1022" s="183"/>
      <c r="W1022" s="56"/>
      <c r="X1022" s="56"/>
      <c r="AA1022" s="56"/>
    </row>
    <row r="1023" spans="1:27">
      <c r="A1023" s="256" t="s">
        <v>330</v>
      </c>
      <c r="B1023" s="68">
        <v>170.95</v>
      </c>
      <c r="C1023" s="71" t="s">
        <v>162</v>
      </c>
      <c r="D1023" s="68">
        <v>250</v>
      </c>
      <c r="E1023" s="8">
        <v>9.4</v>
      </c>
      <c r="F1023" s="8">
        <v>72.5</v>
      </c>
      <c r="G1023" s="70">
        <v>6.4799999999999998E-8</v>
      </c>
      <c r="H1023" s="5">
        <v>1.7</v>
      </c>
      <c r="I1023" s="163">
        <v>18.399999999999999</v>
      </c>
      <c r="J1023" s="5"/>
      <c r="K1023" s="439"/>
      <c r="L1023" s="440"/>
      <c r="M1023" s="440"/>
      <c r="O1023" s="185"/>
      <c r="P1023" s="183"/>
      <c r="W1023" s="56"/>
      <c r="X1023" s="56"/>
      <c r="AA1023" s="56"/>
    </row>
    <row r="1024" spans="1:27">
      <c r="A1024" s="256" t="s">
        <v>331</v>
      </c>
      <c r="B1024" s="159">
        <v>170.95</v>
      </c>
      <c r="C1024" s="160" t="s">
        <v>163</v>
      </c>
      <c r="D1024" s="159">
        <v>25</v>
      </c>
      <c r="E1024" s="159">
        <v>109.4</v>
      </c>
      <c r="F1024" s="159">
        <v>81.3</v>
      </c>
      <c r="G1024" s="161">
        <v>6.9499999999999994E-8</v>
      </c>
      <c r="H1024" s="162">
        <v>1.9</v>
      </c>
      <c r="I1024" s="5"/>
      <c r="J1024" s="5"/>
      <c r="K1024" s="439"/>
      <c r="L1024" s="440"/>
      <c r="M1024" s="440"/>
      <c r="O1024" s="190"/>
      <c r="P1024" s="191"/>
      <c r="W1024" s="56"/>
      <c r="X1024" s="56"/>
      <c r="AA1024" s="56"/>
    </row>
    <row r="1025" spans="1:27">
      <c r="A1025" s="256" t="s">
        <v>332</v>
      </c>
      <c r="B1025" s="159">
        <v>170.95</v>
      </c>
      <c r="C1025" s="160" t="s">
        <v>163</v>
      </c>
      <c r="D1025" s="159">
        <v>30</v>
      </c>
      <c r="E1025" s="159">
        <v>252</v>
      </c>
      <c r="F1025" s="159">
        <v>44.9</v>
      </c>
      <c r="G1025" s="161">
        <v>1.6999999999999999E-7</v>
      </c>
      <c r="H1025" s="162">
        <v>1</v>
      </c>
      <c r="I1025" s="5"/>
      <c r="J1025" s="5"/>
      <c r="K1025" s="439"/>
      <c r="L1025" s="440"/>
      <c r="M1025" s="440"/>
      <c r="O1025" s="190"/>
      <c r="P1025" s="191"/>
      <c r="W1025" s="56"/>
      <c r="X1025" s="56"/>
      <c r="AA1025" s="56"/>
    </row>
    <row r="1026" spans="1:27">
      <c r="A1026" s="256" t="s">
        <v>333</v>
      </c>
      <c r="B1026" s="159">
        <v>170.95</v>
      </c>
      <c r="C1026" s="160" t="s">
        <v>163</v>
      </c>
      <c r="D1026" s="159">
        <v>35</v>
      </c>
      <c r="E1026" s="159">
        <v>204.1</v>
      </c>
      <c r="F1026" s="159">
        <v>58.3</v>
      </c>
      <c r="G1026" s="161">
        <v>2.7500000000000001E-7</v>
      </c>
      <c r="H1026" s="162">
        <v>1</v>
      </c>
      <c r="I1026" s="5"/>
      <c r="J1026" s="5"/>
      <c r="K1026" s="439"/>
      <c r="L1026" s="440"/>
      <c r="M1026" s="440"/>
      <c r="O1026" s="190"/>
      <c r="P1026" s="191"/>
      <c r="W1026" s="56"/>
      <c r="X1026" s="56"/>
      <c r="AA1026" s="56"/>
    </row>
    <row r="1027" spans="1:27">
      <c r="A1027" s="256" t="s">
        <v>334</v>
      </c>
      <c r="B1027" s="72">
        <v>170.95</v>
      </c>
      <c r="C1027" s="73" t="s">
        <v>163</v>
      </c>
      <c r="D1027" s="72">
        <v>40</v>
      </c>
      <c r="E1027" s="79">
        <v>123.2</v>
      </c>
      <c r="F1027" s="79">
        <v>59.9</v>
      </c>
      <c r="G1027" s="74">
        <v>2.4299999999999999E-7</v>
      </c>
      <c r="H1027" s="75">
        <v>0.8</v>
      </c>
      <c r="I1027" s="75"/>
      <c r="J1027" s="75"/>
      <c r="K1027" s="122"/>
      <c r="L1027" s="75"/>
      <c r="M1027" s="75"/>
      <c r="O1027" s="187"/>
      <c r="P1027" s="187"/>
      <c r="S1027" s="118"/>
      <c r="W1027" s="56"/>
      <c r="X1027" s="56"/>
      <c r="AA1027" s="56"/>
    </row>
    <row r="1028" spans="1:27">
      <c r="A1028" s="256" t="s">
        <v>98</v>
      </c>
      <c r="B1028" s="72">
        <v>170.95</v>
      </c>
      <c r="C1028" s="73" t="s">
        <v>163</v>
      </c>
      <c r="D1028" s="72">
        <v>45</v>
      </c>
      <c r="E1028" s="79">
        <v>264.39999999999998</v>
      </c>
      <c r="F1028" s="79">
        <v>59.8</v>
      </c>
      <c r="G1028" s="74">
        <v>2.4299999999999999E-7</v>
      </c>
      <c r="H1028" s="75">
        <v>1.1000000000000001</v>
      </c>
      <c r="I1028" s="75"/>
      <c r="J1028" s="75"/>
      <c r="K1028" s="122"/>
      <c r="L1028" s="75"/>
      <c r="M1028" s="75"/>
      <c r="O1028" s="187"/>
      <c r="P1028" s="187"/>
      <c r="S1028" s="118"/>
      <c r="W1028" s="56"/>
      <c r="X1028" s="56"/>
      <c r="AA1028" s="56"/>
    </row>
    <row r="1029" spans="1:27">
      <c r="A1029" s="256" t="s">
        <v>335</v>
      </c>
      <c r="B1029" s="72">
        <v>170.95</v>
      </c>
      <c r="C1029" s="73" t="s">
        <v>163</v>
      </c>
      <c r="D1029" s="72">
        <v>47.5</v>
      </c>
      <c r="E1029" s="79">
        <v>267</v>
      </c>
      <c r="F1029" s="79">
        <v>33.9</v>
      </c>
      <c r="G1029" s="74">
        <v>1.49E-7</v>
      </c>
      <c r="H1029" s="75">
        <v>0.8</v>
      </c>
      <c r="I1029" s="75"/>
      <c r="J1029" s="75"/>
      <c r="K1029" s="122"/>
      <c r="L1029" s="75"/>
      <c r="M1029" s="75"/>
      <c r="O1029" s="187"/>
      <c r="P1029" s="187"/>
      <c r="S1029" s="118"/>
      <c r="W1029" s="56"/>
      <c r="X1029" s="56"/>
      <c r="AA1029" s="56"/>
    </row>
    <row r="1030" spans="1:27">
      <c r="A1030" s="256"/>
      <c r="B1030" s="72"/>
      <c r="C1030" s="73"/>
      <c r="D1030" s="72"/>
      <c r="E1030" s="79"/>
      <c r="F1030" s="79"/>
      <c r="G1030" s="74"/>
      <c r="H1030" s="75"/>
      <c r="I1030" s="75"/>
      <c r="J1030" s="75"/>
      <c r="K1030" s="122"/>
      <c r="L1030" s="75"/>
      <c r="M1030" s="75"/>
      <c r="W1030" s="56"/>
      <c r="X1030" s="56"/>
      <c r="AA1030" s="56"/>
    </row>
    <row r="1031" spans="1:27" ht="15.75">
      <c r="A1031" s="256" t="s">
        <v>322</v>
      </c>
      <c r="B1031" s="68">
        <v>171.65</v>
      </c>
      <c r="C1031" s="71" t="s">
        <v>161</v>
      </c>
      <c r="D1031" s="68">
        <v>0</v>
      </c>
      <c r="E1031" s="8">
        <v>236</v>
      </c>
      <c r="F1031" s="8">
        <v>-41.9</v>
      </c>
      <c r="G1031" s="70">
        <v>1.24E-7</v>
      </c>
      <c r="H1031" s="5">
        <v>1.6</v>
      </c>
      <c r="I1031" s="5">
        <v>7.1</v>
      </c>
      <c r="J1031" s="5"/>
      <c r="K1031" s="128" t="s">
        <v>106</v>
      </c>
      <c r="L1031" s="5"/>
      <c r="M1031" s="5"/>
      <c r="O1031" s="185"/>
      <c r="P1031" s="183"/>
      <c r="W1031" s="56"/>
      <c r="X1031" s="56"/>
      <c r="AA1031" s="56"/>
    </row>
    <row r="1032" spans="1:27">
      <c r="A1032" s="352" t="s">
        <v>323</v>
      </c>
      <c r="B1032" s="68">
        <v>171.65</v>
      </c>
      <c r="C1032" s="71" t="s">
        <v>163</v>
      </c>
      <c r="D1032" s="68">
        <v>3.6</v>
      </c>
      <c r="E1032" s="8">
        <v>230.8</v>
      </c>
      <c r="F1032" s="8">
        <v>-49.6</v>
      </c>
      <c r="G1032" s="70">
        <v>1.3300000000000001E-7</v>
      </c>
      <c r="H1032" s="5">
        <v>1.5</v>
      </c>
      <c r="I1032" s="5"/>
      <c r="J1032" s="5"/>
      <c r="K1032" s="439" t="s">
        <v>258</v>
      </c>
      <c r="L1032" s="440"/>
      <c r="M1032" s="440"/>
      <c r="O1032" s="185"/>
      <c r="P1032" s="183"/>
      <c r="W1032" s="56"/>
      <c r="X1032" s="56"/>
      <c r="AA1032" s="56"/>
    </row>
    <row r="1033" spans="1:27">
      <c r="A1033" s="352" t="s">
        <v>324</v>
      </c>
      <c r="B1033" s="68">
        <v>171.65</v>
      </c>
      <c r="C1033" s="71" t="s">
        <v>163</v>
      </c>
      <c r="D1033" s="68">
        <v>8.1</v>
      </c>
      <c r="E1033" s="8">
        <v>221</v>
      </c>
      <c r="F1033" s="8">
        <v>-56.6</v>
      </c>
      <c r="G1033" s="70">
        <v>1.1899999999999999E-7</v>
      </c>
      <c r="H1033" s="5">
        <v>1.5</v>
      </c>
      <c r="I1033" s="5"/>
      <c r="J1033" s="5"/>
      <c r="K1033" s="439"/>
      <c r="L1033" s="440"/>
      <c r="M1033" s="440"/>
      <c r="O1033" s="185"/>
      <c r="P1033" s="183"/>
      <c r="W1033" s="56"/>
      <c r="X1033" s="56"/>
      <c r="AA1033" s="56"/>
    </row>
    <row r="1034" spans="1:27">
      <c r="A1034" s="352" t="s">
        <v>325</v>
      </c>
      <c r="B1034" s="68">
        <v>171.65</v>
      </c>
      <c r="C1034" s="71" t="s">
        <v>163</v>
      </c>
      <c r="D1034" s="68">
        <v>12.2</v>
      </c>
      <c r="E1034" s="8">
        <v>199.1</v>
      </c>
      <c r="F1034" s="8">
        <v>-58.6</v>
      </c>
      <c r="G1034" s="70">
        <v>1.18E-7</v>
      </c>
      <c r="H1034" s="5">
        <v>1.5</v>
      </c>
      <c r="I1034" s="5"/>
      <c r="J1034" s="5"/>
      <c r="K1034" s="439"/>
      <c r="L1034" s="440"/>
      <c r="M1034" s="440"/>
      <c r="O1034" s="185"/>
      <c r="P1034" s="183"/>
      <c r="W1034" s="56"/>
      <c r="X1034" s="56"/>
      <c r="AA1034" s="56"/>
    </row>
    <row r="1035" spans="1:27">
      <c r="A1035" s="258" t="s">
        <v>326</v>
      </c>
      <c r="B1035" s="68">
        <v>171.65</v>
      </c>
      <c r="C1035" s="71" t="s">
        <v>163</v>
      </c>
      <c r="D1035" s="68">
        <v>16.100000000000001</v>
      </c>
      <c r="E1035" s="8">
        <v>199.7</v>
      </c>
      <c r="F1035" s="8">
        <v>-54.1</v>
      </c>
      <c r="G1035" s="70">
        <v>1.02E-7</v>
      </c>
      <c r="H1035" s="5">
        <v>1.5</v>
      </c>
      <c r="I1035" s="5"/>
      <c r="J1035" s="5"/>
      <c r="K1035" s="439"/>
      <c r="L1035" s="440"/>
      <c r="M1035" s="440"/>
      <c r="O1035" s="185"/>
      <c r="P1035" s="183"/>
      <c r="W1035" s="56"/>
      <c r="X1035" s="56"/>
      <c r="AA1035" s="56"/>
    </row>
    <row r="1036" spans="1:27">
      <c r="A1036" s="258" t="s">
        <v>327</v>
      </c>
      <c r="B1036" s="68">
        <v>171.65</v>
      </c>
      <c r="C1036" s="71" t="s">
        <v>163</v>
      </c>
      <c r="D1036" s="68">
        <v>26.9</v>
      </c>
      <c r="E1036" s="8">
        <v>220.4</v>
      </c>
      <c r="F1036" s="8">
        <v>-55.9</v>
      </c>
      <c r="G1036" s="70">
        <v>6.8E-8</v>
      </c>
      <c r="H1036" s="5">
        <v>1.7</v>
      </c>
      <c r="I1036" s="5"/>
      <c r="J1036" s="5"/>
      <c r="K1036" s="439"/>
      <c r="L1036" s="440"/>
      <c r="M1036" s="440"/>
      <c r="O1036" s="185"/>
      <c r="P1036" s="183"/>
      <c r="W1036" s="56"/>
      <c r="X1036" s="56"/>
      <c r="AA1036" s="56"/>
    </row>
    <row r="1037" spans="1:27">
      <c r="A1037" s="256" t="s">
        <v>328</v>
      </c>
      <c r="B1037" s="68">
        <v>171.65</v>
      </c>
      <c r="C1037" s="71" t="s">
        <v>163</v>
      </c>
      <c r="D1037" s="68">
        <v>36.700000000000003</v>
      </c>
      <c r="E1037" s="8">
        <v>235.6</v>
      </c>
      <c r="F1037" s="8">
        <v>-51</v>
      </c>
      <c r="G1037" s="70">
        <v>9.8000000000000004E-8</v>
      </c>
      <c r="H1037" s="5">
        <v>1.4</v>
      </c>
      <c r="I1037" s="5"/>
      <c r="J1037" s="5"/>
      <c r="K1037" s="439"/>
      <c r="L1037" s="440"/>
      <c r="M1037" s="440"/>
      <c r="O1037" s="185"/>
      <c r="P1037" s="183"/>
      <c r="W1037" s="56"/>
      <c r="X1037" s="56"/>
      <c r="AA1037" s="56"/>
    </row>
    <row r="1038" spans="1:27">
      <c r="A1038" s="258" t="s">
        <v>329</v>
      </c>
      <c r="B1038" s="68">
        <v>171.65</v>
      </c>
      <c r="C1038" s="71" t="s">
        <v>163</v>
      </c>
      <c r="D1038" s="68">
        <v>46.3</v>
      </c>
      <c r="E1038" s="8">
        <v>202.8</v>
      </c>
      <c r="F1038" s="8">
        <v>-41</v>
      </c>
      <c r="G1038" s="70">
        <v>8.4100000000000005E-8</v>
      </c>
      <c r="H1038" s="5">
        <v>1.7</v>
      </c>
      <c r="I1038" s="5"/>
      <c r="J1038" s="5"/>
      <c r="K1038" s="439"/>
      <c r="L1038" s="440"/>
      <c r="M1038" s="440"/>
      <c r="O1038" s="185"/>
      <c r="P1038" s="183"/>
      <c r="W1038" s="56"/>
      <c r="X1038" s="56"/>
      <c r="AA1038" s="56"/>
    </row>
    <row r="1039" spans="1:27">
      <c r="A1039" s="256" t="s">
        <v>330</v>
      </c>
      <c r="B1039" s="68">
        <v>171.65</v>
      </c>
      <c r="C1039" s="71" t="s">
        <v>163</v>
      </c>
      <c r="D1039" s="68">
        <v>55.3</v>
      </c>
      <c r="E1039" s="8">
        <v>207.1</v>
      </c>
      <c r="F1039" s="8">
        <v>-25.1</v>
      </c>
      <c r="G1039" s="70">
        <v>4.66E-8</v>
      </c>
      <c r="H1039" s="5">
        <v>2.1</v>
      </c>
      <c r="I1039" s="5"/>
      <c r="J1039" s="5"/>
      <c r="K1039" s="439"/>
      <c r="L1039" s="440"/>
      <c r="M1039" s="440"/>
      <c r="O1039" s="185"/>
      <c r="P1039" s="183"/>
      <c r="W1039" s="56"/>
      <c r="X1039" s="56"/>
      <c r="AA1039" s="56"/>
    </row>
    <row r="1040" spans="1:27">
      <c r="A1040" s="256" t="s">
        <v>331</v>
      </c>
      <c r="B1040" s="72">
        <v>171.65</v>
      </c>
      <c r="C1040" s="73" t="s">
        <v>163</v>
      </c>
      <c r="D1040" s="72">
        <v>64.099999999999994</v>
      </c>
      <c r="E1040" s="79">
        <v>165.2</v>
      </c>
      <c r="F1040" s="79">
        <v>-1.2</v>
      </c>
      <c r="G1040" s="74">
        <v>1.2499999999999999E-7</v>
      </c>
      <c r="H1040" s="75">
        <v>1.3</v>
      </c>
      <c r="I1040" s="75"/>
      <c r="J1040" s="75"/>
      <c r="K1040" s="439"/>
      <c r="L1040" s="440"/>
      <c r="M1040" s="440"/>
      <c r="O1040" s="187"/>
      <c r="P1040" s="187"/>
      <c r="Q1040" s="187"/>
      <c r="R1040" s="187"/>
      <c r="W1040" s="56"/>
      <c r="X1040" s="56"/>
      <c r="AA1040" s="56"/>
    </row>
    <row r="1041" spans="1:27">
      <c r="A1041" s="256" t="s">
        <v>332</v>
      </c>
      <c r="B1041" s="159">
        <v>171.65</v>
      </c>
      <c r="C1041" s="160" t="s">
        <v>163</v>
      </c>
      <c r="D1041" s="159">
        <v>73.599999999999994</v>
      </c>
      <c r="E1041" s="159">
        <v>208.8</v>
      </c>
      <c r="F1041" s="159">
        <v>-22.7</v>
      </c>
      <c r="G1041" s="161">
        <v>1.11E-7</v>
      </c>
      <c r="H1041" s="162">
        <v>1.8</v>
      </c>
      <c r="I1041" s="5"/>
      <c r="J1041" s="5"/>
      <c r="K1041" s="439"/>
      <c r="L1041" s="440"/>
      <c r="M1041" s="440"/>
      <c r="O1041" s="204"/>
      <c r="P1041" s="204"/>
      <c r="W1041" s="56"/>
      <c r="X1041" s="56"/>
      <c r="AA1041" s="56"/>
    </row>
    <row r="1042" spans="1:27">
      <c r="A1042" s="256" t="s">
        <v>333</v>
      </c>
      <c r="B1042" s="159">
        <v>171.65</v>
      </c>
      <c r="C1042" s="160" t="s">
        <v>163</v>
      </c>
      <c r="D1042" s="159">
        <v>82.8</v>
      </c>
      <c r="E1042" s="159">
        <v>208.7</v>
      </c>
      <c r="F1042" s="159">
        <v>-19.600000000000001</v>
      </c>
      <c r="G1042" s="161">
        <v>9.9799999999999994E-8</v>
      </c>
      <c r="H1042" s="162">
        <v>1.7</v>
      </c>
      <c r="I1042" s="5"/>
      <c r="J1042" s="5"/>
      <c r="K1042" s="439"/>
      <c r="L1042" s="440"/>
      <c r="M1042" s="440"/>
      <c r="O1042" s="204"/>
      <c r="P1042" s="204"/>
      <c r="W1042" s="56"/>
      <c r="X1042" s="56"/>
      <c r="AA1042" s="56"/>
    </row>
    <row r="1043" spans="1:27">
      <c r="A1043" s="256" t="s">
        <v>334</v>
      </c>
      <c r="B1043" s="159">
        <v>171.65</v>
      </c>
      <c r="C1043" s="160" t="s">
        <v>163</v>
      </c>
      <c r="D1043" s="159">
        <v>92.2</v>
      </c>
      <c r="E1043" s="159">
        <v>205.7</v>
      </c>
      <c r="F1043" s="159">
        <v>-23.3</v>
      </c>
      <c r="G1043" s="161">
        <v>1.03E-7</v>
      </c>
      <c r="H1043" s="162">
        <v>1.7</v>
      </c>
      <c r="I1043" s="5"/>
      <c r="J1043" s="5"/>
      <c r="K1043" s="439"/>
      <c r="L1043" s="440"/>
      <c r="M1043" s="440"/>
      <c r="O1043" s="204"/>
      <c r="P1043" s="204"/>
      <c r="W1043" s="56"/>
      <c r="X1043" s="56"/>
      <c r="AA1043" s="56"/>
    </row>
    <row r="1044" spans="1:27">
      <c r="A1044" s="256" t="s">
        <v>98</v>
      </c>
      <c r="B1044" s="159">
        <v>171.65</v>
      </c>
      <c r="C1044" s="160" t="s">
        <v>163</v>
      </c>
      <c r="D1044" s="159">
        <v>102.1</v>
      </c>
      <c r="E1044" s="159">
        <v>199.8</v>
      </c>
      <c r="F1044" s="159">
        <v>-18.2</v>
      </c>
      <c r="G1044" s="161">
        <v>1.1899999999999999E-7</v>
      </c>
      <c r="H1044" s="162">
        <v>1.6</v>
      </c>
      <c r="I1044" s="5"/>
      <c r="J1044" s="5"/>
      <c r="K1044" s="439"/>
      <c r="L1044" s="440"/>
      <c r="M1044" s="440"/>
      <c r="O1044" s="204"/>
      <c r="P1044" s="204"/>
      <c r="W1044" s="56"/>
      <c r="X1044" s="56"/>
      <c r="AA1044" s="56"/>
    </row>
    <row r="1045" spans="1:27">
      <c r="A1045" s="256" t="s">
        <v>335</v>
      </c>
      <c r="B1045" s="159">
        <v>171.65</v>
      </c>
      <c r="C1045" s="160" t="s">
        <v>163</v>
      </c>
      <c r="D1045" s="159">
        <v>117.5</v>
      </c>
      <c r="E1045" s="159">
        <v>212.8</v>
      </c>
      <c r="F1045" s="159">
        <v>-23.4</v>
      </c>
      <c r="G1045" s="161">
        <v>1.3E-7</v>
      </c>
      <c r="H1045" s="162">
        <v>1.6</v>
      </c>
      <c r="I1045" s="5"/>
      <c r="J1045" s="5"/>
      <c r="K1045" s="439"/>
      <c r="L1045" s="440"/>
      <c r="M1045" s="440"/>
      <c r="O1045" s="204"/>
      <c r="P1045" s="204"/>
      <c r="W1045" s="56"/>
      <c r="X1045" s="56"/>
      <c r="AA1045" s="56"/>
    </row>
    <row r="1046" spans="1:27">
      <c r="A1046" s="256"/>
      <c r="B1046" s="68"/>
      <c r="C1046" s="71"/>
      <c r="D1046" s="68"/>
      <c r="E1046" s="8"/>
      <c r="F1046" s="8"/>
      <c r="G1046" s="70"/>
      <c r="H1046" s="5"/>
      <c r="I1046" s="5"/>
      <c r="J1046" s="5"/>
      <c r="K1046" s="121"/>
      <c r="L1046" s="5"/>
      <c r="M1046" s="5"/>
      <c r="W1046" s="56"/>
      <c r="X1046" s="56"/>
      <c r="AA1046" s="56"/>
    </row>
    <row r="1047" spans="1:27" ht="15.75">
      <c r="A1047" s="256" t="s">
        <v>322</v>
      </c>
      <c r="B1047" s="68">
        <v>172.2</v>
      </c>
      <c r="C1047" s="71" t="s">
        <v>161</v>
      </c>
      <c r="D1047" s="68">
        <v>0</v>
      </c>
      <c r="E1047" s="8">
        <v>271.8</v>
      </c>
      <c r="F1047" s="8">
        <v>48.5</v>
      </c>
      <c r="G1047" s="70">
        <v>1.8199999999999999E-7</v>
      </c>
      <c r="H1047" s="5">
        <v>1</v>
      </c>
      <c r="I1047" s="5">
        <v>7.5</v>
      </c>
      <c r="J1047" s="5"/>
      <c r="K1047" s="128" t="s">
        <v>107</v>
      </c>
      <c r="L1047" s="5"/>
      <c r="M1047" s="5"/>
      <c r="O1047" s="185"/>
      <c r="P1047" s="183"/>
      <c r="W1047" s="56"/>
      <c r="X1047" s="56"/>
      <c r="AA1047" s="56"/>
    </row>
    <row r="1048" spans="1:27">
      <c r="A1048" s="256" t="s">
        <v>323</v>
      </c>
      <c r="B1048" s="68">
        <v>172.2</v>
      </c>
      <c r="C1048" s="71" t="s">
        <v>162</v>
      </c>
      <c r="D1048" s="68">
        <v>100</v>
      </c>
      <c r="E1048" s="8">
        <v>264</v>
      </c>
      <c r="F1048" s="8">
        <v>55.6</v>
      </c>
      <c r="G1048" s="70">
        <v>1.3899999999999999E-7</v>
      </c>
      <c r="H1048" s="5">
        <v>1</v>
      </c>
      <c r="I1048" s="5"/>
      <c r="J1048" s="5"/>
      <c r="K1048" s="439" t="s">
        <v>184</v>
      </c>
      <c r="L1048" s="440"/>
      <c r="M1048" s="440"/>
      <c r="O1048" s="185"/>
      <c r="P1048" s="183"/>
      <c r="W1048" s="56"/>
      <c r="X1048" s="56"/>
      <c r="AA1048" s="56"/>
    </row>
    <row r="1049" spans="1:27">
      <c r="A1049" s="256" t="s">
        <v>324</v>
      </c>
      <c r="B1049" s="68">
        <v>172.2</v>
      </c>
      <c r="C1049" s="71" t="s">
        <v>162</v>
      </c>
      <c r="D1049" s="68">
        <v>150</v>
      </c>
      <c r="E1049" s="8">
        <v>254.2</v>
      </c>
      <c r="F1049" s="8">
        <v>51.9</v>
      </c>
      <c r="G1049" s="70">
        <v>1.08E-7</v>
      </c>
      <c r="H1049" s="5">
        <v>1</v>
      </c>
      <c r="I1049" s="5">
        <v>7.7</v>
      </c>
      <c r="J1049" s="5"/>
      <c r="K1049" s="439"/>
      <c r="L1049" s="440"/>
      <c r="M1049" s="440"/>
      <c r="O1049" s="185"/>
      <c r="P1049" s="183"/>
      <c r="W1049" s="56"/>
      <c r="X1049" s="56"/>
      <c r="AA1049" s="56"/>
    </row>
    <row r="1050" spans="1:27">
      <c r="A1050" s="256" t="s">
        <v>325</v>
      </c>
      <c r="B1050" s="68">
        <v>172.2</v>
      </c>
      <c r="C1050" s="71" t="s">
        <v>162</v>
      </c>
      <c r="D1050" s="68">
        <v>175</v>
      </c>
      <c r="E1050" s="8">
        <v>253</v>
      </c>
      <c r="F1050" s="8">
        <v>54.2</v>
      </c>
      <c r="G1050" s="70">
        <v>9.4100000000000002E-8</v>
      </c>
      <c r="H1050" s="5">
        <v>0.9</v>
      </c>
      <c r="I1050" s="5"/>
      <c r="J1050" s="5"/>
      <c r="K1050" s="439"/>
      <c r="L1050" s="440"/>
      <c r="M1050" s="440"/>
      <c r="O1050" s="185"/>
      <c r="P1050" s="183"/>
      <c r="W1050" s="56"/>
      <c r="X1050" s="56"/>
      <c r="AA1050" s="56"/>
    </row>
    <row r="1051" spans="1:27">
      <c r="A1051" s="256" t="s">
        <v>326</v>
      </c>
      <c r="B1051" s="68">
        <v>172.2</v>
      </c>
      <c r="C1051" s="71" t="s">
        <v>162</v>
      </c>
      <c r="D1051" s="68">
        <v>200</v>
      </c>
      <c r="E1051" s="8">
        <v>241.1</v>
      </c>
      <c r="F1051" s="8">
        <v>48.2</v>
      </c>
      <c r="G1051" s="70">
        <v>9.09E-8</v>
      </c>
      <c r="H1051" s="5">
        <v>1.1000000000000001</v>
      </c>
      <c r="I1051" s="5">
        <v>7.6</v>
      </c>
      <c r="J1051" s="5"/>
      <c r="K1051" s="439"/>
      <c r="L1051" s="440"/>
      <c r="M1051" s="440"/>
      <c r="O1051" s="185"/>
      <c r="P1051" s="183"/>
      <c r="W1051" s="56"/>
      <c r="X1051" s="56"/>
      <c r="AA1051" s="56"/>
    </row>
    <row r="1052" spans="1:27">
      <c r="A1052" s="256" t="s">
        <v>327</v>
      </c>
      <c r="B1052" s="68">
        <v>172.2</v>
      </c>
      <c r="C1052" s="71" t="s">
        <v>162</v>
      </c>
      <c r="D1052" s="68">
        <v>225</v>
      </c>
      <c r="E1052" s="8">
        <v>237.8</v>
      </c>
      <c r="F1052" s="8">
        <v>43.6</v>
      </c>
      <c r="G1052" s="70">
        <v>7.8400000000000001E-8</v>
      </c>
      <c r="H1052" s="5">
        <v>1</v>
      </c>
      <c r="I1052" s="5"/>
      <c r="J1052" s="5"/>
      <c r="K1052" s="439"/>
      <c r="L1052" s="440"/>
      <c r="M1052" s="440"/>
      <c r="O1052" s="185"/>
      <c r="P1052" s="183"/>
      <c r="W1052" s="56"/>
      <c r="X1052" s="56"/>
      <c r="AA1052" s="56"/>
    </row>
    <row r="1053" spans="1:27">
      <c r="A1053" s="258" t="s">
        <v>328</v>
      </c>
      <c r="B1053" s="68">
        <v>172.2</v>
      </c>
      <c r="C1053" s="71" t="s">
        <v>162</v>
      </c>
      <c r="D1053" s="68">
        <v>250</v>
      </c>
      <c r="E1053" s="8">
        <v>234.9</v>
      </c>
      <c r="F1053" s="8">
        <v>38.1</v>
      </c>
      <c r="G1053" s="70">
        <v>9.8500000000000002E-8</v>
      </c>
      <c r="H1053" s="5">
        <v>1.1000000000000001</v>
      </c>
      <c r="I1053" s="5">
        <v>7.6</v>
      </c>
      <c r="J1053" s="5"/>
      <c r="K1053" s="439"/>
      <c r="L1053" s="440"/>
      <c r="M1053" s="440"/>
      <c r="O1053" s="185"/>
      <c r="P1053" s="183"/>
      <c r="W1053" s="56"/>
      <c r="X1053" s="56"/>
      <c r="AA1053" s="56"/>
    </row>
    <row r="1054" spans="1:27">
      <c r="A1054" s="258" t="s">
        <v>329</v>
      </c>
      <c r="B1054" s="68">
        <v>172.2</v>
      </c>
      <c r="C1054" s="71" t="s">
        <v>163</v>
      </c>
      <c r="D1054" s="68">
        <v>3.6</v>
      </c>
      <c r="E1054" s="8">
        <v>229.3</v>
      </c>
      <c r="F1054" s="8">
        <v>45.7</v>
      </c>
      <c r="G1054" s="70">
        <v>9.7300000000000004E-8</v>
      </c>
      <c r="H1054" s="5">
        <v>1</v>
      </c>
      <c r="I1054" s="5"/>
      <c r="J1054" s="5"/>
      <c r="K1054" s="439"/>
      <c r="L1054" s="440"/>
      <c r="M1054" s="440"/>
      <c r="O1054" s="185"/>
      <c r="P1054" s="183"/>
      <c r="W1054" s="56"/>
      <c r="X1054" s="56"/>
      <c r="AA1054" s="56"/>
    </row>
    <row r="1055" spans="1:27">
      <c r="A1055" s="258" t="s">
        <v>330</v>
      </c>
      <c r="B1055" s="68">
        <v>172.2</v>
      </c>
      <c r="C1055" s="71" t="s">
        <v>163</v>
      </c>
      <c r="D1055" s="68">
        <v>8.1</v>
      </c>
      <c r="E1055" s="8">
        <v>212.8</v>
      </c>
      <c r="F1055" s="8">
        <v>40.9</v>
      </c>
      <c r="G1055" s="70">
        <v>1.03E-7</v>
      </c>
      <c r="H1055" s="5">
        <v>0.9</v>
      </c>
      <c r="I1055" s="5"/>
      <c r="J1055" s="5"/>
      <c r="K1055" s="439"/>
      <c r="L1055" s="440"/>
      <c r="M1055" s="440"/>
      <c r="O1055" s="185"/>
      <c r="P1055" s="183"/>
      <c r="W1055" s="56"/>
      <c r="X1055" s="56"/>
      <c r="AA1055" s="56"/>
    </row>
    <row r="1056" spans="1:27">
      <c r="A1056" s="256" t="s">
        <v>331</v>
      </c>
      <c r="B1056" s="68">
        <v>172.2</v>
      </c>
      <c r="C1056" s="71" t="s">
        <v>163</v>
      </c>
      <c r="D1056" s="68">
        <v>12.2</v>
      </c>
      <c r="E1056" s="8">
        <v>175</v>
      </c>
      <c r="F1056" s="8">
        <v>47.2</v>
      </c>
      <c r="G1056" s="70">
        <v>5.76E-8</v>
      </c>
      <c r="H1056" s="5">
        <v>1</v>
      </c>
      <c r="I1056" s="5"/>
      <c r="J1056" s="5"/>
      <c r="K1056" s="439"/>
      <c r="L1056" s="440"/>
      <c r="M1056" s="440"/>
      <c r="O1056" s="185"/>
      <c r="P1056" s="183"/>
      <c r="W1056" s="56"/>
      <c r="X1056" s="56"/>
      <c r="AA1056" s="56"/>
    </row>
    <row r="1057" spans="1:27">
      <c r="A1057" s="256" t="s">
        <v>332</v>
      </c>
      <c r="B1057" s="68">
        <v>172.2</v>
      </c>
      <c r="C1057" s="71" t="s">
        <v>163</v>
      </c>
      <c r="D1057" s="68">
        <v>14</v>
      </c>
      <c r="E1057" s="8">
        <v>145.80000000000001</v>
      </c>
      <c r="F1057" s="8">
        <v>65.900000000000006</v>
      </c>
      <c r="G1057" s="70">
        <v>7.7299999999999997E-8</v>
      </c>
      <c r="H1057" s="5">
        <v>1</v>
      </c>
      <c r="I1057" s="5"/>
      <c r="J1057" s="5"/>
      <c r="K1057" s="439"/>
      <c r="L1057" s="440"/>
      <c r="M1057" s="440"/>
      <c r="O1057" s="185"/>
      <c r="P1057" s="183"/>
      <c r="W1057" s="56"/>
      <c r="X1057" s="56"/>
      <c r="AA1057" s="56"/>
    </row>
    <row r="1058" spans="1:27">
      <c r="A1058" s="256" t="s">
        <v>333</v>
      </c>
      <c r="B1058" s="10">
        <v>172.2</v>
      </c>
      <c r="C1058" s="137" t="s">
        <v>162</v>
      </c>
      <c r="D1058" s="10">
        <v>275</v>
      </c>
      <c r="E1058" s="10">
        <v>186.4</v>
      </c>
      <c r="F1058" s="10">
        <v>56.9</v>
      </c>
      <c r="G1058" s="142">
        <v>7.7400000000000005E-8</v>
      </c>
      <c r="H1058" s="143">
        <v>0.8</v>
      </c>
      <c r="I1058" s="143"/>
      <c r="J1058" s="75"/>
      <c r="K1058" s="122"/>
      <c r="L1058" s="75"/>
      <c r="M1058" s="75"/>
      <c r="O1058" s="185"/>
      <c r="P1058" s="183"/>
      <c r="W1058" s="56"/>
      <c r="X1058" s="56"/>
      <c r="AA1058" s="56"/>
    </row>
    <row r="1059" spans="1:27">
      <c r="A1059" s="256" t="s">
        <v>334</v>
      </c>
      <c r="B1059" s="10">
        <v>172.2</v>
      </c>
      <c r="C1059" s="137" t="s">
        <v>162</v>
      </c>
      <c r="D1059" s="10">
        <v>300</v>
      </c>
      <c r="E1059" s="10">
        <v>179</v>
      </c>
      <c r="F1059" s="10">
        <v>60.6</v>
      </c>
      <c r="G1059" s="142">
        <v>7.0399999999999995E-8</v>
      </c>
      <c r="H1059" s="143">
        <v>1</v>
      </c>
      <c r="I1059" s="143">
        <v>7.3</v>
      </c>
      <c r="J1059" s="75"/>
      <c r="K1059" s="122"/>
      <c r="L1059" s="75"/>
      <c r="M1059" s="75"/>
      <c r="O1059" s="185"/>
      <c r="P1059" s="183"/>
      <c r="W1059" s="56"/>
      <c r="X1059" s="56"/>
      <c r="AA1059" s="56"/>
    </row>
    <row r="1060" spans="1:27">
      <c r="A1060" s="256" t="s">
        <v>98</v>
      </c>
      <c r="B1060" s="10">
        <v>172.2</v>
      </c>
      <c r="C1060" s="137" t="s">
        <v>162</v>
      </c>
      <c r="D1060" s="10">
        <v>325</v>
      </c>
      <c r="E1060" s="10">
        <v>128</v>
      </c>
      <c r="F1060" s="10">
        <v>50.6</v>
      </c>
      <c r="G1060" s="142">
        <v>6.2099999999999994E-8</v>
      </c>
      <c r="H1060" s="143">
        <v>0.9</v>
      </c>
      <c r="I1060" s="143"/>
      <c r="J1060" s="75"/>
      <c r="K1060" s="122"/>
      <c r="L1060" s="75"/>
      <c r="M1060" s="75"/>
      <c r="O1060" s="185"/>
      <c r="P1060" s="183"/>
      <c r="W1060" s="56"/>
      <c r="X1060" s="56"/>
      <c r="AA1060" s="56"/>
    </row>
    <row r="1061" spans="1:27">
      <c r="A1061" s="256" t="s">
        <v>335</v>
      </c>
      <c r="B1061" s="10">
        <v>172.2</v>
      </c>
      <c r="C1061" s="137" t="s">
        <v>162</v>
      </c>
      <c r="D1061" s="10">
        <v>350</v>
      </c>
      <c r="E1061" s="10">
        <v>105.7</v>
      </c>
      <c r="F1061" s="10">
        <v>45.2</v>
      </c>
      <c r="G1061" s="142">
        <v>6.3800000000000002E-8</v>
      </c>
      <c r="H1061" s="143">
        <v>1</v>
      </c>
      <c r="I1061" s="143">
        <v>8</v>
      </c>
      <c r="J1061" s="75"/>
      <c r="K1061" s="122"/>
      <c r="L1061" s="75"/>
      <c r="M1061" s="75"/>
      <c r="O1061" s="185"/>
      <c r="P1061" s="183"/>
      <c r="W1061" s="56"/>
      <c r="X1061" s="56"/>
      <c r="AA1061" s="56"/>
    </row>
    <row r="1062" spans="1:27">
      <c r="A1062" s="256" t="s">
        <v>336</v>
      </c>
      <c r="B1062" s="72">
        <v>172.2</v>
      </c>
      <c r="C1062" s="73" t="s">
        <v>162</v>
      </c>
      <c r="D1062" s="72">
        <v>375</v>
      </c>
      <c r="E1062" s="79">
        <v>336.5</v>
      </c>
      <c r="F1062" s="79">
        <v>-11.3</v>
      </c>
      <c r="G1062" s="74">
        <v>8.6799999999999996E-8</v>
      </c>
      <c r="H1062" s="75">
        <v>1.4</v>
      </c>
      <c r="I1062" s="77">
        <v>14.8</v>
      </c>
      <c r="J1062" s="77"/>
      <c r="K1062" s="123"/>
      <c r="L1062" s="77"/>
      <c r="M1062" s="77"/>
      <c r="O1062" s="185"/>
      <c r="P1062" s="183"/>
      <c r="W1062" s="56"/>
      <c r="X1062" s="56"/>
      <c r="AA1062" s="56"/>
    </row>
    <row r="1063" spans="1:27">
      <c r="A1063" s="256"/>
      <c r="B1063" s="72"/>
      <c r="C1063" s="73"/>
      <c r="D1063" s="72"/>
      <c r="E1063" s="79"/>
      <c r="F1063" s="79"/>
      <c r="G1063" s="74"/>
      <c r="H1063" s="75"/>
      <c r="I1063" s="75"/>
      <c r="J1063" s="75"/>
      <c r="K1063" s="122"/>
      <c r="L1063" s="75"/>
      <c r="M1063" s="75"/>
      <c r="W1063" s="56"/>
      <c r="X1063" s="56"/>
      <c r="AA1063" s="56"/>
    </row>
    <row r="1064" spans="1:27" ht="15.75">
      <c r="A1064" s="256" t="s">
        <v>322</v>
      </c>
      <c r="B1064" s="68">
        <v>173.4</v>
      </c>
      <c r="C1064" s="71" t="s">
        <v>161</v>
      </c>
      <c r="D1064" s="68">
        <v>0</v>
      </c>
      <c r="E1064" s="8">
        <v>106.7</v>
      </c>
      <c r="F1064" s="8">
        <v>60.4</v>
      </c>
      <c r="G1064" s="70">
        <v>1.99E-7</v>
      </c>
      <c r="H1064" s="5">
        <v>0.4</v>
      </c>
      <c r="I1064" s="5">
        <v>2.7</v>
      </c>
      <c r="J1064" s="5"/>
      <c r="K1064" s="128" t="s">
        <v>100</v>
      </c>
      <c r="L1064" s="5"/>
      <c r="M1064" s="5"/>
      <c r="O1064" s="185"/>
      <c r="P1064" s="183"/>
      <c r="W1064" s="56"/>
      <c r="X1064" s="56"/>
      <c r="AA1064" s="56"/>
    </row>
    <row r="1065" spans="1:27">
      <c r="A1065" s="326" t="s">
        <v>323</v>
      </c>
      <c r="B1065" s="68">
        <v>173.4</v>
      </c>
      <c r="C1065" s="71" t="s">
        <v>162</v>
      </c>
      <c r="D1065" s="68">
        <v>100</v>
      </c>
      <c r="E1065" s="8">
        <v>83.2</v>
      </c>
      <c r="F1065" s="8">
        <v>54.5</v>
      </c>
      <c r="G1065" s="70">
        <v>1.8900000000000001E-7</v>
      </c>
      <c r="H1065" s="5">
        <v>0.6</v>
      </c>
      <c r="I1065" s="78">
        <v>7.8</v>
      </c>
      <c r="J1065" s="5"/>
      <c r="K1065" s="439" t="s">
        <v>259</v>
      </c>
      <c r="L1065" s="440"/>
      <c r="M1065" s="440"/>
      <c r="O1065" s="185"/>
      <c r="P1065" s="183"/>
      <c r="W1065" s="56"/>
      <c r="X1065" s="56"/>
      <c r="AA1065" s="56"/>
    </row>
    <row r="1066" spans="1:27">
      <c r="A1066" s="326" t="s">
        <v>324</v>
      </c>
      <c r="B1066" s="68">
        <v>173.4</v>
      </c>
      <c r="C1066" s="71" t="s">
        <v>162</v>
      </c>
      <c r="D1066" s="68">
        <v>125</v>
      </c>
      <c r="E1066" s="8">
        <v>86.6</v>
      </c>
      <c r="F1066" s="8">
        <v>50.5</v>
      </c>
      <c r="G1066" s="70">
        <v>1.6500000000000001E-7</v>
      </c>
      <c r="H1066" s="5">
        <v>0.5</v>
      </c>
      <c r="I1066" s="78">
        <v>10.3</v>
      </c>
      <c r="J1066" s="5"/>
      <c r="K1066" s="439"/>
      <c r="L1066" s="440"/>
      <c r="M1066" s="440"/>
      <c r="O1066" s="185"/>
      <c r="P1066" s="183"/>
      <c r="W1066" s="56"/>
      <c r="X1066" s="56"/>
      <c r="AA1066" s="56"/>
    </row>
    <row r="1067" spans="1:27">
      <c r="A1067" s="326" t="s">
        <v>325</v>
      </c>
      <c r="B1067" s="68">
        <v>173.4</v>
      </c>
      <c r="C1067" s="71" t="s">
        <v>162</v>
      </c>
      <c r="D1067" s="68">
        <v>150</v>
      </c>
      <c r="E1067" s="8">
        <v>86.8</v>
      </c>
      <c r="F1067" s="8">
        <v>48.1</v>
      </c>
      <c r="G1067" s="70">
        <v>1.4700000000000001E-7</v>
      </c>
      <c r="H1067" s="5">
        <v>0.5</v>
      </c>
      <c r="I1067" s="78"/>
      <c r="J1067" s="5"/>
      <c r="K1067" s="439"/>
      <c r="L1067" s="440"/>
      <c r="M1067" s="440"/>
      <c r="O1067" s="185"/>
      <c r="P1067" s="183"/>
      <c r="W1067" s="56"/>
      <c r="X1067" s="56"/>
      <c r="AA1067" s="56"/>
    </row>
    <row r="1068" spans="1:27">
      <c r="A1068" s="326" t="s">
        <v>326</v>
      </c>
      <c r="B1068" s="68">
        <v>173.4</v>
      </c>
      <c r="C1068" s="71" t="s">
        <v>162</v>
      </c>
      <c r="D1068" s="68">
        <v>175</v>
      </c>
      <c r="E1068" s="8">
        <v>85</v>
      </c>
      <c r="F1068" s="8">
        <v>46</v>
      </c>
      <c r="G1068" s="70">
        <v>1.3E-7</v>
      </c>
      <c r="H1068" s="5">
        <v>0.4</v>
      </c>
      <c r="I1068" s="78"/>
      <c r="J1068" s="5"/>
      <c r="K1068" s="439"/>
      <c r="L1068" s="440"/>
      <c r="M1068" s="440"/>
      <c r="O1068" s="185"/>
      <c r="P1068" s="183"/>
      <c r="W1068" s="56"/>
      <c r="X1068" s="56"/>
      <c r="AA1068" s="56"/>
    </row>
    <row r="1069" spans="1:27">
      <c r="A1069" s="326" t="s">
        <v>327</v>
      </c>
      <c r="B1069" s="68">
        <v>173.4</v>
      </c>
      <c r="C1069" s="71" t="s">
        <v>162</v>
      </c>
      <c r="D1069" s="68">
        <v>200</v>
      </c>
      <c r="E1069" s="8">
        <v>82</v>
      </c>
      <c r="F1069" s="8">
        <v>45.7</v>
      </c>
      <c r="G1069" s="70">
        <v>1.2100000000000001E-7</v>
      </c>
      <c r="H1069" s="5">
        <v>0.4</v>
      </c>
      <c r="I1069" s="78"/>
      <c r="J1069" s="5"/>
      <c r="K1069" s="439"/>
      <c r="L1069" s="440"/>
      <c r="M1069" s="440"/>
      <c r="O1069" s="185"/>
      <c r="P1069" s="183"/>
      <c r="W1069" s="56"/>
      <c r="X1069" s="56"/>
      <c r="AA1069" s="56"/>
    </row>
    <row r="1070" spans="1:27">
      <c r="A1070" s="327" t="s">
        <v>328</v>
      </c>
      <c r="B1070" s="68">
        <v>173.4</v>
      </c>
      <c r="C1070" s="71" t="s">
        <v>162</v>
      </c>
      <c r="D1070" s="68">
        <v>225</v>
      </c>
      <c r="E1070" s="8">
        <v>85.7</v>
      </c>
      <c r="F1070" s="8">
        <v>42.4</v>
      </c>
      <c r="G1070" s="70">
        <v>1.18E-7</v>
      </c>
      <c r="H1070" s="5">
        <v>0.6</v>
      </c>
      <c r="I1070" s="78"/>
      <c r="J1070" s="5"/>
      <c r="K1070" s="439"/>
      <c r="L1070" s="440"/>
      <c r="M1070" s="440"/>
      <c r="O1070" s="185"/>
      <c r="P1070" s="183"/>
      <c r="W1070" s="56"/>
      <c r="X1070" s="56"/>
      <c r="AA1070" s="56"/>
    </row>
    <row r="1071" spans="1:27">
      <c r="A1071" s="258" t="s">
        <v>329</v>
      </c>
      <c r="B1071" s="68">
        <v>173.4</v>
      </c>
      <c r="C1071" s="71" t="s">
        <v>162</v>
      </c>
      <c r="D1071" s="68">
        <v>250</v>
      </c>
      <c r="E1071" s="8">
        <v>92.1</v>
      </c>
      <c r="F1071" s="8">
        <v>30.9</v>
      </c>
      <c r="G1071" s="70">
        <v>1.1899999999999999E-7</v>
      </c>
      <c r="H1071" s="5">
        <v>0.9</v>
      </c>
      <c r="I1071" s="78">
        <v>11.5</v>
      </c>
      <c r="J1071" s="5"/>
      <c r="K1071" s="439"/>
      <c r="L1071" s="440"/>
      <c r="M1071" s="440"/>
      <c r="O1071" s="185"/>
      <c r="P1071" s="183"/>
      <c r="W1071" s="56"/>
      <c r="X1071" s="56"/>
      <c r="AA1071" s="56"/>
    </row>
    <row r="1072" spans="1:27">
      <c r="A1072" s="258" t="s">
        <v>330</v>
      </c>
      <c r="B1072" s="68">
        <v>173.4</v>
      </c>
      <c r="C1072" s="71" t="s">
        <v>162</v>
      </c>
      <c r="D1072" s="68">
        <v>275</v>
      </c>
      <c r="E1072" s="8">
        <v>83</v>
      </c>
      <c r="F1072" s="8">
        <v>24.9</v>
      </c>
      <c r="G1072" s="70">
        <v>1.14E-7</v>
      </c>
      <c r="H1072" s="5">
        <v>1</v>
      </c>
      <c r="I1072" s="78">
        <v>11.9</v>
      </c>
      <c r="J1072" s="5"/>
      <c r="K1072" s="439"/>
      <c r="L1072" s="440"/>
      <c r="M1072" s="440"/>
      <c r="O1072" s="185"/>
      <c r="P1072" s="183"/>
      <c r="W1072" s="56"/>
      <c r="X1072" s="56"/>
      <c r="AA1072" s="56"/>
    </row>
    <row r="1073" spans="1:27">
      <c r="A1073" s="258" t="s">
        <v>331</v>
      </c>
      <c r="B1073" s="68">
        <v>173.4</v>
      </c>
      <c r="C1073" s="71" t="s">
        <v>162</v>
      </c>
      <c r="D1073" s="68">
        <v>300</v>
      </c>
      <c r="E1073" s="8">
        <v>94.6</v>
      </c>
      <c r="F1073" s="8">
        <v>18.899999999999999</v>
      </c>
      <c r="G1073" s="70">
        <v>1.12E-7</v>
      </c>
      <c r="H1073" s="5">
        <v>1.2</v>
      </c>
      <c r="I1073" s="78">
        <v>12.3</v>
      </c>
      <c r="J1073" s="5"/>
      <c r="K1073" s="439"/>
      <c r="L1073" s="440"/>
      <c r="M1073" s="440"/>
      <c r="O1073" s="185"/>
      <c r="P1073" s="183"/>
      <c r="W1073" s="56"/>
      <c r="X1073" s="56"/>
      <c r="AA1073" s="56"/>
    </row>
    <row r="1074" spans="1:27">
      <c r="A1074" s="258" t="s">
        <v>332</v>
      </c>
      <c r="B1074" s="10">
        <v>173.4</v>
      </c>
      <c r="C1074" s="137" t="s">
        <v>162</v>
      </c>
      <c r="D1074" s="10">
        <v>325</v>
      </c>
      <c r="E1074" s="10">
        <v>72.599999999999994</v>
      </c>
      <c r="F1074" s="10">
        <v>13.8</v>
      </c>
      <c r="G1074" s="142">
        <v>6.7399999999999995E-8</v>
      </c>
      <c r="H1074" s="143">
        <v>1.8</v>
      </c>
      <c r="I1074" s="10"/>
      <c r="J1074" s="75"/>
      <c r="K1074" s="122"/>
      <c r="L1074" s="75"/>
      <c r="M1074" s="75"/>
      <c r="O1074" s="185"/>
      <c r="P1074" s="183"/>
      <c r="W1074" s="56"/>
      <c r="X1074" s="56"/>
      <c r="AA1074" s="56"/>
    </row>
    <row r="1075" spans="1:27">
      <c r="A1075" s="258" t="s">
        <v>333</v>
      </c>
      <c r="B1075" s="10">
        <v>173.4</v>
      </c>
      <c r="C1075" s="137" t="s">
        <v>162</v>
      </c>
      <c r="D1075" s="10">
        <v>350</v>
      </c>
      <c r="E1075" s="10">
        <v>68.599999999999994</v>
      </c>
      <c r="F1075" s="10">
        <v>3.8</v>
      </c>
      <c r="G1075" s="142">
        <v>7.1799999999999994E-8</v>
      </c>
      <c r="H1075" s="143">
        <v>2.1</v>
      </c>
      <c r="I1075" s="10">
        <v>12.4</v>
      </c>
      <c r="J1075" s="75"/>
      <c r="K1075" s="122"/>
      <c r="L1075" s="75"/>
      <c r="M1075" s="75"/>
      <c r="O1075" s="185"/>
      <c r="P1075" s="183"/>
      <c r="W1075" s="56"/>
      <c r="X1075" s="56"/>
      <c r="AA1075" s="56"/>
    </row>
    <row r="1076" spans="1:27">
      <c r="A1076" s="256" t="s">
        <v>334</v>
      </c>
      <c r="B1076" s="10">
        <v>173.4</v>
      </c>
      <c r="C1076" s="137" t="s">
        <v>162</v>
      </c>
      <c r="D1076" s="10">
        <v>375</v>
      </c>
      <c r="E1076" s="10">
        <v>41.2</v>
      </c>
      <c r="F1076" s="10">
        <v>21.4</v>
      </c>
      <c r="G1076" s="142">
        <v>6.4099999999999998E-8</v>
      </c>
      <c r="H1076" s="143">
        <v>1.8</v>
      </c>
      <c r="I1076" s="10"/>
      <c r="J1076" s="75"/>
      <c r="K1076" s="122"/>
      <c r="L1076" s="75"/>
      <c r="M1076" s="75"/>
      <c r="O1076" s="185"/>
      <c r="P1076" s="183"/>
      <c r="W1076" s="56"/>
      <c r="X1076" s="56"/>
      <c r="AA1076" s="56"/>
    </row>
    <row r="1077" spans="1:27" ht="15.75">
      <c r="A1077" s="256" t="s">
        <v>98</v>
      </c>
      <c r="B1077" s="72">
        <v>173.4</v>
      </c>
      <c r="C1077" s="73" t="s">
        <v>162</v>
      </c>
      <c r="D1077" s="72">
        <v>375</v>
      </c>
      <c r="E1077" s="79">
        <v>39.4</v>
      </c>
      <c r="F1077" s="79">
        <v>18.2</v>
      </c>
      <c r="G1077" s="74">
        <v>7.1499999999999998E-8</v>
      </c>
      <c r="H1077" s="75">
        <v>1.9</v>
      </c>
      <c r="I1077" s="75"/>
      <c r="J1077" s="75"/>
      <c r="K1077" s="259" t="s">
        <v>351</v>
      </c>
      <c r="L1077" s="75"/>
      <c r="M1077" s="75"/>
      <c r="O1077" s="185"/>
      <c r="P1077" s="183"/>
      <c r="W1077" s="56"/>
      <c r="X1077" s="56"/>
      <c r="AA1077" s="56"/>
    </row>
    <row r="1078" spans="1:27">
      <c r="A1078" s="256" t="s">
        <v>335</v>
      </c>
      <c r="B1078" s="72">
        <v>173.4</v>
      </c>
      <c r="C1078" s="73" t="s">
        <v>162</v>
      </c>
      <c r="D1078" s="72">
        <v>400</v>
      </c>
      <c r="E1078" s="79">
        <v>59.4</v>
      </c>
      <c r="F1078" s="79">
        <v>4.8</v>
      </c>
      <c r="G1078" s="74">
        <v>5.9999999999999995E-8</v>
      </c>
      <c r="H1078" s="75">
        <v>3.1</v>
      </c>
      <c r="I1078" s="75">
        <v>14.7</v>
      </c>
      <c r="J1078" s="75"/>
      <c r="K1078" s="122"/>
      <c r="L1078" s="75"/>
      <c r="M1078" s="75"/>
      <c r="O1078" s="185"/>
      <c r="P1078" s="183"/>
      <c r="W1078" s="56"/>
      <c r="X1078" s="56"/>
      <c r="AA1078" s="56"/>
    </row>
    <row r="1079" spans="1:27">
      <c r="A1079" s="256" t="s">
        <v>336</v>
      </c>
      <c r="B1079" s="72">
        <v>173.4</v>
      </c>
      <c r="C1079" s="73" t="s">
        <v>162</v>
      </c>
      <c r="D1079" s="72">
        <v>425</v>
      </c>
      <c r="E1079" s="79">
        <v>76.8</v>
      </c>
      <c r="F1079" s="79">
        <v>17.899999999999999</v>
      </c>
      <c r="G1079" s="74">
        <v>5.3300000000000001E-8</v>
      </c>
      <c r="H1079" s="75">
        <v>1.9</v>
      </c>
      <c r="I1079" s="75"/>
      <c r="J1079" s="75"/>
      <c r="K1079" s="122"/>
      <c r="L1079" s="75"/>
      <c r="M1079" s="75"/>
      <c r="O1079" s="185"/>
      <c r="P1079" s="183"/>
      <c r="W1079" s="56"/>
      <c r="X1079" s="56"/>
      <c r="AA1079" s="56"/>
    </row>
    <row r="1080" spans="1:27">
      <c r="A1080" s="256" t="s">
        <v>337</v>
      </c>
      <c r="B1080" s="72">
        <v>173.4</v>
      </c>
      <c r="C1080" s="73" t="s">
        <v>162</v>
      </c>
      <c r="D1080" s="72">
        <v>450</v>
      </c>
      <c r="E1080" s="79">
        <v>39.799999999999997</v>
      </c>
      <c r="F1080" s="79">
        <v>-4.2</v>
      </c>
      <c r="G1080" s="74">
        <v>7.3399999999999996E-8</v>
      </c>
      <c r="H1080" s="75">
        <v>1.9</v>
      </c>
      <c r="I1080" s="75">
        <v>17.7</v>
      </c>
      <c r="J1080" s="75"/>
      <c r="K1080" s="122"/>
      <c r="L1080" s="75"/>
      <c r="M1080" s="75"/>
      <c r="O1080" s="185"/>
      <c r="P1080" s="183"/>
      <c r="W1080" s="56"/>
      <c r="X1080" s="56"/>
      <c r="AA1080" s="56"/>
    </row>
    <row r="1081" spans="1:27">
      <c r="A1081" s="256"/>
      <c r="B1081" s="72"/>
      <c r="C1081" s="73"/>
      <c r="D1081" s="72"/>
      <c r="E1081" s="79"/>
      <c r="F1081" s="79"/>
      <c r="G1081" s="74"/>
      <c r="H1081" s="75"/>
      <c r="I1081" s="75"/>
      <c r="J1081" s="75"/>
      <c r="K1081" s="122"/>
      <c r="L1081" s="75"/>
      <c r="M1081" s="75"/>
      <c r="W1081" s="56"/>
      <c r="X1081" s="56"/>
      <c r="AA1081" s="56"/>
    </row>
    <row r="1082" spans="1:27" ht="15.75">
      <c r="A1082" s="256" t="s">
        <v>322</v>
      </c>
      <c r="B1082" s="68">
        <v>174.2</v>
      </c>
      <c r="C1082" s="71" t="s">
        <v>161</v>
      </c>
      <c r="D1082" s="68">
        <v>0</v>
      </c>
      <c r="E1082" s="8">
        <v>11</v>
      </c>
      <c r="F1082" s="8">
        <v>43.8</v>
      </c>
      <c r="G1082" s="70">
        <v>4.0499999999999999E-7</v>
      </c>
      <c r="H1082" s="5">
        <v>1.2</v>
      </c>
      <c r="I1082" s="5">
        <v>5.9</v>
      </c>
      <c r="J1082" s="5"/>
      <c r="K1082" s="128" t="s">
        <v>106</v>
      </c>
      <c r="L1082" s="5"/>
      <c r="M1082" s="5"/>
      <c r="N1082" s="105"/>
      <c r="O1082" s="185"/>
      <c r="P1082" s="183"/>
      <c r="W1082" s="56"/>
      <c r="X1082" s="56"/>
      <c r="AA1082" s="56"/>
    </row>
    <row r="1083" spans="1:27">
      <c r="A1083" s="256" t="s">
        <v>323</v>
      </c>
      <c r="B1083" s="68">
        <v>174.2</v>
      </c>
      <c r="C1083" s="71" t="s">
        <v>162</v>
      </c>
      <c r="D1083" s="68">
        <v>100</v>
      </c>
      <c r="E1083" s="8">
        <v>9.5</v>
      </c>
      <c r="F1083" s="8">
        <v>43.6</v>
      </c>
      <c r="G1083" s="70">
        <v>3.1199999999999999E-7</v>
      </c>
      <c r="H1083" s="5">
        <v>1.2</v>
      </c>
      <c r="I1083" s="5"/>
      <c r="J1083" s="5"/>
      <c r="K1083" s="439" t="s">
        <v>183</v>
      </c>
      <c r="L1083" s="440"/>
      <c r="M1083" s="440"/>
      <c r="O1083" s="185"/>
      <c r="P1083" s="183"/>
      <c r="W1083" s="56"/>
      <c r="X1083" s="56"/>
      <c r="AA1083" s="56"/>
    </row>
    <row r="1084" spans="1:27">
      <c r="A1084" s="326" t="s">
        <v>324</v>
      </c>
      <c r="B1084" s="68">
        <v>174.2</v>
      </c>
      <c r="C1084" s="71" t="s">
        <v>162</v>
      </c>
      <c r="D1084" s="68">
        <v>150</v>
      </c>
      <c r="E1084" s="8">
        <v>10.9</v>
      </c>
      <c r="F1084" s="8">
        <v>52.6</v>
      </c>
      <c r="G1084" s="70">
        <v>2.41E-7</v>
      </c>
      <c r="H1084" s="5">
        <v>1.2</v>
      </c>
      <c r="I1084" s="5">
        <v>5.9</v>
      </c>
      <c r="J1084" s="5"/>
      <c r="K1084" s="439"/>
      <c r="L1084" s="440"/>
      <c r="M1084" s="440"/>
      <c r="O1084" s="185"/>
      <c r="P1084" s="183"/>
      <c r="W1084" s="56"/>
      <c r="X1084" s="56"/>
      <c r="AA1084" s="56"/>
    </row>
    <row r="1085" spans="1:27">
      <c r="A1085" s="326" t="s">
        <v>325</v>
      </c>
      <c r="B1085" s="68">
        <v>174.2</v>
      </c>
      <c r="C1085" s="71" t="s">
        <v>162</v>
      </c>
      <c r="D1085" s="68">
        <v>175</v>
      </c>
      <c r="E1085" s="8">
        <v>14.1</v>
      </c>
      <c r="F1085" s="8">
        <v>46.2</v>
      </c>
      <c r="G1085" s="70">
        <v>2.2399999999999999E-7</v>
      </c>
      <c r="H1085" s="5">
        <v>1.2</v>
      </c>
      <c r="I1085" s="5"/>
      <c r="J1085" s="5"/>
      <c r="K1085" s="439"/>
      <c r="L1085" s="440"/>
      <c r="M1085" s="440"/>
      <c r="O1085" s="185"/>
      <c r="P1085" s="183"/>
      <c r="W1085" s="56"/>
      <c r="X1085" s="56"/>
      <c r="AA1085" s="56"/>
    </row>
    <row r="1086" spans="1:27">
      <c r="A1086" s="326" t="s">
        <v>326</v>
      </c>
      <c r="B1086" s="68">
        <v>174.2</v>
      </c>
      <c r="C1086" s="71" t="s">
        <v>162</v>
      </c>
      <c r="D1086" s="68">
        <v>200</v>
      </c>
      <c r="E1086" s="8">
        <v>11.9</v>
      </c>
      <c r="F1086" s="8">
        <v>44.9</v>
      </c>
      <c r="G1086" s="70">
        <v>2.28E-7</v>
      </c>
      <c r="H1086" s="5">
        <v>1.3</v>
      </c>
      <c r="I1086" s="5">
        <v>5.7</v>
      </c>
      <c r="J1086" s="5"/>
      <c r="K1086" s="439"/>
      <c r="L1086" s="440"/>
      <c r="M1086" s="440"/>
      <c r="O1086" s="185"/>
      <c r="P1086" s="183"/>
      <c r="W1086" s="56"/>
      <c r="X1086" s="56"/>
      <c r="AA1086" s="56"/>
    </row>
    <row r="1087" spans="1:27">
      <c r="A1087" s="326" t="s">
        <v>327</v>
      </c>
      <c r="B1087" s="68">
        <v>174.2</v>
      </c>
      <c r="C1087" s="71" t="s">
        <v>162</v>
      </c>
      <c r="D1087" s="68">
        <v>225</v>
      </c>
      <c r="E1087" s="8">
        <v>16.3</v>
      </c>
      <c r="F1087" s="8">
        <v>44.3</v>
      </c>
      <c r="G1087" s="70">
        <v>2.0599999999999999E-7</v>
      </c>
      <c r="H1087" s="5">
        <v>1.2</v>
      </c>
      <c r="I1087" s="5"/>
      <c r="J1087" s="5"/>
      <c r="K1087" s="439"/>
      <c r="L1087" s="440"/>
      <c r="M1087" s="440"/>
      <c r="O1087" s="185"/>
      <c r="P1087" s="183"/>
      <c r="W1087" s="56"/>
      <c r="X1087" s="56"/>
      <c r="AA1087" s="56"/>
    </row>
    <row r="1088" spans="1:27">
      <c r="A1088" s="326" t="s">
        <v>328</v>
      </c>
      <c r="B1088" s="68">
        <v>174.2</v>
      </c>
      <c r="C1088" s="71" t="s">
        <v>162</v>
      </c>
      <c r="D1088" s="68">
        <v>250</v>
      </c>
      <c r="E1088" s="8">
        <v>9.6</v>
      </c>
      <c r="F1088" s="8">
        <v>41.3</v>
      </c>
      <c r="G1088" s="70">
        <v>2.11E-7</v>
      </c>
      <c r="H1088" s="5">
        <v>1.2</v>
      </c>
      <c r="I1088" s="5">
        <v>5.7</v>
      </c>
      <c r="J1088" s="5"/>
      <c r="K1088" s="439"/>
      <c r="L1088" s="440"/>
      <c r="M1088" s="440"/>
      <c r="O1088" s="185"/>
      <c r="P1088" s="183"/>
      <c r="W1088" s="56"/>
      <c r="X1088" s="56"/>
      <c r="AA1088" s="56"/>
    </row>
    <row r="1089" spans="1:27">
      <c r="A1089" s="326" t="s">
        <v>329</v>
      </c>
      <c r="B1089" s="68">
        <v>174.2</v>
      </c>
      <c r="C1089" s="71" t="s">
        <v>163</v>
      </c>
      <c r="D1089" s="68">
        <v>3.6</v>
      </c>
      <c r="E1089" s="8">
        <v>16.100000000000001</v>
      </c>
      <c r="F1089" s="8">
        <v>38</v>
      </c>
      <c r="G1089" s="70">
        <v>2.0200000000000001E-7</v>
      </c>
      <c r="H1089" s="5">
        <v>1.3</v>
      </c>
      <c r="I1089" s="5"/>
      <c r="J1089" s="5"/>
      <c r="K1089" s="439"/>
      <c r="L1089" s="440"/>
      <c r="M1089" s="440"/>
      <c r="O1089" s="185"/>
      <c r="P1089" s="183"/>
      <c r="W1089" s="56"/>
      <c r="X1089" s="56"/>
      <c r="AA1089" s="56"/>
    </row>
    <row r="1090" spans="1:27">
      <c r="A1090" s="326" t="s">
        <v>330</v>
      </c>
      <c r="B1090" s="68">
        <v>174.2</v>
      </c>
      <c r="C1090" s="71" t="s">
        <v>163</v>
      </c>
      <c r="D1090" s="68">
        <v>8.1</v>
      </c>
      <c r="E1090" s="8">
        <v>10.3</v>
      </c>
      <c r="F1090" s="8">
        <v>36.799999999999997</v>
      </c>
      <c r="G1090" s="70">
        <v>1.8199999999999999E-7</v>
      </c>
      <c r="H1090" s="5">
        <v>1.3</v>
      </c>
      <c r="I1090" s="5"/>
      <c r="J1090" s="5"/>
      <c r="K1090" s="439"/>
      <c r="L1090" s="440"/>
      <c r="M1090" s="440"/>
      <c r="O1090" s="185"/>
      <c r="P1090" s="183"/>
      <c r="W1090" s="56"/>
      <c r="X1090" s="56"/>
      <c r="AA1090" s="56"/>
    </row>
    <row r="1091" spans="1:27">
      <c r="A1091" s="256" t="s">
        <v>331</v>
      </c>
      <c r="B1091" s="68">
        <v>174.2</v>
      </c>
      <c r="C1091" s="71" t="s">
        <v>163</v>
      </c>
      <c r="D1091" s="68">
        <v>12.2</v>
      </c>
      <c r="E1091" s="8">
        <v>14.8</v>
      </c>
      <c r="F1091" s="8">
        <v>38.799999999999997</v>
      </c>
      <c r="G1091" s="70">
        <v>1.6500000000000001E-7</v>
      </c>
      <c r="H1091" s="5">
        <v>1.2</v>
      </c>
      <c r="I1091" s="5"/>
      <c r="J1091" s="5"/>
      <c r="K1091" s="439"/>
      <c r="L1091" s="440"/>
      <c r="M1091" s="440"/>
      <c r="O1091" s="185"/>
      <c r="P1091" s="183"/>
      <c r="W1091" s="56"/>
      <c r="X1091" s="56"/>
      <c r="AA1091" s="56"/>
    </row>
    <row r="1092" spans="1:27">
      <c r="A1092" s="256" t="s">
        <v>332</v>
      </c>
      <c r="B1092" s="68">
        <v>174.2</v>
      </c>
      <c r="C1092" s="71" t="s">
        <v>163</v>
      </c>
      <c r="D1092" s="68">
        <v>14</v>
      </c>
      <c r="E1092" s="8">
        <v>19.600000000000001</v>
      </c>
      <c r="F1092" s="8">
        <v>42.3</v>
      </c>
      <c r="G1092" s="70">
        <v>1.5099999999999999E-7</v>
      </c>
      <c r="H1092" s="5">
        <v>1.3</v>
      </c>
      <c r="I1092" s="5"/>
      <c r="J1092" s="5"/>
      <c r="K1092" s="439"/>
      <c r="L1092" s="440"/>
      <c r="M1092" s="440"/>
      <c r="O1092" s="185"/>
      <c r="P1092" s="183"/>
      <c r="W1092" s="56"/>
      <c r="X1092" s="56"/>
      <c r="AA1092" s="56"/>
    </row>
    <row r="1093" spans="1:27">
      <c r="A1093" s="256" t="s">
        <v>333</v>
      </c>
      <c r="B1093" s="68">
        <v>174.2</v>
      </c>
      <c r="C1093" s="71" t="s">
        <v>162</v>
      </c>
      <c r="D1093" s="68">
        <v>275</v>
      </c>
      <c r="E1093" s="8">
        <v>11.5</v>
      </c>
      <c r="F1093" s="8">
        <v>52.8</v>
      </c>
      <c r="G1093" s="70">
        <v>1.5900000000000001E-7</v>
      </c>
      <c r="H1093" s="5">
        <v>1.2</v>
      </c>
      <c r="I1093" s="5"/>
      <c r="J1093" s="5"/>
      <c r="K1093" s="439"/>
      <c r="L1093" s="440"/>
      <c r="M1093" s="440"/>
      <c r="O1093" s="185"/>
      <c r="P1093" s="183"/>
      <c r="W1093" s="56"/>
      <c r="X1093" s="56"/>
      <c r="AA1093" s="56"/>
    </row>
    <row r="1094" spans="1:27">
      <c r="A1094" s="256" t="s">
        <v>334</v>
      </c>
      <c r="B1094" s="68">
        <v>174.2</v>
      </c>
      <c r="C1094" s="71" t="s">
        <v>162</v>
      </c>
      <c r="D1094" s="68">
        <v>300</v>
      </c>
      <c r="E1094" s="8">
        <v>16.2</v>
      </c>
      <c r="F1094" s="8">
        <v>42.3</v>
      </c>
      <c r="G1094" s="70">
        <v>1.67E-7</v>
      </c>
      <c r="H1094" s="5">
        <v>1.2</v>
      </c>
      <c r="I1094" s="5">
        <v>5.2</v>
      </c>
      <c r="J1094" s="5"/>
      <c r="K1094" s="439"/>
      <c r="L1094" s="440"/>
      <c r="M1094" s="440"/>
      <c r="O1094" s="185"/>
      <c r="P1094" s="183"/>
      <c r="W1094" s="56"/>
      <c r="X1094" s="56"/>
      <c r="AA1094" s="56"/>
    </row>
    <row r="1095" spans="1:27">
      <c r="A1095" s="256" t="s">
        <v>98</v>
      </c>
      <c r="B1095" s="68">
        <v>174.2</v>
      </c>
      <c r="C1095" s="71" t="s">
        <v>162</v>
      </c>
      <c r="D1095" s="68">
        <v>325</v>
      </c>
      <c r="E1095" s="8">
        <v>3.8</v>
      </c>
      <c r="F1095" s="8">
        <v>50.4</v>
      </c>
      <c r="G1095" s="70">
        <v>1.6E-7</v>
      </c>
      <c r="H1095" s="5">
        <v>1.1000000000000001</v>
      </c>
      <c r="I1095" s="5"/>
      <c r="J1095" s="5"/>
      <c r="K1095" s="439"/>
      <c r="L1095" s="440"/>
      <c r="M1095" s="440"/>
      <c r="O1095" s="185"/>
      <c r="P1095" s="183"/>
      <c r="W1095" s="56"/>
      <c r="X1095" s="56"/>
      <c r="AA1095" s="56"/>
    </row>
    <row r="1096" spans="1:27">
      <c r="A1096" s="258" t="s">
        <v>335</v>
      </c>
      <c r="B1096" s="68">
        <v>174.2</v>
      </c>
      <c r="C1096" s="71" t="s">
        <v>162</v>
      </c>
      <c r="D1096" s="68">
        <v>350</v>
      </c>
      <c r="E1096" s="8">
        <v>43</v>
      </c>
      <c r="F1096" s="8">
        <v>62.6</v>
      </c>
      <c r="G1096" s="70">
        <v>7.54E-8</v>
      </c>
      <c r="H1096" s="5">
        <v>1.3</v>
      </c>
      <c r="I1096" s="78">
        <v>8.8000000000000007</v>
      </c>
      <c r="J1096" s="78"/>
      <c r="K1096" s="439"/>
      <c r="L1096" s="440"/>
      <c r="M1096" s="440"/>
      <c r="O1096" s="185"/>
      <c r="P1096" s="183"/>
      <c r="W1096" s="56"/>
      <c r="X1096" s="56"/>
      <c r="AA1096" s="56"/>
    </row>
    <row r="1097" spans="1:27">
      <c r="A1097" s="258" t="s">
        <v>336</v>
      </c>
      <c r="B1097" s="10">
        <v>174.2</v>
      </c>
      <c r="C1097" s="137" t="s">
        <v>162</v>
      </c>
      <c r="D1097" s="10">
        <v>375</v>
      </c>
      <c r="E1097" s="10">
        <v>11.6</v>
      </c>
      <c r="F1097" s="10">
        <v>33.9</v>
      </c>
      <c r="G1097" s="142">
        <v>9.0499999999999996E-8</v>
      </c>
      <c r="H1097" s="143">
        <v>1.4</v>
      </c>
      <c r="I1097" s="75"/>
      <c r="J1097" s="75"/>
      <c r="K1097" s="122"/>
      <c r="L1097" s="75"/>
      <c r="M1097" s="75"/>
      <c r="O1097" s="185"/>
      <c r="P1097" s="183"/>
      <c r="W1097" s="56"/>
      <c r="X1097" s="56"/>
      <c r="AA1097" s="56"/>
    </row>
    <row r="1098" spans="1:27">
      <c r="A1098" s="258" t="s">
        <v>337</v>
      </c>
      <c r="B1098" s="10">
        <v>174.2</v>
      </c>
      <c r="C1098" s="137" t="s">
        <v>162</v>
      </c>
      <c r="D1098" s="10">
        <v>400</v>
      </c>
      <c r="E1098" s="10">
        <v>32.799999999999997</v>
      </c>
      <c r="F1098" s="10">
        <v>9.5</v>
      </c>
      <c r="G1098" s="142">
        <v>1.04E-7</v>
      </c>
      <c r="H1098" s="143">
        <v>1.6</v>
      </c>
      <c r="I1098" s="75"/>
      <c r="J1098" s="75"/>
      <c r="K1098" s="122"/>
      <c r="L1098" s="75"/>
      <c r="M1098" s="75"/>
      <c r="O1098" s="185"/>
      <c r="P1098" s="183"/>
      <c r="W1098" s="56"/>
      <c r="X1098" s="56"/>
      <c r="AA1098" s="56"/>
    </row>
    <row r="1099" spans="1:27">
      <c r="A1099" s="256"/>
      <c r="B1099" s="72"/>
      <c r="C1099" s="73"/>
      <c r="D1099" s="72"/>
      <c r="E1099" s="79"/>
      <c r="F1099" s="79"/>
      <c r="G1099" s="74"/>
      <c r="H1099" s="75"/>
      <c r="I1099" s="75"/>
      <c r="J1099" s="75"/>
      <c r="K1099" s="122"/>
      <c r="L1099" s="75"/>
      <c r="M1099" s="75"/>
      <c r="W1099" s="56"/>
      <c r="X1099" s="56"/>
      <c r="AA1099" s="56"/>
    </row>
    <row r="1100" spans="1:27" ht="15.75">
      <c r="A1100" s="256" t="s">
        <v>322</v>
      </c>
      <c r="B1100" s="68">
        <v>175.5</v>
      </c>
      <c r="C1100" s="71" t="s">
        <v>161</v>
      </c>
      <c r="D1100" s="68">
        <v>0</v>
      </c>
      <c r="E1100" s="8">
        <v>56.7</v>
      </c>
      <c r="F1100" s="8">
        <v>69.2</v>
      </c>
      <c r="G1100" s="70">
        <v>3.7399999999999999E-7</v>
      </c>
      <c r="H1100" s="5">
        <v>1.1000000000000001</v>
      </c>
      <c r="I1100" s="5">
        <v>1</v>
      </c>
      <c r="J1100" s="5"/>
      <c r="K1100" s="128" t="s">
        <v>98</v>
      </c>
      <c r="L1100" s="5"/>
      <c r="M1100" s="5"/>
      <c r="N1100" s="105"/>
      <c r="O1100" s="185"/>
      <c r="P1100" s="183"/>
      <c r="W1100" s="56"/>
      <c r="X1100" s="56"/>
      <c r="AA1100" s="56"/>
    </row>
    <row r="1101" spans="1:27">
      <c r="A1101" s="256" t="s">
        <v>323</v>
      </c>
      <c r="B1101" s="68">
        <v>175.5</v>
      </c>
      <c r="C1101" s="71" t="s">
        <v>162</v>
      </c>
      <c r="D1101" s="68">
        <v>100</v>
      </c>
      <c r="E1101" s="8">
        <v>56.4</v>
      </c>
      <c r="F1101" s="8">
        <v>63.7</v>
      </c>
      <c r="G1101" s="70">
        <v>3.46E-7</v>
      </c>
      <c r="H1101" s="5">
        <v>1</v>
      </c>
      <c r="I1101" s="5"/>
      <c r="J1101" s="5"/>
      <c r="K1101" s="439" t="s">
        <v>182</v>
      </c>
      <c r="L1101" s="440"/>
      <c r="M1101" s="440"/>
      <c r="O1101" s="185"/>
      <c r="P1101" s="183"/>
      <c r="W1101" s="56"/>
      <c r="X1101" s="56"/>
      <c r="AA1101" s="56"/>
    </row>
    <row r="1102" spans="1:27">
      <c r="A1102" s="256" t="s">
        <v>324</v>
      </c>
      <c r="B1102" s="68">
        <v>175.5</v>
      </c>
      <c r="C1102" s="71" t="s">
        <v>162</v>
      </c>
      <c r="D1102" s="68">
        <v>150</v>
      </c>
      <c r="E1102" s="8">
        <v>67.099999999999994</v>
      </c>
      <c r="F1102" s="8">
        <v>66.5</v>
      </c>
      <c r="G1102" s="70">
        <v>3.1899999999999998E-7</v>
      </c>
      <c r="H1102" s="5">
        <v>1</v>
      </c>
      <c r="I1102" s="5"/>
      <c r="J1102" s="5"/>
      <c r="K1102" s="439"/>
      <c r="L1102" s="440"/>
      <c r="M1102" s="440"/>
      <c r="O1102" s="185"/>
      <c r="P1102" s="183"/>
      <c r="W1102" s="56"/>
      <c r="X1102" s="56"/>
      <c r="AA1102" s="56"/>
    </row>
    <row r="1103" spans="1:27">
      <c r="A1103" s="256" t="s">
        <v>325</v>
      </c>
      <c r="B1103" s="68">
        <v>175.5</v>
      </c>
      <c r="C1103" s="71" t="s">
        <v>162</v>
      </c>
      <c r="D1103" s="68">
        <v>175</v>
      </c>
      <c r="E1103" s="8">
        <v>53.6</v>
      </c>
      <c r="F1103" s="8">
        <v>58.9</v>
      </c>
      <c r="G1103" s="70">
        <v>3.1300000000000001E-7</v>
      </c>
      <c r="H1103" s="5">
        <v>1.2</v>
      </c>
      <c r="I1103" s="5"/>
      <c r="J1103" s="5"/>
      <c r="K1103" s="439"/>
      <c r="L1103" s="440"/>
      <c r="M1103" s="440"/>
      <c r="O1103" s="185"/>
      <c r="P1103" s="183"/>
      <c r="W1103" s="56"/>
      <c r="X1103" s="56"/>
      <c r="AA1103" s="56"/>
    </row>
    <row r="1104" spans="1:27">
      <c r="A1104" s="352" t="s">
        <v>326</v>
      </c>
      <c r="B1104" s="68">
        <v>175.5</v>
      </c>
      <c r="C1104" s="71" t="s">
        <v>162</v>
      </c>
      <c r="D1104" s="68">
        <v>200</v>
      </c>
      <c r="E1104" s="8">
        <v>53.8</v>
      </c>
      <c r="F1104" s="8">
        <v>57.5</v>
      </c>
      <c r="G1104" s="70">
        <v>3.1399999999999998E-7</v>
      </c>
      <c r="H1104" s="5">
        <v>1.1000000000000001</v>
      </c>
      <c r="I1104" s="5">
        <v>0.7</v>
      </c>
      <c r="J1104" s="5"/>
      <c r="K1104" s="439"/>
      <c r="L1104" s="440"/>
      <c r="M1104" s="440"/>
      <c r="O1104" s="185"/>
      <c r="P1104" s="183"/>
      <c r="W1104" s="56"/>
      <c r="X1104" s="56"/>
      <c r="AA1104" s="56"/>
    </row>
    <row r="1105" spans="1:27">
      <c r="A1105" s="352" t="s">
        <v>327</v>
      </c>
      <c r="B1105" s="68">
        <v>175.5</v>
      </c>
      <c r="C1105" s="71" t="s">
        <v>162</v>
      </c>
      <c r="D1105" s="68">
        <v>225</v>
      </c>
      <c r="E1105" s="8">
        <v>53.4</v>
      </c>
      <c r="F1105" s="8">
        <v>57.2</v>
      </c>
      <c r="G1105" s="70">
        <v>3.1199999999999999E-7</v>
      </c>
      <c r="H1105" s="5">
        <v>1.2</v>
      </c>
      <c r="I1105" s="5">
        <v>0.9</v>
      </c>
      <c r="J1105" s="5"/>
      <c r="K1105" s="439"/>
      <c r="L1105" s="440"/>
      <c r="M1105" s="440"/>
      <c r="O1105" s="185"/>
      <c r="P1105" s="183"/>
      <c r="W1105" s="56"/>
      <c r="X1105" s="56"/>
      <c r="AA1105" s="56"/>
    </row>
    <row r="1106" spans="1:27">
      <c r="A1106" s="352" t="s">
        <v>328</v>
      </c>
      <c r="B1106" s="68">
        <v>175.5</v>
      </c>
      <c r="C1106" s="71" t="s">
        <v>162</v>
      </c>
      <c r="D1106" s="68">
        <v>250</v>
      </c>
      <c r="E1106" s="8">
        <v>57.8</v>
      </c>
      <c r="F1106" s="8">
        <v>62.9</v>
      </c>
      <c r="G1106" s="70">
        <v>3.0400000000000002E-7</v>
      </c>
      <c r="H1106" s="5">
        <v>1</v>
      </c>
      <c r="I1106" s="5">
        <v>1.1000000000000001</v>
      </c>
      <c r="J1106" s="5"/>
      <c r="K1106" s="439"/>
      <c r="L1106" s="440"/>
      <c r="M1106" s="440"/>
      <c r="O1106" s="185"/>
      <c r="P1106" s="183"/>
      <c r="W1106" s="56"/>
      <c r="X1106" s="56"/>
      <c r="AA1106" s="56"/>
    </row>
    <row r="1107" spans="1:27">
      <c r="A1107" s="352" t="s">
        <v>329</v>
      </c>
      <c r="B1107" s="68">
        <v>175.5</v>
      </c>
      <c r="C1107" s="71" t="s">
        <v>162</v>
      </c>
      <c r="D1107" s="68">
        <v>275</v>
      </c>
      <c r="E1107" s="8">
        <v>63.5</v>
      </c>
      <c r="F1107" s="8">
        <v>67</v>
      </c>
      <c r="G1107" s="70">
        <v>2.7300000000000002E-7</v>
      </c>
      <c r="H1107" s="5">
        <v>1.1000000000000001</v>
      </c>
      <c r="I1107" s="5"/>
      <c r="J1107" s="5"/>
      <c r="K1107" s="439"/>
      <c r="L1107" s="440"/>
      <c r="M1107" s="440"/>
      <c r="O1107" s="185"/>
      <c r="P1107" s="183"/>
      <c r="W1107" s="56"/>
      <c r="X1107" s="56"/>
      <c r="AA1107" s="56"/>
    </row>
    <row r="1108" spans="1:27">
      <c r="A1108" s="352" t="s">
        <v>330</v>
      </c>
      <c r="B1108" s="68">
        <v>175.5</v>
      </c>
      <c r="C1108" s="71" t="s">
        <v>162</v>
      </c>
      <c r="D1108" s="68">
        <v>300</v>
      </c>
      <c r="E1108" s="8">
        <v>78.099999999999994</v>
      </c>
      <c r="F1108" s="8">
        <v>72.599999999999994</v>
      </c>
      <c r="G1108" s="70">
        <v>2.79E-7</v>
      </c>
      <c r="H1108" s="5">
        <v>1.1000000000000001</v>
      </c>
      <c r="I1108" s="5">
        <v>0.8</v>
      </c>
      <c r="J1108" s="5"/>
      <c r="K1108" s="439"/>
      <c r="L1108" s="440"/>
      <c r="M1108" s="440"/>
      <c r="O1108" s="185"/>
      <c r="P1108" s="183"/>
      <c r="W1108" s="56"/>
      <c r="X1108" s="56"/>
      <c r="AA1108" s="56"/>
    </row>
    <row r="1109" spans="1:27">
      <c r="A1109" s="258" t="s">
        <v>331</v>
      </c>
      <c r="B1109" s="68">
        <v>175.5</v>
      </c>
      <c r="C1109" s="71" t="s">
        <v>162</v>
      </c>
      <c r="D1109" s="68">
        <v>325</v>
      </c>
      <c r="E1109" s="8">
        <v>68.5</v>
      </c>
      <c r="F1109" s="8">
        <v>71.900000000000006</v>
      </c>
      <c r="G1109" s="70">
        <v>2.8700000000000002E-7</v>
      </c>
      <c r="H1109" s="5">
        <v>1.1000000000000001</v>
      </c>
      <c r="I1109" s="5"/>
      <c r="J1109" s="5"/>
      <c r="K1109" s="439"/>
      <c r="L1109" s="440"/>
      <c r="M1109" s="440"/>
      <c r="O1109" s="185"/>
      <c r="P1109" s="183"/>
      <c r="W1109" s="56"/>
      <c r="X1109" s="56"/>
      <c r="AA1109" s="56"/>
    </row>
    <row r="1110" spans="1:27">
      <c r="A1110" s="258" t="s">
        <v>332</v>
      </c>
      <c r="B1110" s="68">
        <v>175.5</v>
      </c>
      <c r="C1110" s="71" t="s">
        <v>162</v>
      </c>
      <c r="D1110" s="68">
        <v>350</v>
      </c>
      <c r="E1110" s="8">
        <v>60.8</v>
      </c>
      <c r="F1110" s="8">
        <v>71.8</v>
      </c>
      <c r="G1110" s="70">
        <v>2.7099999999999998E-7</v>
      </c>
      <c r="H1110" s="5">
        <v>1.1000000000000001</v>
      </c>
      <c r="I1110" s="5">
        <v>1.1000000000000001</v>
      </c>
      <c r="J1110" s="5"/>
      <c r="K1110" s="439"/>
      <c r="L1110" s="440"/>
      <c r="M1110" s="440"/>
      <c r="O1110" s="185"/>
      <c r="P1110" s="183"/>
      <c r="W1110" s="56"/>
      <c r="X1110" s="56"/>
      <c r="AA1110" s="56"/>
    </row>
    <row r="1111" spans="1:27">
      <c r="A1111" s="258" t="s">
        <v>333</v>
      </c>
      <c r="B1111" s="68">
        <v>175.5</v>
      </c>
      <c r="C1111" s="71" t="s">
        <v>162</v>
      </c>
      <c r="D1111" s="68">
        <v>375</v>
      </c>
      <c r="E1111" s="8">
        <v>60</v>
      </c>
      <c r="F1111" s="8">
        <v>72.5</v>
      </c>
      <c r="G1111" s="70">
        <v>1.9999999999999999E-7</v>
      </c>
      <c r="H1111" s="5">
        <v>1.2</v>
      </c>
      <c r="I1111" s="5"/>
      <c r="J1111" s="5"/>
      <c r="K1111" s="439"/>
      <c r="L1111" s="440"/>
      <c r="M1111" s="440"/>
      <c r="O1111" s="185"/>
      <c r="P1111" s="183"/>
      <c r="W1111" s="56"/>
      <c r="X1111" s="56"/>
      <c r="AA1111" s="56"/>
    </row>
    <row r="1112" spans="1:27">
      <c r="A1112" s="258" t="s">
        <v>334</v>
      </c>
      <c r="B1112" s="68">
        <v>175.5</v>
      </c>
      <c r="C1112" s="71" t="s">
        <v>162</v>
      </c>
      <c r="D1112" s="68">
        <v>400</v>
      </c>
      <c r="E1112" s="8">
        <v>43.8</v>
      </c>
      <c r="F1112" s="8">
        <v>77.7</v>
      </c>
      <c r="G1112" s="70">
        <v>1.4700000000000001E-7</v>
      </c>
      <c r="H1112" s="5">
        <v>1.2</v>
      </c>
      <c r="I1112" s="5">
        <v>1.6</v>
      </c>
      <c r="J1112" s="5"/>
      <c r="K1112" s="439"/>
      <c r="L1112" s="440"/>
      <c r="M1112" s="440"/>
      <c r="O1112" s="185"/>
      <c r="P1112" s="183"/>
      <c r="W1112" s="56"/>
      <c r="X1112" s="56"/>
      <c r="AA1112" s="56"/>
    </row>
    <row r="1113" spans="1:27">
      <c r="A1113" s="256"/>
      <c r="B1113" s="68"/>
      <c r="C1113" s="71"/>
      <c r="D1113" s="68"/>
      <c r="E1113" s="8"/>
      <c r="F1113" s="8"/>
      <c r="G1113" s="70"/>
      <c r="H1113" s="5"/>
      <c r="I1113" s="5"/>
      <c r="J1113" s="5"/>
      <c r="K1113" s="121"/>
      <c r="L1113" s="5"/>
      <c r="M1113" s="5"/>
      <c r="W1113" s="56"/>
      <c r="X1113" s="56"/>
      <c r="AA1113" s="56"/>
    </row>
    <row r="1114" spans="1:27" ht="15.75">
      <c r="A1114" s="256" t="s">
        <v>322</v>
      </c>
      <c r="B1114" s="68">
        <v>176.45</v>
      </c>
      <c r="C1114" s="71" t="s">
        <v>161</v>
      </c>
      <c r="D1114" s="68">
        <v>0</v>
      </c>
      <c r="E1114" s="8">
        <v>92.2</v>
      </c>
      <c r="F1114" s="8">
        <v>86.4</v>
      </c>
      <c r="G1114" s="70">
        <v>1.18E-7</v>
      </c>
      <c r="H1114" s="5">
        <v>0.9</v>
      </c>
      <c r="I1114" s="5">
        <v>1.9</v>
      </c>
      <c r="J1114" s="5"/>
      <c r="K1114" s="128" t="s">
        <v>96</v>
      </c>
      <c r="L1114" s="5"/>
      <c r="M1114" s="5"/>
      <c r="N1114" s="105"/>
      <c r="O1114" s="185"/>
      <c r="P1114" s="183"/>
      <c r="W1114" s="56"/>
      <c r="X1114" s="56"/>
      <c r="AA1114" s="56"/>
    </row>
    <row r="1115" spans="1:27">
      <c r="A1115" s="256" t="s">
        <v>323</v>
      </c>
      <c r="B1115" s="68">
        <v>176.45</v>
      </c>
      <c r="C1115" s="71" t="s">
        <v>162</v>
      </c>
      <c r="D1115" s="68">
        <v>100</v>
      </c>
      <c r="E1115" s="8">
        <v>60.8</v>
      </c>
      <c r="F1115" s="8">
        <v>76.7</v>
      </c>
      <c r="G1115" s="70">
        <v>9.9E-8</v>
      </c>
      <c r="H1115" s="5">
        <v>1</v>
      </c>
      <c r="I1115" s="5"/>
      <c r="J1115" s="5"/>
      <c r="K1115" s="439" t="s">
        <v>181</v>
      </c>
      <c r="L1115" s="440"/>
      <c r="M1115" s="440"/>
      <c r="O1115" s="185"/>
      <c r="P1115" s="183"/>
      <c r="W1115" s="56"/>
      <c r="X1115" s="56"/>
      <c r="AA1115" s="56"/>
    </row>
    <row r="1116" spans="1:27">
      <c r="A1116" s="256" t="s">
        <v>324</v>
      </c>
      <c r="B1116" s="68">
        <v>176.45</v>
      </c>
      <c r="C1116" s="71" t="s">
        <v>162</v>
      </c>
      <c r="D1116" s="68">
        <v>150</v>
      </c>
      <c r="E1116" s="8">
        <v>51.9</v>
      </c>
      <c r="F1116" s="8">
        <v>68.8</v>
      </c>
      <c r="G1116" s="70">
        <v>8.28E-8</v>
      </c>
      <c r="H1116" s="5">
        <v>1</v>
      </c>
      <c r="I1116" s="5">
        <v>1.7</v>
      </c>
      <c r="J1116" s="5"/>
      <c r="K1116" s="439"/>
      <c r="L1116" s="440"/>
      <c r="M1116" s="440"/>
      <c r="O1116" s="185"/>
      <c r="P1116" s="183"/>
      <c r="W1116" s="56"/>
      <c r="X1116" s="56"/>
      <c r="AA1116" s="56"/>
    </row>
    <row r="1117" spans="1:27">
      <c r="A1117" s="256" t="s">
        <v>325</v>
      </c>
      <c r="B1117" s="68">
        <v>176.45</v>
      </c>
      <c r="C1117" s="71" t="s">
        <v>162</v>
      </c>
      <c r="D1117" s="68">
        <v>175</v>
      </c>
      <c r="E1117" s="8">
        <v>34.799999999999997</v>
      </c>
      <c r="F1117" s="8">
        <v>57.2</v>
      </c>
      <c r="G1117" s="70">
        <v>7.2499999999999994E-8</v>
      </c>
      <c r="H1117" s="5">
        <v>1.3</v>
      </c>
      <c r="I1117" s="5"/>
      <c r="J1117" s="5"/>
      <c r="K1117" s="439"/>
      <c r="L1117" s="440"/>
      <c r="M1117" s="440"/>
      <c r="O1117" s="185"/>
      <c r="P1117" s="183"/>
      <c r="W1117" s="56"/>
      <c r="X1117" s="56"/>
      <c r="AA1117" s="56"/>
    </row>
    <row r="1118" spans="1:27">
      <c r="A1118" s="256" t="s">
        <v>326</v>
      </c>
      <c r="B1118" s="68">
        <v>176.45</v>
      </c>
      <c r="C1118" s="71" t="s">
        <v>162</v>
      </c>
      <c r="D1118" s="68">
        <v>200</v>
      </c>
      <c r="E1118" s="8">
        <v>26.5</v>
      </c>
      <c r="F1118" s="8">
        <v>67.3</v>
      </c>
      <c r="G1118" s="70">
        <v>6.7799999999999998E-8</v>
      </c>
      <c r="H1118" s="5">
        <v>1.2</v>
      </c>
      <c r="I1118" s="5">
        <v>1.8</v>
      </c>
      <c r="J1118" s="5"/>
      <c r="K1118" s="439"/>
      <c r="L1118" s="440"/>
      <c r="M1118" s="440"/>
      <c r="O1118" s="185"/>
      <c r="P1118" s="183"/>
      <c r="W1118" s="56"/>
      <c r="X1118" s="56"/>
      <c r="AA1118" s="56"/>
    </row>
    <row r="1119" spans="1:27">
      <c r="A1119" s="256" t="s">
        <v>327</v>
      </c>
      <c r="B1119" s="68">
        <v>176.45</v>
      </c>
      <c r="C1119" s="71" t="s">
        <v>162</v>
      </c>
      <c r="D1119" s="68">
        <v>225</v>
      </c>
      <c r="E1119" s="8">
        <v>358.9</v>
      </c>
      <c r="F1119" s="8">
        <v>51.9</v>
      </c>
      <c r="G1119" s="70">
        <v>4.8499999999999998E-8</v>
      </c>
      <c r="H1119" s="5">
        <v>1.7</v>
      </c>
      <c r="I1119" s="5"/>
      <c r="J1119" s="5"/>
      <c r="K1119" s="439"/>
      <c r="L1119" s="440"/>
      <c r="M1119" s="440"/>
      <c r="O1119" s="185"/>
      <c r="P1119" s="183"/>
      <c r="W1119" s="56"/>
      <c r="X1119" s="56"/>
      <c r="AA1119" s="56"/>
    </row>
    <row r="1120" spans="1:27">
      <c r="A1120" s="256" t="s">
        <v>328</v>
      </c>
      <c r="B1120" s="68">
        <v>176.45</v>
      </c>
      <c r="C1120" s="71" t="s">
        <v>162</v>
      </c>
      <c r="D1120" s="68">
        <v>250</v>
      </c>
      <c r="E1120" s="8">
        <v>12.4</v>
      </c>
      <c r="F1120" s="8">
        <v>52.5</v>
      </c>
      <c r="G1120" s="70">
        <v>5.0600000000000003E-8</v>
      </c>
      <c r="H1120" s="5">
        <v>1.8</v>
      </c>
      <c r="I1120" s="5">
        <v>1.8</v>
      </c>
      <c r="J1120" s="5"/>
      <c r="K1120" s="439"/>
      <c r="L1120" s="440"/>
      <c r="M1120" s="440"/>
      <c r="O1120" s="185"/>
      <c r="P1120" s="183"/>
      <c r="W1120" s="56"/>
      <c r="X1120" s="56"/>
      <c r="AA1120" s="56"/>
    </row>
    <row r="1121" spans="1:27">
      <c r="A1121" s="256" t="s">
        <v>329</v>
      </c>
      <c r="B1121" s="68">
        <v>176.45</v>
      </c>
      <c r="C1121" s="71" t="s">
        <v>163</v>
      </c>
      <c r="D1121" s="68">
        <v>3.6</v>
      </c>
      <c r="E1121" s="8">
        <v>349.2</v>
      </c>
      <c r="F1121" s="8">
        <v>57.4</v>
      </c>
      <c r="G1121" s="70">
        <v>5.6099999999999999E-8</v>
      </c>
      <c r="H1121" s="5">
        <v>1.4</v>
      </c>
      <c r="I1121" s="5"/>
      <c r="J1121" s="5"/>
      <c r="K1121" s="439"/>
      <c r="L1121" s="440"/>
      <c r="M1121" s="440"/>
      <c r="O1121" s="185"/>
      <c r="P1121" s="183"/>
      <c r="W1121" s="56"/>
      <c r="X1121" s="56"/>
      <c r="AA1121" s="56"/>
    </row>
    <row r="1122" spans="1:27">
      <c r="A1122" s="256" t="s">
        <v>330</v>
      </c>
      <c r="B1122" s="72">
        <v>176.45</v>
      </c>
      <c r="C1122" s="73" t="s">
        <v>163</v>
      </c>
      <c r="D1122" s="72">
        <v>8.1</v>
      </c>
      <c r="E1122" s="79">
        <v>275.5</v>
      </c>
      <c r="F1122" s="79">
        <v>60.5</v>
      </c>
      <c r="G1122" s="74">
        <v>6.9300000000000005E-8</v>
      </c>
      <c r="H1122" s="75">
        <v>1</v>
      </c>
      <c r="I1122" s="75"/>
      <c r="J1122" s="75"/>
      <c r="K1122" s="122"/>
      <c r="L1122" s="75"/>
      <c r="M1122" s="75"/>
      <c r="O1122" s="185"/>
      <c r="P1122" s="183"/>
      <c r="W1122" s="56"/>
      <c r="X1122" s="56"/>
      <c r="AA1122" s="56"/>
    </row>
    <row r="1123" spans="1:27">
      <c r="A1123" s="256" t="s">
        <v>331</v>
      </c>
      <c r="B1123" s="72">
        <v>176.45</v>
      </c>
      <c r="C1123" s="73" t="s">
        <v>163</v>
      </c>
      <c r="D1123" s="72">
        <v>12.2</v>
      </c>
      <c r="E1123" s="79">
        <v>344.1</v>
      </c>
      <c r="F1123" s="79">
        <v>16.8</v>
      </c>
      <c r="G1123" s="74">
        <v>5.6500000000000003E-8</v>
      </c>
      <c r="H1123" s="75">
        <v>1.9</v>
      </c>
      <c r="I1123" s="75"/>
      <c r="J1123" s="75"/>
      <c r="K1123" s="122"/>
      <c r="L1123" s="75"/>
      <c r="M1123" s="75"/>
      <c r="O1123" s="185"/>
      <c r="P1123" s="183"/>
      <c r="W1123" s="56"/>
      <c r="X1123" s="56"/>
      <c r="AA1123" s="56"/>
    </row>
    <row r="1124" spans="1:27" ht="15.75">
      <c r="A1124" s="256" t="s">
        <v>332</v>
      </c>
      <c r="B1124" s="72">
        <v>176.45</v>
      </c>
      <c r="C1124" s="73" t="s">
        <v>163</v>
      </c>
      <c r="D1124" s="72">
        <v>14</v>
      </c>
      <c r="E1124" s="79">
        <v>316.2</v>
      </c>
      <c r="F1124" s="79">
        <v>17.7</v>
      </c>
      <c r="G1124" s="74">
        <v>9.16E-8</v>
      </c>
      <c r="H1124" s="75">
        <v>1.2</v>
      </c>
      <c r="I1124" s="75"/>
      <c r="J1124" s="75"/>
      <c r="K1124" s="122"/>
      <c r="L1124" s="75"/>
      <c r="M1124" s="75"/>
      <c r="N1124" s="113"/>
      <c r="O1124" s="185"/>
      <c r="P1124" s="183"/>
      <c r="W1124" s="56"/>
      <c r="X1124" s="56"/>
      <c r="AA1124" s="56"/>
    </row>
    <row r="1125" spans="1:27">
      <c r="A1125" s="256"/>
      <c r="B1125" s="72"/>
      <c r="C1125" s="73"/>
      <c r="D1125" s="72"/>
      <c r="E1125" s="79"/>
      <c r="F1125" s="79"/>
      <c r="G1125" s="74"/>
      <c r="H1125" s="75"/>
      <c r="I1125" s="75"/>
      <c r="J1125" s="75"/>
      <c r="K1125" s="122"/>
      <c r="L1125" s="75"/>
      <c r="M1125" s="75"/>
      <c r="W1125" s="56"/>
      <c r="X1125" s="56"/>
      <c r="AA1125" s="56"/>
    </row>
    <row r="1126" spans="1:27" ht="15.75">
      <c r="A1126" s="256" t="s">
        <v>322</v>
      </c>
      <c r="B1126" s="68">
        <v>176.5</v>
      </c>
      <c r="C1126" s="71" t="s">
        <v>161</v>
      </c>
      <c r="D1126" s="68">
        <v>0</v>
      </c>
      <c r="E1126" s="8">
        <v>204.2</v>
      </c>
      <c r="F1126" s="8">
        <v>33.6</v>
      </c>
      <c r="G1126" s="70">
        <v>9.5700000000000003E-8</v>
      </c>
      <c r="H1126" s="5">
        <v>0.9</v>
      </c>
      <c r="I1126" s="5">
        <v>-2.4</v>
      </c>
      <c r="J1126" s="5"/>
      <c r="K1126" s="128" t="s">
        <v>108</v>
      </c>
      <c r="L1126" s="5"/>
      <c r="M1126" s="5"/>
      <c r="O1126" s="185"/>
      <c r="P1126" s="183"/>
      <c r="W1126" s="56"/>
      <c r="X1126" s="56"/>
      <c r="AA1126" s="56"/>
    </row>
    <row r="1127" spans="1:27">
      <c r="A1127" s="256" t="s">
        <v>323</v>
      </c>
      <c r="B1127" s="68">
        <v>176.5</v>
      </c>
      <c r="C1127" s="71" t="s">
        <v>162</v>
      </c>
      <c r="D1127" s="68">
        <v>100</v>
      </c>
      <c r="E1127" s="8">
        <v>222.5</v>
      </c>
      <c r="F1127" s="8">
        <v>1.1000000000000001</v>
      </c>
      <c r="G1127" s="70">
        <v>1.03E-7</v>
      </c>
      <c r="H1127" s="5">
        <v>1.2</v>
      </c>
      <c r="I1127" s="5">
        <v>3.1</v>
      </c>
      <c r="J1127" s="5"/>
      <c r="K1127" s="439" t="s">
        <v>353</v>
      </c>
      <c r="L1127" s="440"/>
      <c r="M1127" s="440"/>
      <c r="O1127" s="185"/>
      <c r="P1127" s="183"/>
      <c r="W1127" s="56"/>
      <c r="X1127" s="56"/>
      <c r="AA1127" s="56"/>
    </row>
    <row r="1128" spans="1:27">
      <c r="A1128" s="256" t="s">
        <v>324</v>
      </c>
      <c r="B1128" s="68">
        <v>176.5</v>
      </c>
      <c r="C1128" s="71" t="s">
        <v>162</v>
      </c>
      <c r="D1128" s="68">
        <v>125</v>
      </c>
      <c r="E1128" s="8">
        <v>216.1</v>
      </c>
      <c r="F1128" s="8">
        <v>-4.0999999999999996</v>
      </c>
      <c r="G1128" s="70">
        <v>9.6400000000000003E-8</v>
      </c>
      <c r="H1128" s="5">
        <v>1.2</v>
      </c>
      <c r="I1128" s="5">
        <v>5.4</v>
      </c>
      <c r="J1128" s="5"/>
      <c r="K1128" s="439"/>
      <c r="L1128" s="440"/>
      <c r="M1128" s="440"/>
      <c r="O1128" s="185"/>
      <c r="P1128" s="183"/>
      <c r="W1128" s="56"/>
      <c r="X1128" s="56"/>
      <c r="AA1128" s="56"/>
    </row>
    <row r="1129" spans="1:27">
      <c r="A1129" s="256" t="s">
        <v>325</v>
      </c>
      <c r="B1129" s="68">
        <v>176.5</v>
      </c>
      <c r="C1129" s="71" t="s">
        <v>162</v>
      </c>
      <c r="D1129" s="68">
        <v>150</v>
      </c>
      <c r="E1129" s="8">
        <v>205.4</v>
      </c>
      <c r="F1129" s="8">
        <v>-13</v>
      </c>
      <c r="G1129" s="70">
        <v>9.7300000000000004E-8</v>
      </c>
      <c r="H1129" s="5">
        <v>1.3</v>
      </c>
      <c r="I1129" s="5"/>
      <c r="J1129" s="5"/>
      <c r="K1129" s="439"/>
      <c r="L1129" s="440"/>
      <c r="M1129" s="440"/>
      <c r="O1129" s="185"/>
      <c r="P1129" s="183"/>
      <c r="W1129" s="56"/>
      <c r="X1129" s="56"/>
      <c r="AA1129" s="56"/>
    </row>
    <row r="1130" spans="1:27">
      <c r="A1130" s="258" t="s">
        <v>326</v>
      </c>
      <c r="B1130" s="68">
        <v>176.5</v>
      </c>
      <c r="C1130" s="71" t="s">
        <v>162</v>
      </c>
      <c r="D1130" s="68">
        <v>175</v>
      </c>
      <c r="E1130" s="8">
        <v>190.6</v>
      </c>
      <c r="F1130" s="8">
        <v>-22.4</v>
      </c>
      <c r="G1130" s="70">
        <v>9.6600000000000005E-8</v>
      </c>
      <c r="H1130" s="5">
        <v>1.4</v>
      </c>
      <c r="I1130" s="5"/>
      <c r="J1130" s="5"/>
      <c r="K1130" s="439"/>
      <c r="L1130" s="440"/>
      <c r="M1130" s="440"/>
      <c r="O1130" s="185"/>
      <c r="P1130" s="183"/>
      <c r="W1130" s="56"/>
      <c r="X1130" s="56"/>
      <c r="AA1130" s="56"/>
    </row>
    <row r="1131" spans="1:27">
      <c r="A1131" s="258" t="s">
        <v>327</v>
      </c>
      <c r="B1131" s="68">
        <v>176.5</v>
      </c>
      <c r="C1131" s="71" t="s">
        <v>162</v>
      </c>
      <c r="D1131" s="68">
        <v>200</v>
      </c>
      <c r="E1131" s="8">
        <v>186</v>
      </c>
      <c r="F1131" s="8">
        <v>-30.1</v>
      </c>
      <c r="G1131" s="70">
        <v>9.5999999999999999E-8</v>
      </c>
      <c r="H1131" s="5">
        <v>1.3</v>
      </c>
      <c r="I1131" s="5"/>
      <c r="J1131" s="5"/>
      <c r="K1131" s="439"/>
      <c r="L1131" s="440"/>
      <c r="M1131" s="440"/>
      <c r="O1131" s="185"/>
      <c r="P1131" s="183"/>
      <c r="W1131" s="56"/>
      <c r="X1131" s="56"/>
      <c r="AA1131" s="56"/>
    </row>
    <row r="1132" spans="1:27">
      <c r="A1132" s="258" t="s">
        <v>328</v>
      </c>
      <c r="B1132" s="68">
        <v>176.5</v>
      </c>
      <c r="C1132" s="71" t="s">
        <v>162</v>
      </c>
      <c r="D1132" s="68">
        <v>225</v>
      </c>
      <c r="E1132" s="8">
        <v>168.3</v>
      </c>
      <c r="F1132" s="8">
        <v>-26.1</v>
      </c>
      <c r="G1132" s="70">
        <v>9.2700000000000003E-8</v>
      </c>
      <c r="H1132" s="5">
        <v>1.4</v>
      </c>
      <c r="I1132" s="5"/>
      <c r="J1132" s="5"/>
      <c r="K1132" s="439"/>
      <c r="L1132" s="440"/>
      <c r="M1132" s="440"/>
      <c r="O1132" s="185"/>
      <c r="P1132" s="183"/>
      <c r="W1132" s="56"/>
      <c r="X1132" s="56"/>
      <c r="AA1132" s="56"/>
    </row>
    <row r="1133" spans="1:27">
      <c r="A1133" s="256" t="s">
        <v>329</v>
      </c>
      <c r="B1133" s="73">
        <v>176.5</v>
      </c>
      <c r="C1133" s="73" t="s">
        <v>162</v>
      </c>
      <c r="D1133" s="73">
        <v>250</v>
      </c>
      <c r="E1133" s="73">
        <v>168.5</v>
      </c>
      <c r="F1133" s="73">
        <v>-7.1</v>
      </c>
      <c r="G1133" s="73">
        <v>1.5200000000000001E-7</v>
      </c>
      <c r="H1133" s="73">
        <v>1.4</v>
      </c>
      <c r="I1133" s="73">
        <v>0.8</v>
      </c>
      <c r="J1133" s="73"/>
      <c r="K1133" s="120"/>
      <c r="L1133" s="73"/>
      <c r="M1133" s="73"/>
      <c r="N1133" s="109"/>
      <c r="O1133" s="187"/>
      <c r="P1133" s="187"/>
      <c r="Q1133" s="187"/>
      <c r="R1133" s="187"/>
      <c r="S1133" s="118"/>
      <c r="W1133" s="56"/>
      <c r="X1133" s="56"/>
      <c r="AA1133" s="56"/>
    </row>
    <row r="1134" spans="1:27">
      <c r="A1134" s="256" t="s">
        <v>330</v>
      </c>
      <c r="B1134" s="73">
        <v>176.5</v>
      </c>
      <c r="C1134" s="73" t="s">
        <v>162</v>
      </c>
      <c r="D1134" s="73">
        <v>275</v>
      </c>
      <c r="E1134" s="73">
        <v>161.19999999999999</v>
      </c>
      <c r="F1134" s="73">
        <v>-2</v>
      </c>
      <c r="G1134" s="73">
        <v>1.6500000000000001E-7</v>
      </c>
      <c r="H1134" s="73">
        <v>1.3</v>
      </c>
      <c r="I1134" s="73"/>
      <c r="J1134" s="73"/>
      <c r="K1134" s="120"/>
      <c r="L1134" s="73"/>
      <c r="M1134" s="73"/>
      <c r="N1134" s="109"/>
      <c r="O1134" s="187"/>
      <c r="P1134" s="187"/>
      <c r="Q1134" s="187"/>
      <c r="R1134" s="187"/>
      <c r="S1134" s="118"/>
      <c r="W1134" s="56"/>
      <c r="X1134" s="56"/>
      <c r="AA1134" s="56"/>
    </row>
    <row r="1135" spans="1:27">
      <c r="A1135" s="256" t="s">
        <v>331</v>
      </c>
      <c r="B1135" s="73">
        <v>176.5</v>
      </c>
      <c r="C1135" s="73" t="s">
        <v>163</v>
      </c>
      <c r="D1135" s="73">
        <v>0</v>
      </c>
      <c r="E1135" s="73">
        <v>161.1</v>
      </c>
      <c r="F1135" s="73">
        <v>-0.5</v>
      </c>
      <c r="G1135" s="73">
        <v>1.73E-7</v>
      </c>
      <c r="H1135" s="73">
        <v>1.4</v>
      </c>
      <c r="I1135" s="73"/>
      <c r="J1135" s="73"/>
      <c r="K1135" s="120"/>
      <c r="L1135" s="73"/>
      <c r="M1135" s="73"/>
      <c r="N1135" s="109"/>
      <c r="O1135" s="187"/>
      <c r="P1135" s="187"/>
      <c r="Q1135" s="187"/>
      <c r="R1135" s="187"/>
      <c r="S1135" s="118"/>
      <c r="W1135" s="56"/>
      <c r="X1135" s="56"/>
      <c r="AA1135" s="56"/>
    </row>
    <row r="1136" spans="1:27">
      <c r="A1136" s="256" t="s">
        <v>332</v>
      </c>
      <c r="B1136" s="73">
        <v>176.5</v>
      </c>
      <c r="C1136" s="73" t="s">
        <v>163</v>
      </c>
      <c r="D1136" s="73">
        <v>3.6</v>
      </c>
      <c r="E1136" s="73">
        <v>153</v>
      </c>
      <c r="F1136" s="73">
        <v>7.3</v>
      </c>
      <c r="G1136" s="73">
        <v>1.5900000000000001E-7</v>
      </c>
      <c r="H1136" s="73">
        <v>1.3</v>
      </c>
      <c r="I1136" s="73"/>
      <c r="J1136" s="73"/>
      <c r="K1136" s="120"/>
      <c r="L1136" s="73"/>
      <c r="M1136" s="73"/>
      <c r="N1136" s="109"/>
      <c r="O1136" s="187"/>
      <c r="P1136" s="187"/>
      <c r="Q1136" s="187"/>
      <c r="R1136" s="187"/>
      <c r="S1136" s="118"/>
      <c r="W1136" s="56"/>
      <c r="X1136" s="56"/>
      <c r="AA1136" s="56"/>
    </row>
    <row r="1137" spans="1:27">
      <c r="A1137" s="256" t="s">
        <v>333</v>
      </c>
      <c r="B1137" s="72">
        <v>176.5</v>
      </c>
      <c r="C1137" s="73" t="s">
        <v>163</v>
      </c>
      <c r="D1137" s="72">
        <v>8.1</v>
      </c>
      <c r="E1137" s="79">
        <v>181.1</v>
      </c>
      <c r="F1137" s="79">
        <v>18.3</v>
      </c>
      <c r="G1137" s="74">
        <v>1.3799999999999999E-7</v>
      </c>
      <c r="H1137" s="75">
        <v>1.5</v>
      </c>
      <c r="I1137" s="75"/>
      <c r="J1137" s="75"/>
      <c r="K1137" s="122"/>
      <c r="L1137" s="75"/>
      <c r="M1137" s="75"/>
      <c r="O1137" s="187"/>
      <c r="P1137" s="187"/>
      <c r="W1137" s="56"/>
      <c r="X1137" s="56"/>
      <c r="AA1137" s="56"/>
    </row>
    <row r="1138" spans="1:27">
      <c r="A1138" s="256" t="s">
        <v>334</v>
      </c>
      <c r="B1138" s="72">
        <v>176.5</v>
      </c>
      <c r="C1138" s="73" t="s">
        <v>163</v>
      </c>
      <c r="D1138" s="72">
        <v>12.2</v>
      </c>
      <c r="E1138" s="79">
        <v>237.2</v>
      </c>
      <c r="F1138" s="79">
        <v>57.9</v>
      </c>
      <c r="G1138" s="74">
        <v>8.9799999999999997E-8</v>
      </c>
      <c r="H1138" s="75">
        <v>1.3</v>
      </c>
      <c r="I1138" s="75"/>
      <c r="J1138" s="75"/>
      <c r="K1138" s="122"/>
      <c r="L1138" s="75"/>
      <c r="M1138" s="75"/>
      <c r="O1138" s="187"/>
      <c r="P1138" s="187"/>
      <c r="W1138" s="56"/>
      <c r="X1138" s="56"/>
      <c r="AA1138" s="56"/>
    </row>
    <row r="1139" spans="1:27" ht="15.75">
      <c r="A1139" s="256" t="s">
        <v>98</v>
      </c>
      <c r="B1139" s="72">
        <v>176.5</v>
      </c>
      <c r="C1139" s="73" t="s">
        <v>163</v>
      </c>
      <c r="D1139" s="72">
        <v>16.100000000000001</v>
      </c>
      <c r="E1139" s="79">
        <v>148.80000000000001</v>
      </c>
      <c r="F1139" s="79">
        <v>38.5</v>
      </c>
      <c r="G1139" s="74">
        <v>6.06E-8</v>
      </c>
      <c r="H1139" s="75">
        <v>0.8</v>
      </c>
      <c r="I1139" s="75"/>
      <c r="J1139" s="75"/>
      <c r="K1139" s="259" t="s">
        <v>351</v>
      </c>
      <c r="L1139" s="75"/>
      <c r="M1139" s="75"/>
      <c r="O1139" s="187"/>
      <c r="P1139" s="187"/>
      <c r="W1139" s="56"/>
      <c r="X1139" s="56"/>
      <c r="AA1139" s="56"/>
    </row>
    <row r="1140" spans="1:27">
      <c r="A1140" s="256" t="s">
        <v>335</v>
      </c>
      <c r="B1140" s="72">
        <v>176.5</v>
      </c>
      <c r="C1140" s="73" t="s">
        <v>163</v>
      </c>
      <c r="D1140" s="72">
        <v>26.9</v>
      </c>
      <c r="E1140" s="79">
        <v>155.4</v>
      </c>
      <c r="F1140" s="79">
        <v>5.8</v>
      </c>
      <c r="G1140" s="74">
        <v>4.8900000000000001E-8</v>
      </c>
      <c r="H1140" s="75">
        <v>1.9</v>
      </c>
      <c r="I1140" s="75"/>
      <c r="J1140" s="75"/>
      <c r="K1140" s="122"/>
      <c r="L1140" s="75"/>
      <c r="M1140" s="75"/>
      <c r="O1140" s="187"/>
      <c r="P1140" s="187"/>
      <c r="W1140" s="56"/>
      <c r="X1140" s="56"/>
      <c r="AA1140" s="56"/>
    </row>
    <row r="1141" spans="1:27">
      <c r="A1141" s="256" t="s">
        <v>336</v>
      </c>
      <c r="B1141" s="72">
        <v>176.5</v>
      </c>
      <c r="C1141" s="73" t="s">
        <v>163</v>
      </c>
      <c r="D1141" s="72">
        <v>36.700000000000003</v>
      </c>
      <c r="E1141" s="79">
        <v>266.7</v>
      </c>
      <c r="F1141" s="79">
        <v>38</v>
      </c>
      <c r="G1141" s="74">
        <v>7.9300000000000002E-8</v>
      </c>
      <c r="H1141" s="75">
        <v>1</v>
      </c>
      <c r="I1141" s="75"/>
      <c r="J1141" s="75"/>
      <c r="K1141" s="122"/>
      <c r="L1141" s="75"/>
      <c r="M1141" s="75"/>
      <c r="O1141" s="187"/>
      <c r="P1141" s="187"/>
      <c r="W1141" s="56"/>
      <c r="X1141" s="56"/>
      <c r="AA1141" s="56"/>
    </row>
    <row r="1142" spans="1:27">
      <c r="A1142" s="256" t="s">
        <v>337</v>
      </c>
      <c r="B1142" s="72">
        <v>176.5</v>
      </c>
      <c r="C1142" s="73" t="s">
        <v>163</v>
      </c>
      <c r="D1142" s="72">
        <v>46.3</v>
      </c>
      <c r="E1142" s="79">
        <v>165.1</v>
      </c>
      <c r="F1142" s="79">
        <v>51.9</v>
      </c>
      <c r="G1142" s="74">
        <v>4.1600000000000002E-8</v>
      </c>
      <c r="H1142" s="75">
        <v>1</v>
      </c>
      <c r="I1142" s="75"/>
      <c r="J1142" s="75"/>
      <c r="K1142" s="122"/>
      <c r="L1142" s="75"/>
      <c r="M1142" s="75"/>
      <c r="O1142" s="187"/>
      <c r="P1142" s="187"/>
      <c r="W1142" s="56"/>
      <c r="X1142" s="56"/>
      <c r="AA1142" s="56"/>
    </row>
    <row r="1143" spans="1:27">
      <c r="A1143" s="256" t="s">
        <v>97</v>
      </c>
      <c r="B1143" s="72">
        <v>176.5</v>
      </c>
      <c r="C1143" s="73" t="s">
        <v>163</v>
      </c>
      <c r="D1143" s="72">
        <v>55.3</v>
      </c>
      <c r="E1143" s="79">
        <v>250.1</v>
      </c>
      <c r="F1143" s="79">
        <v>77.7</v>
      </c>
      <c r="G1143" s="74">
        <v>1.05E-7</v>
      </c>
      <c r="H1143" s="75">
        <v>1.3</v>
      </c>
      <c r="I1143" s="75"/>
      <c r="J1143" s="75"/>
      <c r="K1143" s="122"/>
      <c r="L1143" s="75"/>
      <c r="M1143" s="75"/>
      <c r="O1143" s="187"/>
      <c r="P1143" s="187"/>
      <c r="W1143" s="56"/>
      <c r="X1143" s="56"/>
      <c r="AA1143" s="56"/>
    </row>
    <row r="1144" spans="1:27">
      <c r="A1144" s="256" t="s">
        <v>338</v>
      </c>
      <c r="B1144" s="72">
        <v>176.5</v>
      </c>
      <c r="C1144" s="73" t="s">
        <v>163</v>
      </c>
      <c r="D1144" s="72">
        <v>64.099999999999994</v>
      </c>
      <c r="E1144" s="79">
        <v>345.4</v>
      </c>
      <c r="F1144" s="79">
        <v>27.9</v>
      </c>
      <c r="G1144" s="74">
        <v>1.4499999999999999E-7</v>
      </c>
      <c r="H1144" s="75">
        <v>1.1000000000000001</v>
      </c>
      <c r="I1144" s="75"/>
      <c r="J1144" s="75"/>
      <c r="K1144" s="122"/>
      <c r="L1144" s="75"/>
      <c r="M1144" s="75"/>
      <c r="O1144" s="187"/>
      <c r="P1144" s="187"/>
      <c r="W1144" s="56"/>
      <c r="X1144" s="56"/>
      <c r="AA1144" s="56"/>
    </row>
    <row r="1145" spans="1:27">
      <c r="A1145" s="256"/>
      <c r="B1145" s="72"/>
      <c r="C1145" s="73"/>
      <c r="D1145" s="72"/>
      <c r="E1145" s="79"/>
      <c r="F1145" s="79"/>
      <c r="G1145" s="74"/>
      <c r="H1145" s="75"/>
      <c r="I1145" s="75"/>
      <c r="J1145" s="75"/>
      <c r="K1145" s="122"/>
      <c r="L1145" s="75"/>
      <c r="M1145" s="75"/>
      <c r="W1145" s="56"/>
      <c r="X1145" s="56"/>
      <c r="AA1145" s="56"/>
    </row>
    <row r="1146" spans="1:27" ht="15.75">
      <c r="A1146" s="256" t="s">
        <v>322</v>
      </c>
      <c r="B1146" s="68">
        <v>177.35</v>
      </c>
      <c r="C1146" s="71" t="s">
        <v>161</v>
      </c>
      <c r="D1146" s="68">
        <v>0</v>
      </c>
      <c r="E1146" s="8">
        <v>201.8</v>
      </c>
      <c r="F1146" s="8">
        <v>-20</v>
      </c>
      <c r="G1146" s="70">
        <v>3.1E-7</v>
      </c>
      <c r="H1146" s="5">
        <v>1.5</v>
      </c>
      <c r="I1146" s="5">
        <v>1.3</v>
      </c>
      <c r="J1146" s="5"/>
      <c r="K1146" s="128" t="s">
        <v>108</v>
      </c>
      <c r="L1146" s="5"/>
      <c r="M1146" s="5"/>
      <c r="O1146" s="185"/>
      <c r="P1146" s="183"/>
      <c r="W1146" s="56"/>
      <c r="X1146" s="56"/>
      <c r="AA1146" s="56"/>
    </row>
    <row r="1147" spans="1:27">
      <c r="A1147" s="256" t="s">
        <v>323</v>
      </c>
      <c r="B1147" s="68">
        <v>177.35</v>
      </c>
      <c r="C1147" s="71" t="s">
        <v>162</v>
      </c>
      <c r="D1147" s="68">
        <v>100</v>
      </c>
      <c r="E1147" s="8">
        <v>201.4</v>
      </c>
      <c r="F1147" s="8">
        <v>-28.2</v>
      </c>
      <c r="G1147" s="70">
        <v>2.6899999999999999E-7</v>
      </c>
      <c r="H1147" s="5">
        <v>1.4</v>
      </c>
      <c r="I1147" s="5"/>
      <c r="J1147" s="5"/>
      <c r="K1147" s="439" t="s">
        <v>180</v>
      </c>
      <c r="L1147" s="440"/>
      <c r="M1147" s="440"/>
      <c r="O1147" s="185"/>
      <c r="P1147" s="183"/>
      <c r="W1147" s="56"/>
      <c r="X1147" s="56"/>
      <c r="AA1147" s="56"/>
    </row>
    <row r="1148" spans="1:27">
      <c r="A1148" s="256" t="s">
        <v>324</v>
      </c>
      <c r="B1148" s="68">
        <v>177.35</v>
      </c>
      <c r="C1148" s="71" t="s">
        <v>162</v>
      </c>
      <c r="D1148" s="68">
        <v>150</v>
      </c>
      <c r="E1148" s="8">
        <v>196.3</v>
      </c>
      <c r="F1148" s="8">
        <v>-27.5</v>
      </c>
      <c r="G1148" s="70">
        <v>2.4900000000000002E-7</v>
      </c>
      <c r="H1148" s="5">
        <v>1.5</v>
      </c>
      <c r="I1148" s="5"/>
      <c r="J1148" s="5"/>
      <c r="K1148" s="439"/>
      <c r="L1148" s="440"/>
      <c r="M1148" s="440"/>
      <c r="O1148" s="185"/>
      <c r="P1148" s="183"/>
      <c r="W1148" s="56"/>
      <c r="X1148" s="56"/>
      <c r="AA1148" s="56"/>
    </row>
    <row r="1149" spans="1:27">
      <c r="A1149" s="256" t="s">
        <v>325</v>
      </c>
      <c r="B1149" s="68">
        <v>177.35</v>
      </c>
      <c r="C1149" s="71" t="s">
        <v>162</v>
      </c>
      <c r="D1149" s="68">
        <v>175</v>
      </c>
      <c r="E1149" s="8">
        <v>188.9</v>
      </c>
      <c r="F1149" s="8">
        <v>-23.5</v>
      </c>
      <c r="G1149" s="70">
        <v>2.4699999999999998E-7</v>
      </c>
      <c r="H1149" s="5">
        <v>1.4</v>
      </c>
      <c r="I1149" s="5"/>
      <c r="J1149" s="5"/>
      <c r="K1149" s="439"/>
      <c r="L1149" s="440"/>
      <c r="M1149" s="440"/>
      <c r="O1149" s="185"/>
      <c r="P1149" s="183"/>
      <c r="W1149" s="56"/>
      <c r="X1149" s="56"/>
      <c r="AA1149" s="56"/>
    </row>
    <row r="1150" spans="1:27">
      <c r="A1150" s="256" t="s">
        <v>326</v>
      </c>
      <c r="B1150" s="68">
        <v>177.35</v>
      </c>
      <c r="C1150" s="71" t="s">
        <v>162</v>
      </c>
      <c r="D1150" s="68">
        <v>200</v>
      </c>
      <c r="E1150" s="8">
        <v>182.8</v>
      </c>
      <c r="F1150" s="8">
        <v>-22.5</v>
      </c>
      <c r="G1150" s="70">
        <v>2.4299999999999999E-7</v>
      </c>
      <c r="H1150" s="5">
        <v>1.5</v>
      </c>
      <c r="I1150" s="5">
        <v>1</v>
      </c>
      <c r="J1150" s="5"/>
      <c r="K1150" s="439"/>
      <c r="L1150" s="440"/>
      <c r="M1150" s="440"/>
      <c r="O1150" s="185"/>
      <c r="P1150" s="183"/>
      <c r="W1150" s="56"/>
      <c r="X1150" s="56"/>
      <c r="AA1150" s="56"/>
    </row>
    <row r="1151" spans="1:27">
      <c r="A1151" s="256" t="s">
        <v>327</v>
      </c>
      <c r="B1151" s="68">
        <v>177.35</v>
      </c>
      <c r="C1151" s="71" t="s">
        <v>162</v>
      </c>
      <c r="D1151" s="68">
        <v>225</v>
      </c>
      <c r="E1151" s="8">
        <v>177.4</v>
      </c>
      <c r="F1151" s="8">
        <v>-32.5</v>
      </c>
      <c r="G1151" s="70">
        <v>2.65E-7</v>
      </c>
      <c r="H1151" s="5">
        <v>1.4</v>
      </c>
      <c r="I1151" s="5">
        <v>1.2</v>
      </c>
      <c r="J1151" s="5"/>
      <c r="K1151" s="439"/>
      <c r="L1151" s="440"/>
      <c r="M1151" s="440"/>
      <c r="O1151" s="185"/>
      <c r="P1151" s="183"/>
      <c r="W1151" s="56"/>
      <c r="X1151" s="56"/>
      <c r="AA1151" s="56"/>
    </row>
    <row r="1152" spans="1:27">
      <c r="A1152" s="256" t="s">
        <v>328</v>
      </c>
      <c r="B1152" s="68">
        <v>177.35</v>
      </c>
      <c r="C1152" s="71" t="s">
        <v>162</v>
      </c>
      <c r="D1152" s="68">
        <v>250</v>
      </c>
      <c r="E1152" s="8">
        <v>178.4</v>
      </c>
      <c r="F1152" s="8">
        <v>-29</v>
      </c>
      <c r="G1152" s="70">
        <v>2.48E-7</v>
      </c>
      <c r="H1152" s="5">
        <v>1.4</v>
      </c>
      <c r="I1152" s="5">
        <v>1.2</v>
      </c>
      <c r="J1152" s="5"/>
      <c r="K1152" s="439"/>
      <c r="L1152" s="440"/>
      <c r="M1152" s="440"/>
      <c r="O1152" s="185"/>
      <c r="P1152" s="183"/>
      <c r="W1152" s="56"/>
      <c r="X1152" s="56"/>
      <c r="AA1152" s="56"/>
    </row>
    <row r="1153" spans="1:27">
      <c r="A1153" s="258" t="s">
        <v>329</v>
      </c>
      <c r="B1153" s="68">
        <v>177.35</v>
      </c>
      <c r="C1153" s="71" t="s">
        <v>162</v>
      </c>
      <c r="D1153" s="68">
        <v>275</v>
      </c>
      <c r="E1153" s="8">
        <v>173.7</v>
      </c>
      <c r="F1153" s="8">
        <v>-10.1</v>
      </c>
      <c r="G1153" s="70">
        <v>2.72E-7</v>
      </c>
      <c r="H1153" s="5">
        <v>1.5</v>
      </c>
      <c r="I1153" s="5"/>
      <c r="J1153" s="5"/>
      <c r="K1153" s="439"/>
      <c r="L1153" s="440"/>
      <c r="M1153" s="440"/>
      <c r="O1153" s="185"/>
      <c r="P1153" s="183"/>
      <c r="W1153" s="56"/>
      <c r="X1153" s="56"/>
      <c r="AA1153" s="56"/>
    </row>
    <row r="1154" spans="1:27">
      <c r="A1154" s="258" t="s">
        <v>330</v>
      </c>
      <c r="B1154" s="68">
        <v>177.35</v>
      </c>
      <c r="C1154" s="71" t="s">
        <v>162</v>
      </c>
      <c r="D1154" s="68">
        <v>300</v>
      </c>
      <c r="E1154" s="8">
        <v>152.1</v>
      </c>
      <c r="F1154" s="8">
        <v>-19.100000000000001</v>
      </c>
      <c r="G1154" s="70">
        <v>7.5600000000000002E-8</v>
      </c>
      <c r="H1154" s="5">
        <v>1.7</v>
      </c>
      <c r="I1154" s="5">
        <v>1.8</v>
      </c>
      <c r="J1154" s="5"/>
      <c r="K1154" s="439"/>
      <c r="L1154" s="440"/>
      <c r="M1154" s="440"/>
      <c r="O1154" s="185"/>
      <c r="P1154" s="183"/>
      <c r="W1154" s="56"/>
      <c r="X1154" s="56"/>
      <c r="AA1154" s="56"/>
    </row>
    <row r="1155" spans="1:27">
      <c r="A1155" s="258" t="s">
        <v>331</v>
      </c>
      <c r="B1155" s="68">
        <v>177.35</v>
      </c>
      <c r="C1155" s="71" t="s">
        <v>162</v>
      </c>
      <c r="D1155" s="68">
        <v>325</v>
      </c>
      <c r="E1155" s="8">
        <v>161.19999999999999</v>
      </c>
      <c r="F1155" s="8">
        <v>-20.100000000000001</v>
      </c>
      <c r="G1155" s="70">
        <v>8.72E-8</v>
      </c>
      <c r="H1155" s="5">
        <v>1.5</v>
      </c>
      <c r="I1155" s="5"/>
      <c r="J1155" s="5"/>
      <c r="K1155" s="439"/>
      <c r="L1155" s="440"/>
      <c r="M1155" s="440"/>
      <c r="O1155" s="185"/>
      <c r="P1155" s="183"/>
      <c r="W1155" s="56"/>
      <c r="X1155" s="56"/>
      <c r="AA1155" s="56"/>
    </row>
    <row r="1156" spans="1:27">
      <c r="A1156" s="256" t="s">
        <v>332</v>
      </c>
      <c r="B1156" s="72">
        <v>177.35</v>
      </c>
      <c r="C1156" s="73" t="s">
        <v>162</v>
      </c>
      <c r="D1156" s="72">
        <v>350</v>
      </c>
      <c r="E1156" s="79">
        <v>198</v>
      </c>
      <c r="F1156" s="79">
        <v>7.3</v>
      </c>
      <c r="G1156" s="74">
        <v>9.5399999999999994E-8</v>
      </c>
      <c r="H1156" s="75">
        <v>2</v>
      </c>
      <c r="I1156" s="77">
        <v>2.2999999999999998</v>
      </c>
      <c r="J1156" s="77"/>
      <c r="K1156" s="123"/>
      <c r="L1156" s="77"/>
      <c r="M1156" s="77"/>
      <c r="O1156" s="187"/>
      <c r="P1156" s="187"/>
      <c r="W1156" s="56"/>
      <c r="X1156" s="56"/>
      <c r="AA1156" s="56"/>
    </row>
    <row r="1157" spans="1:27">
      <c r="A1157" s="256"/>
      <c r="B1157" s="68"/>
      <c r="C1157" s="71"/>
      <c r="D1157" s="68"/>
      <c r="E1157" s="8"/>
      <c r="F1157" s="8"/>
      <c r="G1157" s="70"/>
      <c r="H1157" s="5"/>
      <c r="I1157" s="5"/>
      <c r="J1157" s="5"/>
      <c r="K1157" s="121"/>
      <c r="L1157" s="5"/>
      <c r="M1157" s="5"/>
      <c r="W1157" s="56"/>
      <c r="X1157" s="56"/>
      <c r="AA1157" s="56"/>
    </row>
    <row r="1158" spans="1:27" ht="15.75">
      <c r="A1158" s="256" t="s">
        <v>322</v>
      </c>
      <c r="B1158" s="68">
        <v>178.4</v>
      </c>
      <c r="C1158" s="71" t="s">
        <v>161</v>
      </c>
      <c r="D1158" s="68">
        <v>0</v>
      </c>
      <c r="E1158" s="8">
        <v>257.89999999999998</v>
      </c>
      <c r="F1158" s="8">
        <v>2.7</v>
      </c>
      <c r="G1158" s="70">
        <v>1.29E-7</v>
      </c>
      <c r="H1158" s="5">
        <v>1</v>
      </c>
      <c r="I1158" s="5">
        <v>1</v>
      </c>
      <c r="J1158" s="5"/>
      <c r="K1158" s="128" t="s">
        <v>97</v>
      </c>
      <c r="L1158" s="5"/>
      <c r="M1158" s="5"/>
      <c r="O1158" s="185"/>
      <c r="P1158" s="183"/>
      <c r="W1158" s="56"/>
      <c r="X1158" s="56"/>
      <c r="AA1158" s="56"/>
    </row>
    <row r="1159" spans="1:27">
      <c r="A1159" s="256" t="s">
        <v>323</v>
      </c>
      <c r="B1159" s="68">
        <v>178.4</v>
      </c>
      <c r="C1159" s="71" t="s">
        <v>162</v>
      </c>
      <c r="D1159" s="68">
        <v>100</v>
      </c>
      <c r="E1159" s="8">
        <v>262.8</v>
      </c>
      <c r="F1159" s="8">
        <v>0.1</v>
      </c>
      <c r="G1159" s="70">
        <v>1.1999999999999999E-7</v>
      </c>
      <c r="H1159" s="5">
        <v>0.8</v>
      </c>
      <c r="I1159" s="5"/>
      <c r="J1159" s="5"/>
      <c r="K1159" s="439" t="s">
        <v>179</v>
      </c>
      <c r="L1159" s="440"/>
      <c r="M1159" s="440"/>
      <c r="O1159" s="185"/>
      <c r="P1159" s="183"/>
      <c r="W1159" s="56"/>
      <c r="X1159" s="56"/>
      <c r="AA1159" s="56"/>
    </row>
    <row r="1160" spans="1:27">
      <c r="A1160" s="258" t="s">
        <v>324</v>
      </c>
      <c r="B1160" s="68">
        <v>178.4</v>
      </c>
      <c r="C1160" s="71" t="s">
        <v>162</v>
      </c>
      <c r="D1160" s="68">
        <v>150</v>
      </c>
      <c r="E1160" s="8">
        <v>261.2</v>
      </c>
      <c r="F1160" s="8">
        <v>-1.6</v>
      </c>
      <c r="G1160" s="70">
        <v>1.2599999999999999E-7</v>
      </c>
      <c r="H1160" s="5">
        <v>0.9</v>
      </c>
      <c r="I1160" s="5">
        <v>1</v>
      </c>
      <c r="J1160" s="5"/>
      <c r="K1160" s="439"/>
      <c r="L1160" s="440"/>
      <c r="M1160" s="440"/>
      <c r="O1160" s="185"/>
      <c r="P1160" s="183"/>
      <c r="W1160" s="56"/>
      <c r="X1160" s="56"/>
      <c r="AA1160" s="56"/>
    </row>
    <row r="1161" spans="1:27">
      <c r="A1161" s="258" t="s">
        <v>325</v>
      </c>
      <c r="B1161" s="68">
        <v>178.4</v>
      </c>
      <c r="C1161" s="71" t="s">
        <v>162</v>
      </c>
      <c r="D1161" s="68">
        <v>175</v>
      </c>
      <c r="E1161" s="8">
        <v>261.10000000000002</v>
      </c>
      <c r="F1161" s="8">
        <v>-1.4</v>
      </c>
      <c r="G1161" s="70">
        <v>1.17E-7</v>
      </c>
      <c r="H1161" s="5">
        <v>0.8</v>
      </c>
      <c r="I1161" s="5"/>
      <c r="J1161" s="5"/>
      <c r="K1161" s="439"/>
      <c r="L1161" s="440"/>
      <c r="M1161" s="440"/>
      <c r="O1161" s="185"/>
      <c r="P1161" s="183"/>
      <c r="W1161" s="56"/>
      <c r="X1161" s="56"/>
      <c r="AA1161" s="56"/>
    </row>
    <row r="1162" spans="1:27">
      <c r="A1162" s="256" t="s">
        <v>326</v>
      </c>
      <c r="B1162" s="68">
        <v>178.4</v>
      </c>
      <c r="C1162" s="71" t="s">
        <v>162</v>
      </c>
      <c r="D1162" s="68">
        <v>200</v>
      </c>
      <c r="E1162" s="8">
        <v>245.5</v>
      </c>
      <c r="F1162" s="8">
        <v>8.4</v>
      </c>
      <c r="G1162" s="70">
        <v>1.42E-7</v>
      </c>
      <c r="H1162" s="5">
        <v>1.2</v>
      </c>
      <c r="I1162" s="5">
        <v>1</v>
      </c>
      <c r="J1162" s="5"/>
      <c r="K1162" s="439"/>
      <c r="L1162" s="440"/>
      <c r="M1162" s="440"/>
      <c r="O1162" s="185"/>
      <c r="P1162" s="183"/>
      <c r="W1162" s="56"/>
      <c r="X1162" s="56"/>
      <c r="AA1162" s="56"/>
    </row>
    <row r="1163" spans="1:27">
      <c r="A1163" s="256" t="s">
        <v>327</v>
      </c>
      <c r="B1163" s="68">
        <v>178.4</v>
      </c>
      <c r="C1163" s="71" t="s">
        <v>162</v>
      </c>
      <c r="D1163" s="68">
        <v>225</v>
      </c>
      <c r="E1163" s="8">
        <v>242</v>
      </c>
      <c r="F1163" s="8">
        <v>6.1</v>
      </c>
      <c r="G1163" s="70">
        <v>1.3799999999999999E-7</v>
      </c>
      <c r="H1163" s="5">
        <v>1.2</v>
      </c>
      <c r="I1163" s="5"/>
      <c r="J1163" s="5"/>
      <c r="K1163" s="439"/>
      <c r="L1163" s="440"/>
      <c r="M1163" s="440"/>
      <c r="O1163" s="185"/>
      <c r="P1163" s="183"/>
      <c r="W1163" s="56"/>
      <c r="X1163" s="56"/>
      <c r="AA1163" s="56"/>
    </row>
    <row r="1164" spans="1:27">
      <c r="A1164" s="256" t="s">
        <v>328</v>
      </c>
      <c r="B1164" s="68">
        <v>178.4</v>
      </c>
      <c r="C1164" s="71" t="s">
        <v>162</v>
      </c>
      <c r="D1164" s="68">
        <v>250</v>
      </c>
      <c r="E1164" s="8">
        <v>249.7</v>
      </c>
      <c r="F1164" s="8">
        <v>16.8</v>
      </c>
      <c r="G1164" s="70">
        <v>1.6E-7</v>
      </c>
      <c r="H1164" s="5">
        <v>1.3</v>
      </c>
      <c r="I1164" s="5">
        <v>0.7</v>
      </c>
      <c r="J1164" s="5"/>
      <c r="K1164" s="439"/>
      <c r="L1164" s="440"/>
      <c r="M1164" s="440"/>
      <c r="O1164" s="185"/>
      <c r="P1164" s="183"/>
      <c r="W1164" s="56"/>
      <c r="X1164" s="56"/>
      <c r="AA1164" s="56"/>
    </row>
    <row r="1165" spans="1:27">
      <c r="A1165" s="256" t="s">
        <v>329</v>
      </c>
      <c r="B1165" s="68">
        <v>178.4</v>
      </c>
      <c r="C1165" s="71" t="s">
        <v>163</v>
      </c>
      <c r="D1165" s="68">
        <v>3.6</v>
      </c>
      <c r="E1165" s="8">
        <v>242.2</v>
      </c>
      <c r="F1165" s="8">
        <v>32.799999999999997</v>
      </c>
      <c r="G1165" s="70">
        <v>2.0200000000000001E-7</v>
      </c>
      <c r="H1165" s="5">
        <v>1.2</v>
      </c>
      <c r="I1165" s="5"/>
      <c r="J1165" s="5"/>
      <c r="K1165" s="439"/>
      <c r="L1165" s="440"/>
      <c r="M1165" s="440"/>
      <c r="O1165" s="185"/>
      <c r="P1165" s="183"/>
      <c r="W1165" s="56"/>
      <c r="X1165" s="56"/>
      <c r="AA1165" s="56"/>
    </row>
    <row r="1166" spans="1:27">
      <c r="A1166" s="256" t="s">
        <v>330</v>
      </c>
      <c r="B1166" s="68">
        <v>178.4</v>
      </c>
      <c r="C1166" s="71" t="s">
        <v>163</v>
      </c>
      <c r="D1166" s="68">
        <v>8.1</v>
      </c>
      <c r="E1166" s="8">
        <v>254.7</v>
      </c>
      <c r="F1166" s="8">
        <v>25.9</v>
      </c>
      <c r="G1166" s="70">
        <v>2.1299999999999999E-7</v>
      </c>
      <c r="H1166" s="5">
        <v>1.1000000000000001</v>
      </c>
      <c r="I1166" s="5"/>
      <c r="J1166" s="5"/>
      <c r="K1166" s="439"/>
      <c r="L1166" s="440"/>
      <c r="M1166" s="440"/>
      <c r="O1166" s="185"/>
      <c r="P1166" s="183"/>
      <c r="W1166" s="56"/>
      <c r="X1166" s="56"/>
      <c r="AA1166" s="56"/>
    </row>
    <row r="1167" spans="1:27">
      <c r="A1167" s="256" t="s">
        <v>331</v>
      </c>
      <c r="B1167" s="68">
        <v>178.4</v>
      </c>
      <c r="C1167" s="71" t="s">
        <v>163</v>
      </c>
      <c r="D1167" s="68">
        <v>12.2</v>
      </c>
      <c r="E1167" s="8">
        <v>255.2</v>
      </c>
      <c r="F1167" s="8">
        <v>16</v>
      </c>
      <c r="G1167" s="70">
        <v>2.0200000000000001E-7</v>
      </c>
      <c r="H1167" s="5">
        <v>1</v>
      </c>
      <c r="I1167" s="5"/>
      <c r="J1167" s="5"/>
      <c r="K1167" s="439"/>
      <c r="L1167" s="440"/>
      <c r="M1167" s="440"/>
      <c r="O1167" s="185"/>
      <c r="P1167" s="183"/>
      <c r="W1167" s="56"/>
      <c r="X1167" s="56"/>
      <c r="AA1167" s="56"/>
    </row>
    <row r="1168" spans="1:27">
      <c r="A1168" s="256" t="s">
        <v>332</v>
      </c>
      <c r="B1168" s="68">
        <v>178.4</v>
      </c>
      <c r="C1168" s="71" t="s">
        <v>163</v>
      </c>
      <c r="D1168" s="68">
        <v>14</v>
      </c>
      <c r="E1168" s="8">
        <v>269.10000000000002</v>
      </c>
      <c r="F1168" s="8">
        <v>9.8000000000000007</v>
      </c>
      <c r="G1168" s="70">
        <v>2.0800000000000001E-7</v>
      </c>
      <c r="H1168" s="5">
        <v>0.7</v>
      </c>
      <c r="I1168" s="5"/>
      <c r="J1168" s="5"/>
      <c r="K1168" s="439"/>
      <c r="L1168" s="440"/>
      <c r="M1168" s="440"/>
      <c r="O1168" s="185"/>
      <c r="P1168" s="183"/>
      <c r="W1168" s="56"/>
      <c r="X1168" s="56"/>
      <c r="AA1168" s="56"/>
    </row>
    <row r="1169" spans="1:27">
      <c r="A1169" s="256" t="s">
        <v>333</v>
      </c>
      <c r="B1169" s="68">
        <v>178.4</v>
      </c>
      <c r="C1169" s="71" t="s">
        <v>162</v>
      </c>
      <c r="D1169" s="68">
        <v>275</v>
      </c>
      <c r="E1169" s="8">
        <v>267.10000000000002</v>
      </c>
      <c r="F1169" s="8">
        <v>9.8000000000000007</v>
      </c>
      <c r="G1169" s="70">
        <v>2.0100000000000001E-7</v>
      </c>
      <c r="H1169" s="5">
        <v>0.9</v>
      </c>
      <c r="I1169" s="5"/>
      <c r="J1169" s="5"/>
      <c r="K1169" s="439"/>
      <c r="L1169" s="440"/>
      <c r="M1169" s="440"/>
      <c r="O1169" s="185"/>
      <c r="P1169" s="183"/>
      <c r="W1169" s="56"/>
      <c r="X1169" s="56"/>
      <c r="AA1169" s="56"/>
    </row>
    <row r="1170" spans="1:27">
      <c r="A1170" s="256" t="s">
        <v>334</v>
      </c>
      <c r="B1170" s="68">
        <v>178.4</v>
      </c>
      <c r="C1170" s="71" t="s">
        <v>162</v>
      </c>
      <c r="D1170" s="68">
        <v>300</v>
      </c>
      <c r="E1170" s="8">
        <v>272.3</v>
      </c>
      <c r="F1170" s="8">
        <v>8.4</v>
      </c>
      <c r="G1170" s="70">
        <v>2.0599999999999999E-7</v>
      </c>
      <c r="H1170" s="5">
        <v>0.7</v>
      </c>
      <c r="I1170" s="5">
        <v>0.8</v>
      </c>
      <c r="J1170" s="5"/>
      <c r="K1170" s="439"/>
      <c r="L1170" s="440"/>
      <c r="M1170" s="440"/>
      <c r="O1170" s="185"/>
      <c r="P1170" s="183"/>
      <c r="W1170" s="56"/>
      <c r="X1170" s="56"/>
      <c r="AA1170" s="56"/>
    </row>
    <row r="1171" spans="1:27">
      <c r="A1171" s="256" t="s">
        <v>98</v>
      </c>
      <c r="B1171" s="68">
        <v>178.4</v>
      </c>
      <c r="C1171" s="71" t="s">
        <v>162</v>
      </c>
      <c r="D1171" s="68">
        <v>325</v>
      </c>
      <c r="E1171" s="8">
        <v>275.89999999999998</v>
      </c>
      <c r="F1171" s="8">
        <v>21.2</v>
      </c>
      <c r="G1171" s="70">
        <v>1.8400000000000001E-7</v>
      </c>
      <c r="H1171" s="5">
        <v>0.9</v>
      </c>
      <c r="I1171" s="5"/>
      <c r="J1171" s="5"/>
      <c r="K1171" s="439"/>
      <c r="L1171" s="440"/>
      <c r="M1171" s="440"/>
      <c r="O1171" s="185"/>
      <c r="P1171" s="183"/>
      <c r="W1171" s="56"/>
      <c r="X1171" s="56"/>
      <c r="AA1171" s="56"/>
    </row>
    <row r="1172" spans="1:27">
      <c r="A1172" s="256" t="s">
        <v>335</v>
      </c>
      <c r="B1172" s="68">
        <v>178.4</v>
      </c>
      <c r="C1172" s="71" t="s">
        <v>162</v>
      </c>
      <c r="D1172" s="68">
        <v>350</v>
      </c>
      <c r="E1172" s="8">
        <v>272.39999999999998</v>
      </c>
      <c r="F1172" s="8">
        <v>29.1</v>
      </c>
      <c r="G1172" s="70">
        <v>1.3E-7</v>
      </c>
      <c r="H1172" s="5">
        <v>0.9</v>
      </c>
      <c r="I1172" s="5">
        <v>0.9</v>
      </c>
      <c r="J1172" s="5"/>
      <c r="K1172" s="439"/>
      <c r="L1172" s="440"/>
      <c r="M1172" s="440"/>
      <c r="O1172" s="185"/>
      <c r="P1172" s="183"/>
      <c r="W1172" s="56"/>
      <c r="X1172" s="56"/>
      <c r="AA1172" s="56"/>
    </row>
    <row r="1173" spans="1:27">
      <c r="A1173" s="256" t="s">
        <v>336</v>
      </c>
      <c r="B1173" s="68">
        <v>178.4</v>
      </c>
      <c r="C1173" s="71" t="s">
        <v>162</v>
      </c>
      <c r="D1173" s="68">
        <v>375</v>
      </c>
      <c r="E1173" s="8">
        <v>243.9</v>
      </c>
      <c r="F1173" s="8">
        <v>79.099999999999994</v>
      </c>
      <c r="G1173" s="70">
        <v>8.65E-8</v>
      </c>
      <c r="H1173" s="5">
        <v>1</v>
      </c>
      <c r="I1173" s="5"/>
      <c r="J1173" s="5"/>
      <c r="K1173" s="439"/>
      <c r="L1173" s="440"/>
      <c r="M1173" s="440"/>
      <c r="O1173" s="185"/>
      <c r="P1173" s="183"/>
      <c r="W1173" s="56"/>
      <c r="X1173" s="56"/>
      <c r="AA1173" s="56"/>
    </row>
    <row r="1174" spans="1:27">
      <c r="A1174" s="256" t="s">
        <v>337</v>
      </c>
      <c r="B1174" s="68">
        <v>178.4</v>
      </c>
      <c r="C1174" s="71" t="s">
        <v>162</v>
      </c>
      <c r="D1174" s="68">
        <v>400</v>
      </c>
      <c r="E1174" s="8">
        <v>237.4</v>
      </c>
      <c r="F1174" s="8">
        <v>38.4</v>
      </c>
      <c r="G1174" s="70">
        <v>6.5900000000000001E-8</v>
      </c>
      <c r="H1174" s="5">
        <v>1.2</v>
      </c>
      <c r="I1174" s="78">
        <v>1.9</v>
      </c>
      <c r="J1174" s="78"/>
      <c r="K1174" s="124"/>
      <c r="L1174" s="78"/>
      <c r="M1174" s="78"/>
      <c r="O1174" s="185"/>
      <c r="P1174" s="183"/>
      <c r="W1174" s="56"/>
      <c r="X1174" s="56"/>
      <c r="AA1174" s="56"/>
    </row>
    <row r="1175" spans="1:27">
      <c r="A1175" s="256"/>
      <c r="B1175" s="68"/>
      <c r="C1175" s="71"/>
      <c r="D1175" s="68"/>
      <c r="E1175" s="8"/>
      <c r="F1175" s="8"/>
      <c r="G1175" s="70"/>
      <c r="H1175" s="5"/>
      <c r="I1175" s="5"/>
      <c r="J1175" s="5"/>
      <c r="K1175" s="121"/>
      <c r="L1175" s="5"/>
      <c r="M1175" s="5"/>
      <c r="W1175" s="56"/>
      <c r="X1175" s="56"/>
      <c r="AA1175" s="56"/>
    </row>
    <row r="1176" spans="1:27" ht="15.75">
      <c r="A1176" s="256" t="s">
        <v>322</v>
      </c>
      <c r="B1176" s="68">
        <v>179.7</v>
      </c>
      <c r="C1176" s="71" t="s">
        <v>161</v>
      </c>
      <c r="D1176" s="68">
        <v>0</v>
      </c>
      <c r="E1176" s="8">
        <v>330.4</v>
      </c>
      <c r="F1176" s="8">
        <v>33.700000000000003</v>
      </c>
      <c r="G1176" s="70">
        <v>5.2000000000000002E-8</v>
      </c>
      <c r="H1176" s="5">
        <v>1.3</v>
      </c>
      <c r="I1176" s="5">
        <v>2</v>
      </c>
      <c r="J1176" s="5"/>
      <c r="K1176" s="128" t="s">
        <v>105</v>
      </c>
      <c r="L1176" s="5"/>
      <c r="M1176" s="5"/>
      <c r="O1176" s="185"/>
      <c r="P1176" s="183"/>
      <c r="W1176" s="56"/>
      <c r="X1176" s="56"/>
      <c r="AA1176" s="56"/>
    </row>
    <row r="1177" spans="1:27">
      <c r="A1177" s="258" t="s">
        <v>323</v>
      </c>
      <c r="B1177" s="68">
        <v>179.7</v>
      </c>
      <c r="C1177" s="71" t="s">
        <v>162</v>
      </c>
      <c r="D1177" s="68">
        <v>100</v>
      </c>
      <c r="E1177" s="8">
        <v>54.3</v>
      </c>
      <c r="F1177" s="8">
        <v>-15</v>
      </c>
      <c r="G1177" s="70">
        <v>3.8899999999999998E-8</v>
      </c>
      <c r="H1177" s="5">
        <v>1.4</v>
      </c>
      <c r="I1177" s="5"/>
      <c r="J1177" s="5"/>
      <c r="K1177" s="439" t="s">
        <v>257</v>
      </c>
      <c r="L1177" s="440"/>
      <c r="M1177" s="440"/>
      <c r="O1177" s="185"/>
      <c r="P1177" s="183"/>
      <c r="W1177" s="56"/>
      <c r="X1177" s="56"/>
      <c r="AA1177" s="56"/>
    </row>
    <row r="1178" spans="1:27">
      <c r="A1178" s="256" t="s">
        <v>324</v>
      </c>
      <c r="B1178" s="68">
        <v>179.7</v>
      </c>
      <c r="C1178" s="71" t="s">
        <v>162</v>
      </c>
      <c r="D1178" s="68">
        <v>150</v>
      </c>
      <c r="E1178" s="8">
        <v>330.6</v>
      </c>
      <c r="F1178" s="8">
        <v>-84.5</v>
      </c>
      <c r="G1178" s="70">
        <v>3.3899999999999999E-8</v>
      </c>
      <c r="H1178" s="5">
        <v>1.4</v>
      </c>
      <c r="I1178" s="5"/>
      <c r="J1178" s="5"/>
      <c r="K1178" s="439"/>
      <c r="L1178" s="440"/>
      <c r="M1178" s="440"/>
      <c r="O1178" s="185"/>
      <c r="P1178" s="183"/>
      <c r="W1178" s="56"/>
      <c r="X1178" s="56"/>
      <c r="AA1178" s="56"/>
    </row>
    <row r="1179" spans="1:27">
      <c r="A1179" s="256" t="s">
        <v>325</v>
      </c>
      <c r="B1179" s="68">
        <v>179.7</v>
      </c>
      <c r="C1179" s="71" t="s">
        <v>162</v>
      </c>
      <c r="D1179" s="68">
        <v>175</v>
      </c>
      <c r="E1179" s="8">
        <v>128.5</v>
      </c>
      <c r="F1179" s="8">
        <v>-67.099999999999994</v>
      </c>
      <c r="G1179" s="70">
        <v>1.92E-8</v>
      </c>
      <c r="H1179" s="5">
        <v>2.2999999999999998</v>
      </c>
      <c r="I1179" s="5"/>
      <c r="J1179" s="5"/>
      <c r="K1179" s="439"/>
      <c r="L1179" s="440"/>
      <c r="M1179" s="440"/>
      <c r="O1179" s="185"/>
      <c r="P1179" s="183"/>
      <c r="W1179" s="56"/>
      <c r="X1179" s="56"/>
      <c r="AA1179" s="56"/>
    </row>
    <row r="1180" spans="1:27">
      <c r="A1180" s="256" t="s">
        <v>326</v>
      </c>
      <c r="B1180" s="72">
        <v>179.7</v>
      </c>
      <c r="C1180" s="73" t="s">
        <v>162</v>
      </c>
      <c r="D1180" s="72">
        <v>200</v>
      </c>
      <c r="E1180" s="79">
        <v>331.8</v>
      </c>
      <c r="F1180" s="79">
        <v>-68.900000000000006</v>
      </c>
      <c r="G1180" s="74">
        <v>4.2300000000000002E-8</v>
      </c>
      <c r="H1180" s="75">
        <v>0.8</v>
      </c>
      <c r="I1180" s="75">
        <v>1.7</v>
      </c>
      <c r="J1180" s="75"/>
      <c r="K1180" s="122"/>
      <c r="L1180" s="75"/>
      <c r="M1180" s="75"/>
      <c r="O1180" s="185"/>
      <c r="P1180" s="183"/>
      <c r="W1180" s="56"/>
      <c r="X1180" s="56"/>
      <c r="AA1180" s="56"/>
    </row>
    <row r="1181" spans="1:27">
      <c r="A1181" s="256" t="s">
        <v>327</v>
      </c>
      <c r="B1181" s="72">
        <v>179.7</v>
      </c>
      <c r="C1181" s="73" t="s">
        <v>162</v>
      </c>
      <c r="D1181" s="72">
        <v>225</v>
      </c>
      <c r="E1181" s="79">
        <v>2</v>
      </c>
      <c r="F1181" s="79">
        <v>-36.6</v>
      </c>
      <c r="G1181" s="74">
        <v>6.1799999999999998E-8</v>
      </c>
      <c r="H1181" s="75">
        <v>1</v>
      </c>
      <c r="I1181" s="75">
        <v>2</v>
      </c>
      <c r="J1181" s="75"/>
      <c r="K1181" s="122"/>
      <c r="L1181" s="75"/>
      <c r="M1181" s="75"/>
      <c r="O1181" s="185"/>
      <c r="P1181" s="183"/>
      <c r="W1181" s="56"/>
      <c r="X1181" s="56"/>
      <c r="AA1181" s="56"/>
    </row>
    <row r="1182" spans="1:27">
      <c r="A1182" s="256"/>
      <c r="B1182" s="72"/>
      <c r="C1182" s="73"/>
      <c r="D1182" s="72"/>
      <c r="E1182" s="79"/>
      <c r="F1182" s="79"/>
      <c r="G1182" s="74"/>
      <c r="H1182" s="75"/>
      <c r="I1182" s="75"/>
      <c r="J1182" s="75"/>
      <c r="K1182" s="122"/>
      <c r="L1182" s="75"/>
      <c r="M1182" s="75"/>
      <c r="W1182" s="56"/>
      <c r="X1182" s="56"/>
      <c r="AA1182" s="56"/>
    </row>
    <row r="1183" spans="1:27" ht="15.75">
      <c r="A1183" s="256" t="s">
        <v>322</v>
      </c>
      <c r="B1183" s="68">
        <v>180.45</v>
      </c>
      <c r="C1183" s="71" t="s">
        <v>161</v>
      </c>
      <c r="D1183" s="68">
        <v>0</v>
      </c>
      <c r="E1183" s="8">
        <v>239</v>
      </c>
      <c r="F1183" s="8">
        <v>-41.3</v>
      </c>
      <c r="G1183" s="70">
        <v>1.1999999999999999E-7</v>
      </c>
      <c r="H1183" s="5">
        <v>9</v>
      </c>
      <c r="I1183" s="5">
        <v>215</v>
      </c>
      <c r="J1183" s="5"/>
      <c r="K1183" s="128" t="s">
        <v>103</v>
      </c>
      <c r="L1183" s="5"/>
      <c r="M1183" s="5"/>
      <c r="N1183" s="116"/>
      <c r="O1183" s="185"/>
      <c r="P1183" s="183"/>
      <c r="W1183" s="56"/>
      <c r="X1183" s="56"/>
      <c r="AA1183" s="56"/>
    </row>
    <row r="1184" spans="1:27">
      <c r="A1184" s="256" t="s">
        <v>323</v>
      </c>
      <c r="B1184" s="68">
        <v>180.45</v>
      </c>
      <c r="C1184" s="71" t="s">
        <v>162</v>
      </c>
      <c r="D1184" s="68">
        <v>100</v>
      </c>
      <c r="E1184" s="8">
        <v>267.3</v>
      </c>
      <c r="F1184" s="8">
        <v>-65.400000000000006</v>
      </c>
      <c r="G1184" s="70">
        <v>9.2599999999999995E-8</v>
      </c>
      <c r="H1184" s="5">
        <v>13</v>
      </c>
      <c r="I1184" s="5"/>
      <c r="J1184" s="5"/>
      <c r="K1184" s="439" t="s">
        <v>255</v>
      </c>
      <c r="L1184" s="440"/>
      <c r="M1184" s="440"/>
      <c r="O1184" s="185"/>
      <c r="P1184" s="183"/>
      <c r="W1184" s="56"/>
      <c r="X1184" s="56"/>
      <c r="AA1184" s="56"/>
    </row>
    <row r="1185" spans="1:27">
      <c r="A1185" s="256" t="s">
        <v>324</v>
      </c>
      <c r="B1185" s="68">
        <v>180.45</v>
      </c>
      <c r="C1185" s="71" t="s">
        <v>162</v>
      </c>
      <c r="D1185" s="68">
        <v>150</v>
      </c>
      <c r="E1185" s="8">
        <v>290.89999999999998</v>
      </c>
      <c r="F1185" s="8">
        <v>-32.1</v>
      </c>
      <c r="G1185" s="70">
        <v>5.84E-8</v>
      </c>
      <c r="H1185" s="5">
        <v>22.3</v>
      </c>
      <c r="I1185" s="5">
        <v>214</v>
      </c>
      <c r="J1185" s="5"/>
      <c r="K1185" s="439"/>
      <c r="L1185" s="440"/>
      <c r="M1185" s="440"/>
      <c r="O1185" s="185"/>
      <c r="P1185" s="183"/>
      <c r="W1185" s="56"/>
      <c r="X1185" s="56"/>
      <c r="AA1185" s="56"/>
    </row>
    <row r="1186" spans="1:27">
      <c r="A1186" s="256" t="s">
        <v>325</v>
      </c>
      <c r="B1186" s="68">
        <v>180.45</v>
      </c>
      <c r="C1186" s="71" t="s">
        <v>163</v>
      </c>
      <c r="D1186" s="68">
        <v>3.6</v>
      </c>
      <c r="E1186" s="8">
        <v>275.3</v>
      </c>
      <c r="F1186" s="8">
        <v>-18.7</v>
      </c>
      <c r="G1186" s="70">
        <v>5.8199999999999998E-8</v>
      </c>
      <c r="H1186" s="5">
        <v>23</v>
      </c>
      <c r="I1186" s="5"/>
      <c r="J1186" s="5"/>
      <c r="K1186" s="439"/>
      <c r="L1186" s="440"/>
      <c r="M1186" s="440"/>
      <c r="O1186" s="185"/>
      <c r="P1186" s="183"/>
      <c r="W1186" s="56"/>
      <c r="X1186" s="56"/>
      <c r="AA1186" s="56"/>
    </row>
    <row r="1187" spans="1:27">
      <c r="A1187" s="256" t="s">
        <v>326</v>
      </c>
      <c r="B1187" s="68">
        <v>180.45</v>
      </c>
      <c r="C1187" s="71" t="s">
        <v>163</v>
      </c>
      <c r="D1187" s="68">
        <v>5.8</v>
      </c>
      <c r="E1187" s="8">
        <v>274.39999999999998</v>
      </c>
      <c r="F1187" s="8">
        <v>-31.7</v>
      </c>
      <c r="G1187" s="70">
        <v>5.17E-8</v>
      </c>
      <c r="H1187" s="5">
        <v>25.6</v>
      </c>
      <c r="I1187" s="5"/>
      <c r="J1187" s="5"/>
      <c r="K1187" s="439"/>
      <c r="L1187" s="440"/>
      <c r="M1187" s="440"/>
      <c r="O1187" s="185"/>
      <c r="P1187" s="183"/>
      <c r="W1187" s="56"/>
      <c r="X1187" s="56"/>
      <c r="AA1187" s="56"/>
    </row>
    <row r="1188" spans="1:27">
      <c r="A1188" s="256" t="s">
        <v>327</v>
      </c>
      <c r="B1188" s="68">
        <v>180.45</v>
      </c>
      <c r="C1188" s="71" t="s">
        <v>163</v>
      </c>
      <c r="D1188" s="68">
        <v>8.1</v>
      </c>
      <c r="E1188" s="8">
        <v>276.10000000000002</v>
      </c>
      <c r="F1188" s="8">
        <v>-38.9</v>
      </c>
      <c r="G1188" s="70">
        <v>5.5999999999999999E-8</v>
      </c>
      <c r="H1188" s="5">
        <v>23.6</v>
      </c>
      <c r="I1188" s="5"/>
      <c r="J1188" s="5"/>
      <c r="K1188" s="439"/>
      <c r="L1188" s="440"/>
      <c r="M1188" s="440"/>
      <c r="O1188" s="185"/>
      <c r="P1188" s="183"/>
      <c r="W1188" s="56"/>
      <c r="X1188" s="56"/>
      <c r="AA1188" s="56"/>
    </row>
    <row r="1189" spans="1:27">
      <c r="A1189" s="256" t="s">
        <v>328</v>
      </c>
      <c r="B1189" s="68">
        <v>180.45</v>
      </c>
      <c r="C1189" s="71" t="s">
        <v>163</v>
      </c>
      <c r="D1189" s="68">
        <v>12.2</v>
      </c>
      <c r="E1189" s="8">
        <v>262.5</v>
      </c>
      <c r="F1189" s="8">
        <v>-78</v>
      </c>
      <c r="G1189" s="70">
        <v>3.8099999999999997E-8</v>
      </c>
      <c r="H1189" s="5">
        <v>34</v>
      </c>
      <c r="I1189" s="5"/>
      <c r="J1189" s="5"/>
      <c r="K1189" s="439"/>
      <c r="L1189" s="440"/>
      <c r="M1189" s="440"/>
      <c r="O1189" s="185"/>
      <c r="P1189" s="183"/>
      <c r="W1189" s="56"/>
      <c r="X1189" s="56"/>
      <c r="AA1189" s="56"/>
    </row>
    <row r="1190" spans="1:27">
      <c r="A1190" s="256" t="s">
        <v>329</v>
      </c>
      <c r="B1190" s="72">
        <v>180.45</v>
      </c>
      <c r="C1190" s="73" t="s">
        <v>163</v>
      </c>
      <c r="D1190" s="72">
        <v>14</v>
      </c>
      <c r="E1190" s="79">
        <v>170.3</v>
      </c>
      <c r="F1190" s="79">
        <v>-16</v>
      </c>
      <c r="G1190" s="74">
        <v>3.8600000000000002E-8</v>
      </c>
      <c r="H1190" s="75">
        <v>28.5</v>
      </c>
      <c r="I1190" s="75"/>
      <c r="J1190" s="75"/>
      <c r="K1190" s="122"/>
      <c r="L1190" s="75"/>
      <c r="M1190" s="75"/>
      <c r="O1190" s="185"/>
      <c r="P1190" s="183"/>
      <c r="W1190" s="56"/>
      <c r="X1190" s="56"/>
      <c r="AA1190" s="56"/>
    </row>
    <row r="1191" spans="1:27">
      <c r="A1191" s="256" t="s">
        <v>330</v>
      </c>
      <c r="B1191" s="72">
        <v>180.45</v>
      </c>
      <c r="C1191" s="73" t="s">
        <v>163</v>
      </c>
      <c r="D1191" s="72">
        <v>16.100000000000001</v>
      </c>
      <c r="E1191" s="79">
        <v>300.10000000000002</v>
      </c>
      <c r="F1191" s="79">
        <v>32.4</v>
      </c>
      <c r="G1191" s="74">
        <v>2.7400000000000001E-8</v>
      </c>
      <c r="H1191" s="75">
        <v>45.8</v>
      </c>
      <c r="I1191" s="75"/>
      <c r="J1191" s="75"/>
      <c r="K1191" s="122"/>
      <c r="L1191" s="75"/>
      <c r="M1191" s="75"/>
      <c r="O1191" s="185"/>
      <c r="P1191" s="183"/>
      <c r="W1191" s="56"/>
      <c r="X1191" s="56"/>
      <c r="AA1191" s="56"/>
    </row>
    <row r="1192" spans="1:27">
      <c r="A1192" s="256"/>
      <c r="B1192" s="72"/>
      <c r="C1192" s="73"/>
      <c r="D1192" s="72"/>
      <c r="E1192" s="79"/>
      <c r="F1192" s="79"/>
      <c r="G1192" s="74"/>
      <c r="H1192" s="75"/>
      <c r="I1192" s="75"/>
      <c r="J1192" s="75"/>
      <c r="K1192" s="122"/>
      <c r="L1192" s="75"/>
      <c r="M1192" s="75"/>
      <c r="W1192" s="56"/>
      <c r="X1192" s="56"/>
      <c r="AA1192" s="56"/>
    </row>
    <row r="1193" spans="1:27" ht="15.75">
      <c r="A1193" s="256" t="s">
        <v>322</v>
      </c>
      <c r="B1193" s="68">
        <v>180.9</v>
      </c>
      <c r="C1193" s="71" t="s">
        <v>161</v>
      </c>
      <c r="D1193" s="68">
        <v>0</v>
      </c>
      <c r="E1193" s="8">
        <v>274.7</v>
      </c>
      <c r="F1193" s="8">
        <v>-21.8</v>
      </c>
      <c r="G1193" s="70">
        <v>1.2599999999999999E-7</v>
      </c>
      <c r="H1193" s="5">
        <v>0.4</v>
      </c>
      <c r="I1193" s="5">
        <v>7.8</v>
      </c>
      <c r="J1193" s="5"/>
      <c r="K1193" s="128" t="s">
        <v>97</v>
      </c>
      <c r="L1193" s="5"/>
      <c r="M1193" s="5"/>
      <c r="O1193" s="185"/>
      <c r="P1193" s="183"/>
      <c r="W1193" s="56"/>
      <c r="X1193" s="56"/>
      <c r="AA1193" s="56"/>
    </row>
    <row r="1194" spans="1:27">
      <c r="A1194" s="256" t="s">
        <v>323</v>
      </c>
      <c r="B1194" s="68">
        <v>180.9</v>
      </c>
      <c r="C1194" s="71" t="s">
        <v>162</v>
      </c>
      <c r="D1194" s="68">
        <v>100</v>
      </c>
      <c r="E1194" s="8">
        <v>279.60000000000002</v>
      </c>
      <c r="F1194" s="8">
        <v>-15.8</v>
      </c>
      <c r="G1194" s="70">
        <v>1.03E-7</v>
      </c>
      <c r="H1194" s="5">
        <v>0.4</v>
      </c>
      <c r="I1194" s="5"/>
      <c r="J1194" s="5"/>
      <c r="K1194" s="439" t="s">
        <v>178</v>
      </c>
      <c r="L1194" s="440"/>
      <c r="M1194" s="440"/>
      <c r="O1194" s="185"/>
      <c r="P1194" s="183"/>
      <c r="W1194" s="56"/>
      <c r="X1194" s="56"/>
      <c r="AA1194" s="56"/>
    </row>
    <row r="1195" spans="1:27">
      <c r="A1195" s="256" t="s">
        <v>324</v>
      </c>
      <c r="B1195" s="68">
        <v>180.9</v>
      </c>
      <c r="C1195" s="71" t="s">
        <v>162</v>
      </c>
      <c r="D1195" s="68">
        <v>150</v>
      </c>
      <c r="E1195" s="8">
        <v>282.5</v>
      </c>
      <c r="F1195" s="8">
        <v>-11.5</v>
      </c>
      <c r="G1195" s="70">
        <v>9.0400000000000002E-8</v>
      </c>
      <c r="H1195" s="5">
        <v>0.5</v>
      </c>
      <c r="I1195" s="5">
        <v>7.8</v>
      </c>
      <c r="J1195" s="5"/>
      <c r="K1195" s="439"/>
      <c r="L1195" s="440"/>
      <c r="M1195" s="440"/>
      <c r="O1195" s="185"/>
      <c r="P1195" s="183"/>
      <c r="W1195" s="56"/>
      <c r="X1195" s="56"/>
      <c r="AA1195" s="56"/>
    </row>
    <row r="1196" spans="1:27">
      <c r="A1196" s="256" t="s">
        <v>325</v>
      </c>
      <c r="B1196" s="68">
        <v>180.9</v>
      </c>
      <c r="C1196" s="71" t="s">
        <v>162</v>
      </c>
      <c r="D1196" s="68">
        <v>175</v>
      </c>
      <c r="E1196" s="8">
        <v>279.5</v>
      </c>
      <c r="F1196" s="8">
        <v>-5.2</v>
      </c>
      <c r="G1196" s="70">
        <v>7.1600000000000006E-8</v>
      </c>
      <c r="H1196" s="5">
        <v>0.6</v>
      </c>
      <c r="I1196" s="5"/>
      <c r="J1196" s="5"/>
      <c r="K1196" s="439"/>
      <c r="L1196" s="440"/>
      <c r="M1196" s="440"/>
      <c r="O1196" s="185"/>
      <c r="P1196" s="183"/>
      <c r="W1196" s="56"/>
      <c r="X1196" s="56"/>
      <c r="AA1196" s="56"/>
    </row>
    <row r="1197" spans="1:27">
      <c r="A1197" s="256" t="s">
        <v>326</v>
      </c>
      <c r="B1197" s="68">
        <v>180.9</v>
      </c>
      <c r="C1197" s="71" t="s">
        <v>162</v>
      </c>
      <c r="D1197" s="68">
        <v>200</v>
      </c>
      <c r="E1197" s="8">
        <v>279.8</v>
      </c>
      <c r="F1197" s="8">
        <v>-5.7</v>
      </c>
      <c r="G1197" s="70">
        <v>6.8600000000000005E-8</v>
      </c>
      <c r="H1197" s="5">
        <v>0.7</v>
      </c>
      <c r="I1197" s="5">
        <v>7.7</v>
      </c>
      <c r="J1197" s="5"/>
      <c r="K1197" s="439"/>
      <c r="L1197" s="440"/>
      <c r="M1197" s="440"/>
      <c r="O1197" s="185"/>
      <c r="P1197" s="183"/>
      <c r="W1197" s="56"/>
      <c r="X1197" s="56"/>
      <c r="AA1197" s="56"/>
    </row>
    <row r="1198" spans="1:27">
      <c r="A1198" s="256" t="s">
        <v>327</v>
      </c>
      <c r="B1198" s="68">
        <v>180.9</v>
      </c>
      <c r="C1198" s="71" t="s">
        <v>162</v>
      </c>
      <c r="D1198" s="68">
        <v>225</v>
      </c>
      <c r="E1198" s="8">
        <v>277.89999999999998</v>
      </c>
      <c r="F1198" s="8">
        <v>11.2</v>
      </c>
      <c r="G1198" s="70">
        <v>6.1900000000000005E-8</v>
      </c>
      <c r="H1198" s="5">
        <v>0.9</v>
      </c>
      <c r="I1198" s="5"/>
      <c r="J1198" s="5"/>
      <c r="K1198" s="439"/>
      <c r="L1198" s="440"/>
      <c r="M1198" s="440"/>
      <c r="O1198" s="185"/>
      <c r="P1198" s="183"/>
      <c r="W1198" s="56"/>
      <c r="X1198" s="56"/>
      <c r="AA1198" s="56"/>
    </row>
    <row r="1199" spans="1:27">
      <c r="A1199" s="256" t="s">
        <v>328</v>
      </c>
      <c r="B1199" s="68">
        <v>180.9</v>
      </c>
      <c r="C1199" s="71" t="s">
        <v>162</v>
      </c>
      <c r="D1199" s="68">
        <v>250</v>
      </c>
      <c r="E1199" s="8">
        <v>277.60000000000002</v>
      </c>
      <c r="F1199" s="8">
        <v>7.3</v>
      </c>
      <c r="G1199" s="70">
        <v>6.1200000000000005E-8</v>
      </c>
      <c r="H1199" s="5">
        <v>1</v>
      </c>
      <c r="I1199" s="5">
        <v>7.8</v>
      </c>
      <c r="J1199" s="5"/>
      <c r="K1199" s="439"/>
      <c r="L1199" s="440"/>
      <c r="M1199" s="440"/>
      <c r="O1199" s="185"/>
      <c r="P1199" s="183"/>
      <c r="W1199" s="56"/>
      <c r="X1199" s="56"/>
      <c r="AA1199" s="56"/>
    </row>
    <row r="1200" spans="1:27">
      <c r="A1200" s="256" t="s">
        <v>329</v>
      </c>
      <c r="B1200" s="68">
        <v>180.9</v>
      </c>
      <c r="C1200" s="71" t="s">
        <v>163</v>
      </c>
      <c r="D1200" s="68">
        <v>3.6</v>
      </c>
      <c r="E1200" s="8">
        <v>257.39999999999998</v>
      </c>
      <c r="F1200" s="8">
        <v>3.5</v>
      </c>
      <c r="G1200" s="70">
        <v>4.8E-8</v>
      </c>
      <c r="H1200" s="5">
        <v>1</v>
      </c>
      <c r="I1200" s="5"/>
      <c r="J1200" s="5"/>
      <c r="K1200" s="439"/>
      <c r="L1200" s="440"/>
      <c r="M1200" s="440"/>
      <c r="O1200" s="185"/>
      <c r="P1200" s="183"/>
      <c r="W1200" s="56"/>
      <c r="X1200" s="56"/>
      <c r="AA1200" s="56"/>
    </row>
    <row r="1201" spans="1:27">
      <c r="A1201" s="256" t="s">
        <v>330</v>
      </c>
      <c r="B1201" s="68">
        <v>180.9</v>
      </c>
      <c r="C1201" s="71" t="s">
        <v>163</v>
      </c>
      <c r="D1201" s="68">
        <v>8.1</v>
      </c>
      <c r="E1201" s="8">
        <v>232</v>
      </c>
      <c r="F1201" s="8">
        <v>27.2</v>
      </c>
      <c r="G1201" s="70">
        <v>1.02E-7</v>
      </c>
      <c r="H1201" s="5">
        <v>1.2</v>
      </c>
      <c r="I1201" s="5"/>
      <c r="J1201" s="5"/>
      <c r="K1201" s="439"/>
      <c r="L1201" s="440"/>
      <c r="M1201" s="440"/>
      <c r="O1201" s="185"/>
      <c r="P1201" s="183"/>
      <c r="W1201" s="56"/>
      <c r="X1201" s="56"/>
      <c r="AA1201" s="56"/>
    </row>
    <row r="1202" spans="1:27">
      <c r="A1202" s="256" t="s">
        <v>331</v>
      </c>
      <c r="B1202" s="68">
        <v>180.9</v>
      </c>
      <c r="C1202" s="71" t="s">
        <v>163</v>
      </c>
      <c r="D1202" s="68">
        <v>12.2</v>
      </c>
      <c r="E1202" s="8">
        <v>240.7</v>
      </c>
      <c r="F1202" s="8">
        <v>38.700000000000003</v>
      </c>
      <c r="G1202" s="70">
        <v>1.5200000000000001E-7</v>
      </c>
      <c r="H1202" s="5">
        <v>1</v>
      </c>
      <c r="I1202" s="5"/>
      <c r="J1202" s="5"/>
      <c r="K1202" s="439"/>
      <c r="L1202" s="440"/>
      <c r="M1202" s="440"/>
      <c r="O1202" s="185"/>
      <c r="P1202" s="183"/>
      <c r="W1202" s="56"/>
      <c r="X1202" s="56"/>
      <c r="AA1202" s="56"/>
    </row>
    <row r="1203" spans="1:27">
      <c r="A1203" s="256" t="s">
        <v>332</v>
      </c>
      <c r="B1203" s="68">
        <v>180.9</v>
      </c>
      <c r="C1203" s="71" t="s">
        <v>163</v>
      </c>
      <c r="D1203" s="68">
        <v>14</v>
      </c>
      <c r="E1203" s="8">
        <v>253.1</v>
      </c>
      <c r="F1203" s="8">
        <v>46.1</v>
      </c>
      <c r="G1203" s="70">
        <v>1.2200000000000001E-7</v>
      </c>
      <c r="H1203" s="5">
        <v>1</v>
      </c>
      <c r="I1203" s="5"/>
      <c r="J1203" s="5"/>
      <c r="K1203" s="439"/>
      <c r="L1203" s="440"/>
      <c r="M1203" s="440"/>
      <c r="O1203" s="185"/>
      <c r="P1203" s="183"/>
      <c r="W1203" s="56"/>
      <c r="X1203" s="56"/>
      <c r="AA1203" s="56"/>
    </row>
    <row r="1204" spans="1:27">
      <c r="A1204" s="256" t="s">
        <v>333</v>
      </c>
      <c r="B1204" s="68">
        <v>180.9</v>
      </c>
      <c r="C1204" s="71" t="s">
        <v>162</v>
      </c>
      <c r="D1204" s="68">
        <v>275</v>
      </c>
      <c r="E1204" s="8">
        <v>235.9</v>
      </c>
      <c r="F1204" s="8">
        <v>29.1</v>
      </c>
      <c r="G1204" s="70">
        <v>6.9100000000000003E-8</v>
      </c>
      <c r="H1204" s="5">
        <v>1.1000000000000001</v>
      </c>
      <c r="I1204" s="5"/>
      <c r="J1204" s="5"/>
      <c r="K1204" s="439"/>
      <c r="L1204" s="440"/>
      <c r="M1204" s="440"/>
      <c r="O1204" s="185"/>
      <c r="P1204" s="183"/>
      <c r="W1204" s="56"/>
      <c r="X1204" s="56"/>
      <c r="AA1204" s="56"/>
    </row>
    <row r="1205" spans="1:27">
      <c r="A1205" s="256" t="s">
        <v>334</v>
      </c>
      <c r="B1205" s="68">
        <v>180.9</v>
      </c>
      <c r="C1205" s="71" t="s">
        <v>162</v>
      </c>
      <c r="D1205" s="68">
        <v>300</v>
      </c>
      <c r="E1205" s="8">
        <v>247.7</v>
      </c>
      <c r="F1205" s="8">
        <v>24.7</v>
      </c>
      <c r="G1205" s="70">
        <v>8.2599999999999998E-8</v>
      </c>
      <c r="H1205" s="5">
        <v>0.8</v>
      </c>
      <c r="I1205" s="5">
        <v>7.2</v>
      </c>
      <c r="J1205" s="5"/>
      <c r="K1205" s="439"/>
      <c r="L1205" s="440"/>
      <c r="M1205" s="440"/>
      <c r="O1205" s="185"/>
      <c r="P1205" s="183"/>
      <c r="W1205" s="56"/>
      <c r="X1205" s="56"/>
      <c r="AA1205" s="56"/>
    </row>
    <row r="1206" spans="1:27">
      <c r="A1206" s="258" t="s">
        <v>98</v>
      </c>
      <c r="B1206" s="10">
        <v>180.9</v>
      </c>
      <c r="C1206" s="137" t="s">
        <v>162</v>
      </c>
      <c r="D1206" s="10">
        <v>325</v>
      </c>
      <c r="E1206" s="10">
        <v>273.3</v>
      </c>
      <c r="F1206" s="10">
        <v>32.5</v>
      </c>
      <c r="G1206" s="142">
        <v>7.4600000000000006E-8</v>
      </c>
      <c r="H1206" s="143">
        <v>1</v>
      </c>
      <c r="I1206" s="10"/>
      <c r="J1206" s="75"/>
      <c r="K1206" s="122"/>
      <c r="L1206" s="75"/>
      <c r="M1206" s="75"/>
      <c r="O1206" s="185"/>
      <c r="P1206" s="183"/>
      <c r="W1206" s="56"/>
      <c r="X1206" s="56"/>
      <c r="AA1206" s="56"/>
    </row>
    <row r="1207" spans="1:27" ht="15.75">
      <c r="A1207" s="258" t="s">
        <v>335</v>
      </c>
      <c r="B1207" s="10">
        <v>180.9</v>
      </c>
      <c r="C1207" s="137" t="s">
        <v>162</v>
      </c>
      <c r="D1207" s="10">
        <v>350</v>
      </c>
      <c r="E1207" s="10">
        <v>280.89999999999998</v>
      </c>
      <c r="F1207" s="10">
        <v>-50.5</v>
      </c>
      <c r="G1207" s="142">
        <v>3.2899999999999997E-8</v>
      </c>
      <c r="H1207" s="143">
        <v>0.7</v>
      </c>
      <c r="I1207" s="10">
        <v>7.7</v>
      </c>
      <c r="J1207" s="75"/>
      <c r="K1207" s="259" t="s">
        <v>351</v>
      </c>
      <c r="L1207" s="75"/>
      <c r="M1207" s="75"/>
      <c r="O1207" s="185"/>
      <c r="P1207" s="183"/>
      <c r="W1207" s="56"/>
      <c r="X1207" s="56"/>
      <c r="AA1207" s="56"/>
    </row>
    <row r="1208" spans="1:27">
      <c r="A1208" s="256" t="s">
        <v>336</v>
      </c>
      <c r="B1208" s="72">
        <v>180.9</v>
      </c>
      <c r="C1208" s="73" t="s">
        <v>162</v>
      </c>
      <c r="D1208" s="72">
        <v>375</v>
      </c>
      <c r="E1208" s="79">
        <v>255.7</v>
      </c>
      <c r="F1208" s="79">
        <v>-47.9</v>
      </c>
      <c r="G1208" s="74">
        <v>1.3699999999999999E-10</v>
      </c>
      <c r="H1208" s="75">
        <v>33.1</v>
      </c>
      <c r="I1208" s="75"/>
      <c r="J1208" s="75"/>
      <c r="K1208" s="122"/>
      <c r="L1208" s="75"/>
      <c r="M1208" s="75"/>
      <c r="O1208" s="185"/>
      <c r="P1208" s="183"/>
      <c r="W1208" s="56"/>
      <c r="X1208" s="56"/>
      <c r="AA1208" s="56"/>
    </row>
    <row r="1209" spans="1:27">
      <c r="A1209" s="256"/>
      <c r="B1209" s="68"/>
      <c r="C1209" s="71"/>
      <c r="D1209" s="68"/>
      <c r="E1209" s="8"/>
      <c r="F1209" s="8"/>
      <c r="G1209" s="70"/>
      <c r="H1209" s="5"/>
      <c r="I1209" s="5"/>
      <c r="J1209" s="5"/>
      <c r="K1209" s="121"/>
      <c r="L1209" s="5"/>
      <c r="M1209" s="5"/>
      <c r="W1209" s="56"/>
      <c r="X1209" s="56"/>
      <c r="AA1209" s="56"/>
    </row>
    <row r="1210" spans="1:27" ht="15.75">
      <c r="A1210" s="256" t="s">
        <v>322</v>
      </c>
      <c r="B1210" s="68">
        <v>181.7</v>
      </c>
      <c r="C1210" s="71" t="s">
        <v>161</v>
      </c>
      <c r="D1210" s="68">
        <v>0</v>
      </c>
      <c r="E1210" s="8">
        <v>224.7</v>
      </c>
      <c r="F1210" s="8">
        <v>29.8</v>
      </c>
      <c r="G1210" s="70">
        <v>1.85E-7</v>
      </c>
      <c r="H1210" s="5">
        <v>1.6</v>
      </c>
      <c r="I1210" s="5">
        <v>2.5</v>
      </c>
      <c r="J1210" s="5"/>
      <c r="K1210" s="157" t="s">
        <v>100</v>
      </c>
      <c r="L1210" s="5"/>
      <c r="M1210" s="5"/>
      <c r="O1210" s="185"/>
      <c r="P1210" s="183"/>
      <c r="W1210" s="56"/>
      <c r="X1210" s="56"/>
      <c r="AA1210" s="56"/>
    </row>
    <row r="1211" spans="1:27">
      <c r="A1211" s="256" t="s">
        <v>323</v>
      </c>
      <c r="B1211" s="68">
        <v>181.7</v>
      </c>
      <c r="C1211" s="71" t="s">
        <v>162</v>
      </c>
      <c r="D1211" s="68">
        <v>100</v>
      </c>
      <c r="E1211" s="8">
        <v>232.6</v>
      </c>
      <c r="F1211" s="8">
        <v>40.4</v>
      </c>
      <c r="G1211" s="70">
        <v>1.4000000000000001E-7</v>
      </c>
      <c r="H1211" s="5">
        <v>1.5</v>
      </c>
      <c r="I1211" s="5"/>
      <c r="J1211" s="5"/>
      <c r="K1211" s="439" t="s">
        <v>177</v>
      </c>
      <c r="L1211" s="440"/>
      <c r="M1211" s="440"/>
      <c r="O1211" s="185"/>
      <c r="P1211" s="183"/>
      <c r="W1211" s="56"/>
      <c r="X1211" s="56"/>
      <c r="AA1211" s="56"/>
    </row>
    <row r="1212" spans="1:27">
      <c r="A1212" s="256" t="s">
        <v>324</v>
      </c>
      <c r="B1212" s="68">
        <v>181.7</v>
      </c>
      <c r="C1212" s="71" t="s">
        <v>162</v>
      </c>
      <c r="D1212" s="68">
        <v>150</v>
      </c>
      <c r="E1212" s="8">
        <v>230.6</v>
      </c>
      <c r="F1212" s="8">
        <v>43.9</v>
      </c>
      <c r="G1212" s="70">
        <v>1.12E-7</v>
      </c>
      <c r="H1212" s="5">
        <v>1.5</v>
      </c>
      <c r="I1212" s="5"/>
      <c r="J1212" s="5"/>
      <c r="K1212" s="439"/>
      <c r="L1212" s="440"/>
      <c r="M1212" s="440"/>
      <c r="O1212" s="185"/>
      <c r="P1212" s="183"/>
      <c r="W1212" s="56"/>
      <c r="X1212" s="56"/>
      <c r="AA1212" s="56"/>
    </row>
    <row r="1213" spans="1:27">
      <c r="A1213" s="256" t="s">
        <v>325</v>
      </c>
      <c r="B1213" s="68">
        <v>181.7</v>
      </c>
      <c r="C1213" s="71" t="s">
        <v>162</v>
      </c>
      <c r="D1213" s="68">
        <v>175</v>
      </c>
      <c r="E1213" s="8">
        <v>231.5</v>
      </c>
      <c r="F1213" s="8">
        <v>45.2</v>
      </c>
      <c r="G1213" s="70">
        <v>9.2799999999999997E-8</v>
      </c>
      <c r="H1213" s="5">
        <v>1.5</v>
      </c>
      <c r="I1213" s="5"/>
      <c r="J1213" s="5"/>
      <c r="K1213" s="439"/>
      <c r="L1213" s="440"/>
      <c r="M1213" s="440"/>
      <c r="O1213" s="185"/>
      <c r="P1213" s="183"/>
      <c r="W1213" s="56"/>
      <c r="X1213" s="56"/>
      <c r="AA1213" s="56"/>
    </row>
    <row r="1214" spans="1:27">
      <c r="A1214" s="256" t="s">
        <v>326</v>
      </c>
      <c r="B1214" s="68">
        <v>181.7</v>
      </c>
      <c r="C1214" s="71" t="s">
        <v>162</v>
      </c>
      <c r="D1214" s="68">
        <v>200</v>
      </c>
      <c r="E1214" s="8">
        <v>234.6</v>
      </c>
      <c r="F1214" s="8">
        <v>43.6</v>
      </c>
      <c r="G1214" s="70">
        <v>8.1800000000000005E-8</v>
      </c>
      <c r="H1214" s="5">
        <v>1.5</v>
      </c>
      <c r="I1214" s="5">
        <v>2.5</v>
      </c>
      <c r="J1214" s="5"/>
      <c r="K1214" s="439"/>
      <c r="L1214" s="440"/>
      <c r="M1214" s="440"/>
      <c r="O1214" s="185"/>
      <c r="P1214" s="183"/>
      <c r="W1214" s="56"/>
      <c r="X1214" s="56"/>
      <c r="AA1214" s="56"/>
    </row>
    <row r="1215" spans="1:27">
      <c r="A1215" s="258" t="s">
        <v>327</v>
      </c>
      <c r="B1215" s="68">
        <v>181.7</v>
      </c>
      <c r="C1215" s="71" t="s">
        <v>162</v>
      </c>
      <c r="D1215" s="68">
        <v>225</v>
      </c>
      <c r="E1215" s="8">
        <v>244.6</v>
      </c>
      <c r="F1215" s="8">
        <v>50.4</v>
      </c>
      <c r="G1215" s="70">
        <v>7.7099999999999996E-8</v>
      </c>
      <c r="H1215" s="5">
        <v>1.5</v>
      </c>
      <c r="I1215" s="5">
        <v>2.4</v>
      </c>
      <c r="J1215" s="5"/>
      <c r="K1215" s="439"/>
      <c r="L1215" s="440"/>
      <c r="M1215" s="440"/>
      <c r="O1215" s="185"/>
      <c r="P1215" s="183"/>
      <c r="W1215" s="56"/>
      <c r="X1215" s="56"/>
      <c r="AA1215" s="56"/>
    </row>
    <row r="1216" spans="1:27">
      <c r="A1216" s="258" t="s">
        <v>328</v>
      </c>
      <c r="B1216" s="68">
        <v>181.7</v>
      </c>
      <c r="C1216" s="71" t="s">
        <v>162</v>
      </c>
      <c r="D1216" s="68">
        <v>250</v>
      </c>
      <c r="E1216" s="8">
        <v>199.6</v>
      </c>
      <c r="F1216" s="8">
        <v>58.1</v>
      </c>
      <c r="G1216" s="70">
        <v>4.4600000000000002E-8</v>
      </c>
      <c r="H1216" s="5">
        <v>1.5</v>
      </c>
      <c r="I1216" s="5">
        <v>2.7</v>
      </c>
      <c r="J1216" s="5"/>
      <c r="K1216" s="439"/>
      <c r="L1216" s="440"/>
      <c r="M1216" s="440"/>
      <c r="O1216" s="185"/>
      <c r="P1216" s="183"/>
      <c r="W1216" s="56"/>
      <c r="X1216" s="56"/>
      <c r="AA1216" s="56"/>
    </row>
    <row r="1217" spans="1:27">
      <c r="A1217" s="258" t="s">
        <v>329</v>
      </c>
      <c r="B1217" s="68">
        <v>181.7</v>
      </c>
      <c r="C1217" s="71" t="s">
        <v>162</v>
      </c>
      <c r="D1217" s="68">
        <v>275</v>
      </c>
      <c r="E1217" s="8">
        <v>234.9</v>
      </c>
      <c r="F1217" s="8">
        <v>64.900000000000006</v>
      </c>
      <c r="G1217" s="70">
        <v>3.2299999999999998E-8</v>
      </c>
      <c r="H1217" s="5">
        <v>1.8</v>
      </c>
      <c r="I1217" s="5"/>
      <c r="J1217" s="5"/>
      <c r="K1217" s="439"/>
      <c r="L1217" s="440"/>
      <c r="M1217" s="440"/>
      <c r="O1217" s="185"/>
      <c r="P1217" s="183"/>
      <c r="W1217" s="56"/>
      <c r="X1217" s="56"/>
      <c r="AA1217" s="56"/>
    </row>
    <row r="1218" spans="1:27">
      <c r="A1218" s="256" t="s">
        <v>330</v>
      </c>
      <c r="B1218" s="72">
        <v>181.7</v>
      </c>
      <c r="C1218" s="73" t="s">
        <v>162</v>
      </c>
      <c r="D1218" s="72">
        <v>300</v>
      </c>
      <c r="E1218" s="79">
        <v>276.39999999999998</v>
      </c>
      <c r="F1218" s="79">
        <v>17.5</v>
      </c>
      <c r="G1218" s="74">
        <v>4.1099999999999997E-8</v>
      </c>
      <c r="H1218" s="75">
        <v>2.1</v>
      </c>
      <c r="I1218" s="75">
        <v>2.4</v>
      </c>
      <c r="J1218" s="75"/>
      <c r="K1218" s="122"/>
      <c r="L1218" s="75"/>
      <c r="M1218" s="75"/>
      <c r="O1218" s="185"/>
      <c r="P1218" s="183"/>
      <c r="W1218" s="56"/>
      <c r="X1218" s="56"/>
      <c r="AA1218" s="56"/>
    </row>
    <row r="1219" spans="1:27">
      <c r="A1219" s="256"/>
      <c r="B1219" s="68"/>
      <c r="C1219" s="71"/>
      <c r="D1219" s="68"/>
      <c r="E1219" s="8"/>
      <c r="F1219" s="8"/>
      <c r="G1219" s="70"/>
      <c r="H1219" s="5"/>
      <c r="I1219" s="5"/>
      <c r="J1219" s="5"/>
      <c r="K1219" s="121"/>
      <c r="L1219" s="5"/>
      <c r="M1219" s="5"/>
      <c r="W1219" s="56"/>
      <c r="X1219" s="56"/>
      <c r="AA1219" s="56"/>
    </row>
    <row r="1220" spans="1:27" ht="15.75">
      <c r="A1220" s="256" t="s">
        <v>322</v>
      </c>
      <c r="B1220" s="68">
        <v>182.55</v>
      </c>
      <c r="C1220" s="71" t="s">
        <v>161</v>
      </c>
      <c r="D1220" s="68">
        <v>0</v>
      </c>
      <c r="E1220" s="8">
        <v>326.8</v>
      </c>
      <c r="F1220" s="8">
        <v>14.6</v>
      </c>
      <c r="G1220" s="70">
        <v>1.2700000000000001E-7</v>
      </c>
      <c r="H1220" s="5">
        <v>1.1000000000000001</v>
      </c>
      <c r="I1220" s="5">
        <v>5.5</v>
      </c>
      <c r="J1220" s="5"/>
      <c r="K1220" s="128" t="s">
        <v>108</v>
      </c>
      <c r="L1220" s="5"/>
      <c r="M1220" s="5"/>
      <c r="N1220" s="116"/>
      <c r="O1220" s="185"/>
      <c r="P1220" s="183"/>
      <c r="W1220" s="56"/>
      <c r="X1220" s="56"/>
      <c r="AA1220" s="56"/>
    </row>
    <row r="1221" spans="1:27">
      <c r="A1221" s="256" t="s">
        <v>323</v>
      </c>
      <c r="B1221" s="68">
        <v>182.55</v>
      </c>
      <c r="C1221" s="71" t="s">
        <v>162</v>
      </c>
      <c r="D1221" s="68">
        <v>100</v>
      </c>
      <c r="E1221" s="8">
        <v>342.2</v>
      </c>
      <c r="F1221" s="8">
        <v>13.4</v>
      </c>
      <c r="G1221" s="70">
        <v>1.1899999999999999E-7</v>
      </c>
      <c r="H1221" s="5">
        <v>1.2</v>
      </c>
      <c r="I1221" s="5"/>
      <c r="J1221" s="5"/>
      <c r="K1221" s="439" t="s">
        <v>254</v>
      </c>
      <c r="L1221" s="440"/>
      <c r="M1221" s="440"/>
      <c r="O1221" s="185"/>
      <c r="P1221" s="183"/>
      <c r="W1221" s="56"/>
      <c r="X1221" s="56"/>
      <c r="AA1221" s="56"/>
    </row>
    <row r="1222" spans="1:27">
      <c r="A1222" s="256" t="s">
        <v>324</v>
      </c>
      <c r="B1222" s="68">
        <v>182.55</v>
      </c>
      <c r="C1222" s="71" t="s">
        <v>162</v>
      </c>
      <c r="D1222" s="68">
        <v>150</v>
      </c>
      <c r="E1222" s="8">
        <v>350.3</v>
      </c>
      <c r="F1222" s="8">
        <v>5.4</v>
      </c>
      <c r="G1222" s="70">
        <v>1.1300000000000001E-7</v>
      </c>
      <c r="H1222" s="5">
        <v>1.4</v>
      </c>
      <c r="I1222" s="5">
        <v>5.6</v>
      </c>
      <c r="J1222" s="5"/>
      <c r="K1222" s="439"/>
      <c r="L1222" s="440"/>
      <c r="M1222" s="440"/>
      <c r="O1222" s="185"/>
      <c r="P1222" s="183"/>
      <c r="W1222" s="56"/>
      <c r="X1222" s="56"/>
      <c r="AA1222" s="56"/>
    </row>
    <row r="1223" spans="1:27">
      <c r="A1223" s="256" t="s">
        <v>325</v>
      </c>
      <c r="B1223" s="68">
        <v>182.55</v>
      </c>
      <c r="C1223" s="71" t="s">
        <v>162</v>
      </c>
      <c r="D1223" s="68">
        <v>175</v>
      </c>
      <c r="E1223" s="8">
        <v>354.1</v>
      </c>
      <c r="F1223" s="8">
        <v>5.5</v>
      </c>
      <c r="G1223" s="70">
        <v>1.1899999999999999E-7</v>
      </c>
      <c r="H1223" s="5">
        <v>1.4</v>
      </c>
      <c r="I1223" s="5"/>
      <c r="J1223" s="5"/>
      <c r="K1223" s="439"/>
      <c r="L1223" s="440"/>
      <c r="M1223" s="440"/>
      <c r="O1223" s="185"/>
      <c r="P1223" s="183"/>
      <c r="W1223" s="56"/>
      <c r="X1223" s="56"/>
      <c r="AA1223" s="56"/>
    </row>
    <row r="1224" spans="1:27">
      <c r="A1224" s="256" t="s">
        <v>326</v>
      </c>
      <c r="B1224" s="68">
        <v>182.55</v>
      </c>
      <c r="C1224" s="71" t="s">
        <v>163</v>
      </c>
      <c r="D1224" s="68">
        <v>3.6</v>
      </c>
      <c r="E1224" s="8">
        <v>353.7</v>
      </c>
      <c r="F1224" s="8">
        <v>-5.6</v>
      </c>
      <c r="G1224" s="70">
        <v>8.9799999999999997E-8</v>
      </c>
      <c r="H1224" s="5">
        <v>1.4</v>
      </c>
      <c r="I1224" s="5"/>
      <c r="J1224" s="5"/>
      <c r="K1224" s="439"/>
      <c r="L1224" s="440"/>
      <c r="M1224" s="440"/>
      <c r="O1224" s="185"/>
      <c r="P1224" s="183"/>
      <c r="W1224" s="56"/>
      <c r="X1224" s="56"/>
      <c r="AA1224" s="56"/>
    </row>
    <row r="1225" spans="1:27">
      <c r="A1225" s="256" t="s">
        <v>327</v>
      </c>
      <c r="B1225" s="68">
        <v>182.55</v>
      </c>
      <c r="C1225" s="71" t="s">
        <v>163</v>
      </c>
      <c r="D1225" s="68">
        <v>8.1</v>
      </c>
      <c r="E1225" s="8">
        <v>355.5</v>
      </c>
      <c r="F1225" s="8">
        <v>-15.7</v>
      </c>
      <c r="G1225" s="70">
        <v>9.1699999999999994E-8</v>
      </c>
      <c r="H1225" s="5">
        <v>1.4</v>
      </c>
      <c r="I1225" s="5"/>
      <c r="J1225" s="5"/>
      <c r="K1225" s="439"/>
      <c r="L1225" s="440"/>
      <c r="M1225" s="440"/>
      <c r="O1225" s="185"/>
      <c r="P1225" s="183"/>
      <c r="W1225" s="56"/>
      <c r="X1225" s="56"/>
      <c r="AA1225" s="56"/>
    </row>
    <row r="1226" spans="1:27">
      <c r="A1226" s="258" t="s">
        <v>328</v>
      </c>
      <c r="B1226" s="68">
        <v>182.55</v>
      </c>
      <c r="C1226" s="71" t="s">
        <v>163</v>
      </c>
      <c r="D1226" s="68">
        <v>12.2</v>
      </c>
      <c r="E1226" s="8">
        <v>352.6</v>
      </c>
      <c r="F1226" s="8">
        <v>-28.1</v>
      </c>
      <c r="G1226" s="70">
        <v>1.14E-7</v>
      </c>
      <c r="H1226" s="5">
        <v>1.4</v>
      </c>
      <c r="I1226" s="5"/>
      <c r="J1226" s="5"/>
      <c r="K1226" s="439"/>
      <c r="L1226" s="440"/>
      <c r="M1226" s="440"/>
      <c r="O1226" s="185"/>
      <c r="P1226" s="183"/>
      <c r="W1226" s="56"/>
      <c r="X1226" s="56"/>
      <c r="AA1226" s="56"/>
    </row>
    <row r="1227" spans="1:27">
      <c r="A1227" s="258" t="s">
        <v>329</v>
      </c>
      <c r="B1227" s="68">
        <v>182.55</v>
      </c>
      <c r="C1227" s="71" t="s">
        <v>163</v>
      </c>
      <c r="D1227" s="68">
        <v>16.100000000000001</v>
      </c>
      <c r="E1227" s="8">
        <v>13</v>
      </c>
      <c r="F1227" s="8">
        <v>-18.7</v>
      </c>
      <c r="G1227" s="70">
        <v>1.4100000000000001E-7</v>
      </c>
      <c r="H1227" s="5">
        <v>1.5</v>
      </c>
      <c r="I1227" s="5"/>
      <c r="J1227" s="5"/>
      <c r="K1227" s="439"/>
      <c r="L1227" s="440"/>
      <c r="M1227" s="440"/>
      <c r="O1227" s="185"/>
      <c r="P1227" s="183"/>
      <c r="W1227" s="56"/>
      <c r="X1227" s="56"/>
      <c r="AA1227" s="56"/>
    </row>
    <row r="1228" spans="1:27">
      <c r="A1228" s="256" t="s">
        <v>330</v>
      </c>
      <c r="B1228" s="68">
        <v>182.55</v>
      </c>
      <c r="C1228" s="71" t="s">
        <v>163</v>
      </c>
      <c r="D1228" s="68">
        <v>25</v>
      </c>
      <c r="E1228" s="8">
        <v>30.7</v>
      </c>
      <c r="F1228" s="8">
        <v>12</v>
      </c>
      <c r="G1228" s="70">
        <v>1.2100000000000001E-7</v>
      </c>
      <c r="H1228" s="5">
        <v>1.7</v>
      </c>
      <c r="I1228" s="5"/>
      <c r="J1228" s="5"/>
      <c r="K1228" s="439"/>
      <c r="L1228" s="440"/>
      <c r="M1228" s="440"/>
      <c r="O1228" s="185"/>
      <c r="P1228" s="183"/>
      <c r="W1228" s="56"/>
      <c r="X1228" s="56"/>
      <c r="AA1228" s="56"/>
    </row>
    <row r="1229" spans="1:27">
      <c r="A1229" s="258" t="s">
        <v>331</v>
      </c>
      <c r="B1229" s="68">
        <v>182.55</v>
      </c>
      <c r="C1229" s="71" t="s">
        <v>163</v>
      </c>
      <c r="D1229" s="68">
        <v>30</v>
      </c>
      <c r="E1229" s="8">
        <v>12.8</v>
      </c>
      <c r="F1229" s="8">
        <v>-32.4</v>
      </c>
      <c r="G1229" s="70">
        <v>7.91E-8</v>
      </c>
      <c r="H1229" s="5">
        <v>1.3</v>
      </c>
      <c r="I1229" s="5"/>
      <c r="J1229" s="5"/>
      <c r="K1229" s="439"/>
      <c r="L1229" s="440"/>
      <c r="M1229" s="440"/>
      <c r="O1229" s="185"/>
      <c r="P1229" s="183"/>
      <c r="W1229" s="56"/>
      <c r="X1229" s="56"/>
      <c r="AA1229" s="56"/>
    </row>
    <row r="1230" spans="1:27">
      <c r="A1230" s="256" t="s">
        <v>332</v>
      </c>
      <c r="B1230" s="68">
        <v>182.55</v>
      </c>
      <c r="C1230" s="71" t="s">
        <v>163</v>
      </c>
      <c r="D1230" s="68">
        <v>35</v>
      </c>
      <c r="E1230" s="8">
        <v>2</v>
      </c>
      <c r="F1230" s="8">
        <v>-23</v>
      </c>
      <c r="G1230" s="70">
        <v>1.02E-7</v>
      </c>
      <c r="H1230" s="5">
        <v>1.7</v>
      </c>
      <c r="I1230" s="5"/>
      <c r="J1230" s="5"/>
      <c r="K1230" s="439"/>
      <c r="L1230" s="440"/>
      <c r="M1230" s="440"/>
      <c r="O1230" s="185"/>
      <c r="P1230" s="183"/>
      <c r="W1230" s="56"/>
      <c r="X1230" s="56"/>
      <c r="AA1230" s="56"/>
    </row>
    <row r="1231" spans="1:27">
      <c r="A1231" s="256" t="s">
        <v>333</v>
      </c>
      <c r="B1231" s="68">
        <v>182.55</v>
      </c>
      <c r="C1231" s="71" t="s">
        <v>162</v>
      </c>
      <c r="D1231" s="68">
        <v>225</v>
      </c>
      <c r="E1231" s="8">
        <v>354.1</v>
      </c>
      <c r="F1231" s="8">
        <v>-13.5</v>
      </c>
      <c r="G1231" s="70">
        <v>1.06E-7</v>
      </c>
      <c r="H1231" s="5">
        <v>1.4</v>
      </c>
      <c r="I1231" s="5">
        <v>5.7</v>
      </c>
      <c r="J1231" s="5"/>
      <c r="K1231" s="439"/>
      <c r="L1231" s="440"/>
      <c r="M1231" s="440"/>
      <c r="O1231" s="185"/>
      <c r="P1231" s="183"/>
      <c r="W1231" s="56"/>
      <c r="X1231" s="56"/>
      <c r="AA1231" s="56"/>
    </row>
    <row r="1232" spans="1:27">
      <c r="A1232" s="256" t="s">
        <v>334</v>
      </c>
      <c r="B1232" s="72">
        <v>182.55</v>
      </c>
      <c r="C1232" s="73" t="s">
        <v>162</v>
      </c>
      <c r="D1232" s="72">
        <v>250</v>
      </c>
      <c r="E1232" s="79">
        <v>317</v>
      </c>
      <c r="F1232" s="79">
        <v>6.5</v>
      </c>
      <c r="G1232" s="74">
        <v>7.24E-8</v>
      </c>
      <c r="H1232" s="75">
        <v>1.3</v>
      </c>
      <c r="I1232" s="75"/>
      <c r="J1232" s="75"/>
      <c r="K1232" s="122"/>
      <c r="L1232" s="75"/>
      <c r="M1232" s="75"/>
      <c r="O1232" s="185"/>
      <c r="P1232" s="183"/>
      <c r="W1232" s="56"/>
      <c r="X1232" s="56"/>
      <c r="AA1232" s="56"/>
    </row>
    <row r="1233" spans="1:27">
      <c r="A1233" s="256" t="s">
        <v>98</v>
      </c>
      <c r="B1233" s="72">
        <v>182.55</v>
      </c>
      <c r="C1233" s="73" t="s">
        <v>163</v>
      </c>
      <c r="D1233" s="72">
        <v>3.6</v>
      </c>
      <c r="E1233" s="79">
        <v>339.7</v>
      </c>
      <c r="F1233" s="79">
        <v>3.7</v>
      </c>
      <c r="G1233" s="74">
        <v>9.3699999999999999E-8</v>
      </c>
      <c r="H1233" s="75">
        <v>1.5</v>
      </c>
      <c r="I1233" s="75"/>
      <c r="J1233" s="75"/>
      <c r="K1233" s="122"/>
      <c r="L1233" s="75"/>
      <c r="M1233" s="75"/>
      <c r="O1233" s="185"/>
      <c r="P1233" s="183"/>
      <c r="W1233" s="56"/>
      <c r="X1233" s="56"/>
      <c r="AA1233" s="56"/>
    </row>
    <row r="1234" spans="1:27">
      <c r="A1234" s="256" t="s">
        <v>335</v>
      </c>
      <c r="B1234" s="72">
        <v>182.55</v>
      </c>
      <c r="C1234" s="73" t="s">
        <v>163</v>
      </c>
      <c r="D1234" s="72">
        <v>8.1</v>
      </c>
      <c r="E1234" s="79">
        <v>349.4</v>
      </c>
      <c r="F1234" s="79">
        <v>18.7</v>
      </c>
      <c r="G1234" s="74">
        <v>1.1300000000000001E-7</v>
      </c>
      <c r="H1234" s="75">
        <v>1.5</v>
      </c>
      <c r="I1234" s="75"/>
      <c r="J1234" s="75"/>
      <c r="K1234" s="122"/>
      <c r="L1234" s="75"/>
      <c r="M1234" s="75"/>
      <c r="O1234" s="185"/>
      <c r="P1234" s="183"/>
      <c r="W1234" s="56"/>
      <c r="X1234" s="56"/>
      <c r="AA1234" s="56"/>
    </row>
    <row r="1235" spans="1:27">
      <c r="A1235" s="256" t="s">
        <v>336</v>
      </c>
      <c r="B1235" s="72">
        <v>182.55</v>
      </c>
      <c r="C1235" s="73" t="s">
        <v>163</v>
      </c>
      <c r="D1235" s="72">
        <v>12.2</v>
      </c>
      <c r="E1235" s="79">
        <v>341.3</v>
      </c>
      <c r="F1235" s="79">
        <v>28.2</v>
      </c>
      <c r="G1235" s="74">
        <v>1.05E-7</v>
      </c>
      <c r="H1235" s="75">
        <v>1.5</v>
      </c>
      <c r="I1235" s="75"/>
      <c r="J1235" s="75"/>
      <c r="K1235" s="122"/>
      <c r="L1235" s="75"/>
      <c r="M1235" s="75"/>
      <c r="O1235" s="185"/>
      <c r="P1235" s="183"/>
      <c r="W1235" s="56"/>
      <c r="X1235" s="56"/>
      <c r="AA1235" s="56"/>
    </row>
    <row r="1236" spans="1:27">
      <c r="A1236" s="256" t="s">
        <v>337</v>
      </c>
      <c r="B1236" s="72">
        <v>182.55</v>
      </c>
      <c r="C1236" s="73" t="s">
        <v>163</v>
      </c>
      <c r="D1236" s="72">
        <v>14</v>
      </c>
      <c r="E1236" s="79">
        <v>334.7</v>
      </c>
      <c r="F1236" s="79">
        <v>36</v>
      </c>
      <c r="G1236" s="74">
        <v>9.2399999999999994E-8</v>
      </c>
      <c r="H1236" s="75">
        <v>1.5</v>
      </c>
      <c r="I1236" s="75"/>
      <c r="J1236" s="75"/>
      <c r="K1236" s="122"/>
      <c r="L1236" s="75"/>
      <c r="M1236" s="75"/>
      <c r="O1236" s="185"/>
      <c r="P1236" s="183"/>
      <c r="W1236" s="56"/>
      <c r="X1236" s="56"/>
      <c r="AA1236" s="56"/>
    </row>
    <row r="1237" spans="1:27">
      <c r="A1237" s="256"/>
      <c r="B1237" s="72"/>
      <c r="C1237" s="73"/>
      <c r="D1237" s="72"/>
      <c r="E1237" s="79"/>
      <c r="F1237" s="79"/>
      <c r="G1237" s="74"/>
      <c r="H1237" s="75"/>
      <c r="I1237" s="75"/>
      <c r="J1237" s="75"/>
      <c r="K1237" s="122"/>
      <c r="L1237" s="75"/>
      <c r="M1237" s="75"/>
      <c r="W1237" s="56"/>
      <c r="X1237" s="56"/>
      <c r="AA1237" s="56"/>
    </row>
    <row r="1238" spans="1:27" ht="15.75">
      <c r="A1238" s="256" t="s">
        <v>322</v>
      </c>
      <c r="B1238" s="68">
        <v>183.5</v>
      </c>
      <c r="C1238" s="71" t="s">
        <v>161</v>
      </c>
      <c r="D1238" s="68">
        <v>0</v>
      </c>
      <c r="E1238" s="8">
        <v>309.8</v>
      </c>
      <c r="F1238" s="8">
        <v>50.1</v>
      </c>
      <c r="G1238" s="70">
        <v>1.4499999999999999E-7</v>
      </c>
      <c r="H1238" s="5">
        <v>1.1000000000000001</v>
      </c>
      <c r="I1238" s="5">
        <v>9.1</v>
      </c>
      <c r="J1238" s="5"/>
      <c r="K1238" s="128" t="s">
        <v>103</v>
      </c>
      <c r="L1238" s="5"/>
      <c r="M1238" s="5"/>
      <c r="N1238" s="116"/>
      <c r="O1238" s="185"/>
      <c r="P1238" s="183"/>
      <c r="W1238" s="56"/>
      <c r="X1238" s="56"/>
      <c r="AA1238" s="56"/>
    </row>
    <row r="1239" spans="1:27">
      <c r="A1239" s="256" t="s">
        <v>323</v>
      </c>
      <c r="B1239" s="68">
        <v>183.5</v>
      </c>
      <c r="C1239" s="71" t="s">
        <v>162</v>
      </c>
      <c r="D1239" s="68">
        <v>150</v>
      </c>
      <c r="E1239" s="8">
        <v>316.89999999999998</v>
      </c>
      <c r="F1239" s="8">
        <v>46.7</v>
      </c>
      <c r="G1239" s="70">
        <v>1.3799999999999999E-7</v>
      </c>
      <c r="H1239" s="5">
        <v>1.1000000000000001</v>
      </c>
      <c r="I1239" s="5"/>
      <c r="J1239" s="5"/>
      <c r="K1239" s="439" t="s">
        <v>176</v>
      </c>
      <c r="L1239" s="440"/>
      <c r="M1239" s="440"/>
      <c r="O1239" s="185"/>
      <c r="P1239" s="183"/>
      <c r="W1239" s="56"/>
      <c r="X1239" s="56"/>
      <c r="AA1239" s="56"/>
    </row>
    <row r="1240" spans="1:27">
      <c r="A1240" s="256" t="s">
        <v>324</v>
      </c>
      <c r="B1240" s="68">
        <v>183.5</v>
      </c>
      <c r="C1240" s="71" t="s">
        <v>163</v>
      </c>
      <c r="D1240" s="68">
        <v>3.6</v>
      </c>
      <c r="E1240" s="8">
        <v>321.7</v>
      </c>
      <c r="F1240" s="8">
        <v>47.3</v>
      </c>
      <c r="G1240" s="70">
        <v>1.3E-7</v>
      </c>
      <c r="H1240" s="5">
        <v>1.2</v>
      </c>
      <c r="I1240" s="5"/>
      <c r="J1240" s="5"/>
      <c r="K1240" s="439"/>
      <c r="L1240" s="440"/>
      <c r="M1240" s="440"/>
      <c r="O1240" s="185"/>
      <c r="P1240" s="183"/>
      <c r="W1240" s="56"/>
      <c r="X1240" s="56"/>
      <c r="AA1240" s="56"/>
    </row>
    <row r="1241" spans="1:27">
      <c r="A1241" s="256" t="s">
        <v>325</v>
      </c>
      <c r="B1241" s="68">
        <v>183.5</v>
      </c>
      <c r="C1241" s="71" t="s">
        <v>163</v>
      </c>
      <c r="D1241" s="68">
        <v>8.1</v>
      </c>
      <c r="E1241" s="8">
        <v>326.60000000000002</v>
      </c>
      <c r="F1241" s="8">
        <v>53.1</v>
      </c>
      <c r="G1241" s="70">
        <v>1.2499999999999999E-7</v>
      </c>
      <c r="H1241" s="5">
        <v>1.2</v>
      </c>
      <c r="I1241" s="5"/>
      <c r="J1241" s="5"/>
      <c r="K1241" s="439"/>
      <c r="L1241" s="440"/>
      <c r="M1241" s="440"/>
      <c r="O1241" s="185"/>
      <c r="P1241" s="183"/>
      <c r="W1241" s="56"/>
      <c r="X1241" s="56"/>
      <c r="AA1241" s="56"/>
    </row>
    <row r="1242" spans="1:27">
      <c r="A1242" s="256" t="s">
        <v>326</v>
      </c>
      <c r="B1242" s="68">
        <v>183.5</v>
      </c>
      <c r="C1242" s="71" t="s">
        <v>163</v>
      </c>
      <c r="D1242" s="68">
        <v>12.2</v>
      </c>
      <c r="E1242" s="8">
        <v>315.89999999999998</v>
      </c>
      <c r="F1242" s="8">
        <v>57</v>
      </c>
      <c r="G1242" s="70">
        <v>1.06E-7</v>
      </c>
      <c r="H1242" s="5">
        <v>1.1000000000000001</v>
      </c>
      <c r="I1242" s="5"/>
      <c r="J1242" s="5"/>
      <c r="K1242" s="439"/>
      <c r="L1242" s="440"/>
      <c r="M1242" s="440"/>
      <c r="O1242" s="185"/>
      <c r="P1242" s="183"/>
      <c r="W1242" s="56"/>
      <c r="X1242" s="56"/>
      <c r="AA1242" s="56"/>
    </row>
    <row r="1243" spans="1:27">
      <c r="A1243" s="256" t="s">
        <v>327</v>
      </c>
      <c r="B1243" s="68">
        <v>183.5</v>
      </c>
      <c r="C1243" s="71" t="s">
        <v>163</v>
      </c>
      <c r="D1243" s="68">
        <v>3.6</v>
      </c>
      <c r="E1243" s="8">
        <v>311.8</v>
      </c>
      <c r="F1243" s="8">
        <v>55.1</v>
      </c>
      <c r="G1243" s="70">
        <v>1.05E-7</v>
      </c>
      <c r="H1243" s="5">
        <v>1.3</v>
      </c>
      <c r="I1243" s="5"/>
      <c r="J1243" s="5"/>
      <c r="K1243" s="439"/>
      <c r="L1243" s="440"/>
      <c r="M1243" s="440"/>
      <c r="O1243" s="185"/>
      <c r="P1243" s="183"/>
      <c r="W1243" s="56"/>
      <c r="X1243" s="56"/>
      <c r="AA1243" s="56"/>
    </row>
    <row r="1244" spans="1:27">
      <c r="A1244" s="256" t="s">
        <v>328</v>
      </c>
      <c r="B1244" s="68">
        <v>183.5</v>
      </c>
      <c r="C1244" s="71" t="s">
        <v>163</v>
      </c>
      <c r="D1244" s="68">
        <v>8.1</v>
      </c>
      <c r="E1244" s="8">
        <v>312.8</v>
      </c>
      <c r="F1244" s="8">
        <v>56</v>
      </c>
      <c r="G1244" s="70">
        <v>1.01E-7</v>
      </c>
      <c r="H1244" s="5">
        <v>1.3</v>
      </c>
      <c r="I1244" s="5"/>
      <c r="J1244" s="5"/>
      <c r="K1244" s="439"/>
      <c r="L1244" s="440"/>
      <c r="M1244" s="440"/>
      <c r="O1244" s="185"/>
      <c r="P1244" s="183"/>
      <c r="W1244" s="56"/>
      <c r="X1244" s="56"/>
      <c r="AA1244" s="56"/>
    </row>
    <row r="1245" spans="1:27">
      <c r="A1245" s="256" t="s">
        <v>329</v>
      </c>
      <c r="B1245" s="68">
        <v>183.5</v>
      </c>
      <c r="C1245" s="71" t="s">
        <v>163</v>
      </c>
      <c r="D1245" s="68">
        <v>12.2</v>
      </c>
      <c r="E1245" s="8">
        <v>322.10000000000002</v>
      </c>
      <c r="F1245" s="8">
        <v>43.9</v>
      </c>
      <c r="G1245" s="70">
        <v>9.9099999999999994E-8</v>
      </c>
      <c r="H1245" s="5">
        <v>1.4</v>
      </c>
      <c r="I1245" s="5"/>
      <c r="J1245" s="5"/>
      <c r="K1245" s="439"/>
      <c r="L1245" s="440"/>
      <c r="M1245" s="440"/>
      <c r="O1245" s="185"/>
      <c r="P1245" s="183"/>
      <c r="W1245" s="56"/>
      <c r="X1245" s="56"/>
      <c r="AA1245" s="56"/>
    </row>
    <row r="1246" spans="1:27">
      <c r="A1246" s="256" t="s">
        <v>330</v>
      </c>
      <c r="B1246" s="68">
        <v>183.5</v>
      </c>
      <c r="C1246" s="71" t="s">
        <v>163</v>
      </c>
      <c r="D1246" s="68">
        <v>14</v>
      </c>
      <c r="E1246" s="8">
        <v>314.8</v>
      </c>
      <c r="F1246" s="8">
        <v>54.8</v>
      </c>
      <c r="G1246" s="70">
        <v>1.02E-7</v>
      </c>
      <c r="H1246" s="5">
        <v>1.4</v>
      </c>
      <c r="I1246" s="5"/>
      <c r="J1246" s="5"/>
      <c r="K1246" s="439"/>
      <c r="L1246" s="440"/>
      <c r="M1246" s="440"/>
      <c r="O1246" s="185"/>
      <c r="P1246" s="183"/>
      <c r="W1246" s="56"/>
      <c r="X1246" s="56"/>
      <c r="AA1246" s="56"/>
    </row>
    <row r="1247" spans="1:27">
      <c r="A1247" s="256" t="s">
        <v>331</v>
      </c>
      <c r="B1247" s="68">
        <v>183.5</v>
      </c>
      <c r="C1247" s="71" t="s">
        <v>163</v>
      </c>
      <c r="D1247" s="68">
        <v>16.100000000000001</v>
      </c>
      <c r="E1247" s="8">
        <v>49.8</v>
      </c>
      <c r="F1247" s="8">
        <v>64.5</v>
      </c>
      <c r="G1247" s="70">
        <v>5.4200000000000002E-8</v>
      </c>
      <c r="H1247" s="5">
        <v>1.6</v>
      </c>
      <c r="I1247" s="5"/>
      <c r="J1247" s="5"/>
      <c r="K1247" s="439"/>
      <c r="L1247" s="440"/>
      <c r="M1247" s="440"/>
      <c r="O1247" s="185"/>
      <c r="P1247" s="183"/>
      <c r="W1247" s="56"/>
      <c r="X1247" s="56"/>
      <c r="AA1247" s="56"/>
    </row>
    <row r="1248" spans="1:27">
      <c r="A1248" s="256" t="s">
        <v>332</v>
      </c>
      <c r="B1248" s="68">
        <v>183.5</v>
      </c>
      <c r="C1248" s="71" t="s">
        <v>163</v>
      </c>
      <c r="D1248" s="68">
        <v>20.9</v>
      </c>
      <c r="E1248" s="8">
        <v>55.3</v>
      </c>
      <c r="F1248" s="8">
        <v>59.8</v>
      </c>
      <c r="G1248" s="70">
        <v>6.3199999999999997E-8</v>
      </c>
      <c r="H1248" s="5">
        <v>1.6</v>
      </c>
      <c r="I1248" s="5"/>
      <c r="J1248" s="5"/>
      <c r="K1248" s="439"/>
      <c r="L1248" s="440"/>
      <c r="M1248" s="440"/>
      <c r="O1248" s="185"/>
      <c r="P1248" s="183"/>
      <c r="W1248" s="56"/>
      <c r="X1248" s="56"/>
      <c r="AA1248" s="56"/>
    </row>
    <row r="1249" spans="1:27">
      <c r="A1249" s="256" t="s">
        <v>333</v>
      </c>
      <c r="B1249" s="68">
        <v>183.5</v>
      </c>
      <c r="C1249" s="71" t="s">
        <v>163</v>
      </c>
      <c r="D1249" s="68">
        <v>28</v>
      </c>
      <c r="E1249" s="80">
        <v>239.1</v>
      </c>
      <c r="F1249" s="80">
        <v>70.3</v>
      </c>
      <c r="G1249" s="75">
        <v>5.3599999999999997E-8</v>
      </c>
      <c r="H1249" s="75">
        <v>1.4</v>
      </c>
      <c r="I1249" s="75"/>
      <c r="J1249" s="75"/>
      <c r="K1249" s="122"/>
      <c r="L1249" s="75"/>
      <c r="M1249" s="75"/>
      <c r="O1249" s="185"/>
      <c r="P1249" s="183"/>
      <c r="W1249" s="56"/>
      <c r="X1249" s="56"/>
      <c r="AA1249" s="56"/>
    </row>
    <row r="1250" spans="1:27">
      <c r="A1250" s="256" t="s">
        <v>334</v>
      </c>
      <c r="B1250" s="72">
        <v>183.5</v>
      </c>
      <c r="C1250" s="73" t="s">
        <v>163</v>
      </c>
      <c r="D1250" s="72">
        <v>30</v>
      </c>
      <c r="E1250" s="79">
        <v>296.39999999999998</v>
      </c>
      <c r="F1250" s="79">
        <v>26.1</v>
      </c>
      <c r="G1250" s="74">
        <v>1.3400000000000001E-7</v>
      </c>
      <c r="H1250" s="75">
        <v>1</v>
      </c>
      <c r="I1250" s="75"/>
      <c r="J1250" s="75"/>
      <c r="K1250" s="122"/>
      <c r="L1250" s="75"/>
      <c r="M1250" s="75"/>
      <c r="O1250" s="185"/>
      <c r="P1250" s="183"/>
      <c r="W1250" s="56"/>
      <c r="X1250" s="56"/>
      <c r="AA1250" s="56"/>
    </row>
    <row r="1251" spans="1:27">
      <c r="A1251" s="256" t="s">
        <v>98</v>
      </c>
      <c r="B1251" s="72">
        <v>183.5</v>
      </c>
      <c r="C1251" s="73" t="s">
        <v>163</v>
      </c>
      <c r="D1251" s="72">
        <v>35</v>
      </c>
      <c r="E1251" s="79">
        <v>303.60000000000002</v>
      </c>
      <c r="F1251" s="79">
        <v>25.5</v>
      </c>
      <c r="G1251" s="74">
        <v>1.29E-7</v>
      </c>
      <c r="H1251" s="75">
        <v>1</v>
      </c>
      <c r="I1251" s="75"/>
      <c r="J1251" s="75"/>
      <c r="K1251" s="122"/>
      <c r="L1251" s="75"/>
      <c r="M1251" s="75"/>
      <c r="O1251" s="185"/>
      <c r="P1251" s="183"/>
      <c r="W1251" s="56"/>
      <c r="X1251" s="56"/>
      <c r="AA1251" s="56"/>
    </row>
    <row r="1252" spans="1:27">
      <c r="A1252" s="256" t="s">
        <v>335</v>
      </c>
      <c r="B1252" s="72">
        <v>183.5</v>
      </c>
      <c r="C1252" s="73" t="s">
        <v>163</v>
      </c>
      <c r="D1252" s="72">
        <v>40</v>
      </c>
      <c r="E1252" s="79">
        <v>287.3</v>
      </c>
      <c r="F1252" s="79">
        <v>22</v>
      </c>
      <c r="G1252" s="74">
        <v>1.2599999999999999E-7</v>
      </c>
      <c r="H1252" s="75">
        <v>0.9</v>
      </c>
      <c r="I1252" s="75"/>
      <c r="J1252" s="75"/>
      <c r="K1252" s="122"/>
      <c r="L1252" s="75"/>
      <c r="M1252" s="75"/>
      <c r="O1252" s="185"/>
      <c r="P1252" s="183"/>
      <c r="W1252" s="56"/>
      <c r="X1252" s="56"/>
      <c r="AA1252" s="56"/>
    </row>
    <row r="1253" spans="1:27">
      <c r="A1253" s="256" t="s">
        <v>336</v>
      </c>
      <c r="B1253" s="72">
        <v>183.5</v>
      </c>
      <c r="C1253" s="73" t="s">
        <v>163</v>
      </c>
      <c r="D1253" s="72">
        <v>45</v>
      </c>
      <c r="E1253" s="79">
        <v>298.89999999999998</v>
      </c>
      <c r="F1253" s="79">
        <v>21.7</v>
      </c>
      <c r="G1253" s="74">
        <v>1.2100000000000001E-7</v>
      </c>
      <c r="H1253" s="75">
        <v>0.9</v>
      </c>
      <c r="I1253" s="75"/>
      <c r="J1253" s="75"/>
      <c r="K1253" s="122"/>
      <c r="L1253" s="75"/>
      <c r="M1253" s="75"/>
      <c r="O1253" s="185"/>
      <c r="P1253" s="183"/>
      <c r="W1253" s="56"/>
      <c r="X1253" s="56"/>
      <c r="AA1253" s="56"/>
    </row>
    <row r="1254" spans="1:27">
      <c r="A1254" s="256" t="s">
        <v>337</v>
      </c>
      <c r="B1254" s="72">
        <v>183.5</v>
      </c>
      <c r="C1254" s="73" t="s">
        <v>163</v>
      </c>
      <c r="D1254" s="72">
        <v>50</v>
      </c>
      <c r="E1254" s="79">
        <v>86.6</v>
      </c>
      <c r="F1254" s="79">
        <v>68.5</v>
      </c>
      <c r="G1254" s="74">
        <v>5.5099999999999997E-8</v>
      </c>
      <c r="H1254" s="75">
        <v>1.3</v>
      </c>
      <c r="I1254" s="75"/>
      <c r="J1254" s="75"/>
      <c r="K1254" s="122"/>
      <c r="L1254" s="75"/>
      <c r="M1254" s="75"/>
      <c r="O1254" s="185"/>
      <c r="P1254" s="183"/>
      <c r="W1254" s="56"/>
      <c r="X1254" s="56"/>
      <c r="AA1254" s="56"/>
    </row>
    <row r="1255" spans="1:27">
      <c r="A1255" s="256"/>
      <c r="B1255" s="72"/>
      <c r="C1255" s="73"/>
      <c r="D1255" s="72"/>
      <c r="E1255" s="79"/>
      <c r="F1255" s="79"/>
      <c r="G1255" s="74"/>
      <c r="H1255" s="75"/>
      <c r="I1255" s="75"/>
      <c r="J1255" s="75"/>
      <c r="K1255" s="122"/>
      <c r="L1255" s="75"/>
      <c r="M1255" s="75"/>
      <c r="W1255" s="56"/>
      <c r="X1255" s="56"/>
      <c r="AA1255" s="56"/>
    </row>
    <row r="1256" spans="1:27" ht="15.75">
      <c r="A1256" s="256" t="s">
        <v>322</v>
      </c>
      <c r="B1256" s="68">
        <v>184.3</v>
      </c>
      <c r="C1256" s="71" t="s">
        <v>161</v>
      </c>
      <c r="D1256" s="68">
        <v>0</v>
      </c>
      <c r="E1256" s="8">
        <v>22.8</v>
      </c>
      <c r="F1256" s="8">
        <v>17.899999999999999</v>
      </c>
      <c r="G1256" s="70">
        <v>4.0399999999999998E-8</v>
      </c>
      <c r="H1256" s="5">
        <v>3.7</v>
      </c>
      <c r="I1256" s="5">
        <v>-2.6</v>
      </c>
      <c r="J1256" s="5"/>
      <c r="K1256" s="128" t="s">
        <v>108</v>
      </c>
      <c r="L1256" s="5"/>
      <c r="M1256" s="5"/>
      <c r="O1256" s="185"/>
      <c r="P1256" s="183"/>
      <c r="W1256" s="56"/>
      <c r="X1256" s="56"/>
      <c r="AA1256" s="56"/>
    </row>
    <row r="1257" spans="1:27">
      <c r="A1257" s="256" t="s">
        <v>323</v>
      </c>
      <c r="B1257" s="68">
        <v>184.3</v>
      </c>
      <c r="C1257" s="71" t="s">
        <v>162</v>
      </c>
      <c r="D1257" s="68">
        <v>100</v>
      </c>
      <c r="E1257" s="8">
        <v>50.2</v>
      </c>
      <c r="F1257" s="8">
        <v>-27.2</v>
      </c>
      <c r="G1257" s="70">
        <v>3.8700000000000002E-8</v>
      </c>
      <c r="H1257" s="5">
        <v>2.8</v>
      </c>
      <c r="I1257" s="5">
        <v>2.8</v>
      </c>
      <c r="J1257" s="5"/>
      <c r="K1257" s="439" t="s">
        <v>175</v>
      </c>
      <c r="L1257" s="440"/>
      <c r="M1257" s="440"/>
      <c r="O1257" s="185"/>
      <c r="P1257" s="183"/>
      <c r="W1257" s="56"/>
      <c r="X1257" s="56"/>
      <c r="AA1257" s="56"/>
    </row>
    <row r="1258" spans="1:27">
      <c r="A1258" s="256" t="s">
        <v>324</v>
      </c>
      <c r="B1258" s="68">
        <v>184.3</v>
      </c>
      <c r="C1258" s="71" t="s">
        <v>162</v>
      </c>
      <c r="D1258" s="68">
        <v>125</v>
      </c>
      <c r="E1258" s="8">
        <v>47.8</v>
      </c>
      <c r="F1258" s="8">
        <v>-33.4</v>
      </c>
      <c r="G1258" s="70">
        <v>4.6399999999999999E-8</v>
      </c>
      <c r="H1258" s="5">
        <v>2.4</v>
      </c>
      <c r="I1258" s="5">
        <v>5.2</v>
      </c>
      <c r="J1258" s="5"/>
      <c r="K1258" s="439"/>
      <c r="L1258" s="440"/>
      <c r="M1258" s="440"/>
      <c r="O1258" s="185"/>
      <c r="P1258" s="183"/>
      <c r="W1258" s="56"/>
      <c r="X1258" s="56"/>
      <c r="AA1258" s="56"/>
    </row>
    <row r="1259" spans="1:27">
      <c r="A1259" s="256" t="s">
        <v>325</v>
      </c>
      <c r="B1259" s="68">
        <v>184.3</v>
      </c>
      <c r="C1259" s="71" t="s">
        <v>162</v>
      </c>
      <c r="D1259" s="68">
        <v>150</v>
      </c>
      <c r="E1259" s="8">
        <v>43.8</v>
      </c>
      <c r="F1259" s="8">
        <v>-36.799999999999997</v>
      </c>
      <c r="G1259" s="70">
        <v>5.2700000000000002E-8</v>
      </c>
      <c r="H1259" s="5">
        <v>1.7</v>
      </c>
      <c r="I1259" s="5"/>
      <c r="J1259" s="5"/>
      <c r="K1259" s="439"/>
      <c r="L1259" s="440"/>
      <c r="M1259" s="440"/>
      <c r="O1259" s="185"/>
      <c r="P1259" s="183"/>
      <c r="W1259" s="56"/>
      <c r="X1259" s="56"/>
      <c r="AA1259" s="56"/>
    </row>
    <row r="1260" spans="1:27">
      <c r="A1260" s="256" t="s">
        <v>326</v>
      </c>
      <c r="B1260" s="68">
        <v>184.3</v>
      </c>
      <c r="C1260" s="71" t="s">
        <v>162</v>
      </c>
      <c r="D1260" s="68">
        <v>175</v>
      </c>
      <c r="E1260" s="8">
        <v>37.200000000000003</v>
      </c>
      <c r="F1260" s="8">
        <v>-44</v>
      </c>
      <c r="G1260" s="70">
        <v>5.6799999999999999E-8</v>
      </c>
      <c r="H1260" s="5">
        <v>1.6</v>
      </c>
      <c r="I1260" s="5"/>
      <c r="J1260" s="5"/>
      <c r="K1260" s="439"/>
      <c r="L1260" s="440"/>
      <c r="M1260" s="440"/>
      <c r="O1260" s="185"/>
      <c r="P1260" s="183"/>
      <c r="W1260" s="56"/>
      <c r="X1260" s="56"/>
      <c r="AA1260" s="56"/>
    </row>
    <row r="1261" spans="1:27">
      <c r="A1261" s="258" t="s">
        <v>327</v>
      </c>
      <c r="B1261" s="68">
        <v>184.3</v>
      </c>
      <c r="C1261" s="71" t="s">
        <v>162</v>
      </c>
      <c r="D1261" s="68">
        <v>200</v>
      </c>
      <c r="E1261" s="8">
        <v>18.5</v>
      </c>
      <c r="F1261" s="8">
        <v>-42.2</v>
      </c>
      <c r="G1261" s="70">
        <v>6.2699999999999999E-8</v>
      </c>
      <c r="H1261" s="5">
        <v>1.5</v>
      </c>
      <c r="I1261" s="5"/>
      <c r="J1261" s="5"/>
      <c r="K1261" s="439"/>
      <c r="L1261" s="440"/>
      <c r="M1261" s="440"/>
      <c r="O1261" s="185"/>
      <c r="P1261" s="183"/>
      <c r="W1261" s="56"/>
      <c r="X1261" s="56"/>
      <c r="AA1261" s="56"/>
    </row>
    <row r="1262" spans="1:27">
      <c r="A1262" s="258" t="s">
        <v>328</v>
      </c>
      <c r="B1262" s="68">
        <v>184.3</v>
      </c>
      <c r="C1262" s="71" t="s">
        <v>162</v>
      </c>
      <c r="D1262" s="68">
        <v>225</v>
      </c>
      <c r="E1262" s="8">
        <v>5.7</v>
      </c>
      <c r="F1262" s="8">
        <v>-37.700000000000003</v>
      </c>
      <c r="G1262" s="70">
        <v>7.3900000000000007E-8</v>
      </c>
      <c r="H1262" s="5">
        <v>1.6</v>
      </c>
      <c r="I1262" s="5"/>
      <c r="J1262" s="5"/>
      <c r="K1262" s="439"/>
      <c r="L1262" s="440"/>
      <c r="M1262" s="440"/>
      <c r="O1262" s="185"/>
      <c r="P1262" s="183"/>
      <c r="W1262" s="56"/>
      <c r="X1262" s="56"/>
      <c r="AA1262" s="56"/>
    </row>
    <row r="1263" spans="1:27">
      <c r="A1263" s="258" t="s">
        <v>329</v>
      </c>
      <c r="B1263" s="68">
        <v>184.3</v>
      </c>
      <c r="C1263" s="71" t="s">
        <v>162</v>
      </c>
      <c r="D1263" s="68">
        <v>250</v>
      </c>
      <c r="E1263" s="8">
        <v>353.2</v>
      </c>
      <c r="F1263" s="8">
        <v>-42.8</v>
      </c>
      <c r="G1263" s="70">
        <v>6.3699999999999995E-8</v>
      </c>
      <c r="H1263" s="5">
        <v>1.5</v>
      </c>
      <c r="I1263" s="5">
        <v>0.8</v>
      </c>
      <c r="J1263" s="5"/>
      <c r="K1263" s="439"/>
      <c r="L1263" s="440"/>
      <c r="M1263" s="440"/>
      <c r="O1263" s="185"/>
      <c r="P1263" s="183"/>
      <c r="W1263" s="56"/>
      <c r="X1263" s="56"/>
      <c r="AA1263" s="56"/>
    </row>
    <row r="1264" spans="1:27">
      <c r="A1264" s="256" t="s">
        <v>330</v>
      </c>
      <c r="B1264" s="68">
        <v>184.3</v>
      </c>
      <c r="C1264" s="71" t="s">
        <v>162</v>
      </c>
      <c r="D1264" s="68">
        <v>275</v>
      </c>
      <c r="E1264" s="8">
        <v>345.2</v>
      </c>
      <c r="F1264" s="8">
        <v>-28.4</v>
      </c>
      <c r="G1264" s="70">
        <v>7.9399999999999996E-8</v>
      </c>
      <c r="H1264" s="5">
        <v>1.2</v>
      </c>
      <c r="I1264" s="5"/>
      <c r="J1264" s="5"/>
      <c r="K1264" s="439"/>
      <c r="L1264" s="440"/>
      <c r="M1264" s="440"/>
      <c r="O1264" s="185"/>
      <c r="P1264" s="183"/>
      <c r="W1264" s="56"/>
      <c r="X1264" s="56"/>
      <c r="AA1264" s="56"/>
    </row>
    <row r="1265" spans="1:27">
      <c r="A1265" s="256" t="s">
        <v>331</v>
      </c>
      <c r="B1265" s="68">
        <v>184.3</v>
      </c>
      <c r="C1265" s="71" t="s">
        <v>163</v>
      </c>
      <c r="D1265" s="68">
        <v>0</v>
      </c>
      <c r="E1265" s="8">
        <v>343.5</v>
      </c>
      <c r="F1265" s="8">
        <v>-25.6</v>
      </c>
      <c r="G1265" s="70">
        <v>7.8699999999999997E-8</v>
      </c>
      <c r="H1265" s="5">
        <v>1.2</v>
      </c>
      <c r="I1265" s="5"/>
      <c r="J1265" s="5"/>
      <c r="K1265" s="439"/>
      <c r="L1265" s="440"/>
      <c r="M1265" s="440"/>
      <c r="O1265" s="185"/>
      <c r="P1265" s="183"/>
      <c r="W1265" s="56"/>
      <c r="X1265" s="56"/>
      <c r="AA1265" s="56"/>
    </row>
    <row r="1266" spans="1:27">
      <c r="A1266" s="256" t="s">
        <v>332</v>
      </c>
      <c r="B1266" s="68">
        <v>184.3</v>
      </c>
      <c r="C1266" s="71" t="s">
        <v>163</v>
      </c>
      <c r="D1266" s="68">
        <v>3.6</v>
      </c>
      <c r="E1266" s="8">
        <v>354.4</v>
      </c>
      <c r="F1266" s="8">
        <v>-28.9</v>
      </c>
      <c r="G1266" s="70">
        <v>8.9500000000000001E-8</v>
      </c>
      <c r="H1266" s="5">
        <v>1.2</v>
      </c>
      <c r="I1266" s="5"/>
      <c r="J1266" s="5"/>
      <c r="K1266" s="439"/>
      <c r="L1266" s="440"/>
      <c r="M1266" s="440"/>
      <c r="O1266" s="185"/>
      <c r="P1266" s="183"/>
      <c r="W1266" s="56"/>
      <c r="X1266" s="56"/>
      <c r="AA1266" s="56"/>
    </row>
    <row r="1267" spans="1:27">
      <c r="A1267" s="256" t="s">
        <v>333</v>
      </c>
      <c r="B1267" s="68">
        <v>184.3</v>
      </c>
      <c r="C1267" s="71" t="s">
        <v>163</v>
      </c>
      <c r="D1267" s="68">
        <v>8.1</v>
      </c>
      <c r="E1267" s="8">
        <v>355.5</v>
      </c>
      <c r="F1267" s="8">
        <v>-26.5</v>
      </c>
      <c r="G1267" s="70">
        <v>1.01E-7</v>
      </c>
      <c r="H1267" s="5">
        <v>1.2</v>
      </c>
      <c r="I1267" s="5"/>
      <c r="J1267" s="5"/>
      <c r="K1267" s="439"/>
      <c r="L1267" s="440"/>
      <c r="M1267" s="440"/>
      <c r="O1267" s="185"/>
      <c r="P1267" s="183"/>
      <c r="W1267" s="56"/>
      <c r="X1267" s="56"/>
      <c r="AA1267" s="56"/>
    </row>
    <row r="1268" spans="1:27">
      <c r="A1268" s="256" t="s">
        <v>334</v>
      </c>
      <c r="B1268" s="68">
        <v>184.3</v>
      </c>
      <c r="C1268" s="71" t="s">
        <v>163</v>
      </c>
      <c r="D1268" s="68">
        <v>12.2</v>
      </c>
      <c r="E1268" s="8">
        <v>355.4</v>
      </c>
      <c r="F1268" s="8">
        <v>-24.9</v>
      </c>
      <c r="G1268" s="70">
        <v>1.68E-7</v>
      </c>
      <c r="H1268" s="5">
        <v>1.1000000000000001</v>
      </c>
      <c r="I1268" s="5"/>
      <c r="J1268" s="5"/>
      <c r="K1268" s="439"/>
      <c r="L1268" s="440"/>
      <c r="M1268" s="440"/>
      <c r="O1268" s="185"/>
      <c r="P1268" s="183"/>
      <c r="W1268" s="56"/>
      <c r="X1268" s="56"/>
      <c r="AA1268" s="56"/>
    </row>
    <row r="1269" spans="1:27">
      <c r="A1269" s="256" t="s">
        <v>98</v>
      </c>
      <c r="B1269" s="68">
        <v>184.3</v>
      </c>
      <c r="C1269" s="71" t="s">
        <v>163</v>
      </c>
      <c r="D1269" s="68">
        <v>16.100000000000001</v>
      </c>
      <c r="E1269" s="8">
        <v>356.4</v>
      </c>
      <c r="F1269" s="8">
        <v>-22.7</v>
      </c>
      <c r="G1269" s="70">
        <v>1.85E-7</v>
      </c>
      <c r="H1269" s="5">
        <v>1.1000000000000001</v>
      </c>
      <c r="I1269" s="5"/>
      <c r="J1269" s="5"/>
      <c r="K1269" s="439"/>
      <c r="L1269" s="440"/>
      <c r="M1269" s="440"/>
      <c r="O1269" s="185"/>
      <c r="P1269" s="183"/>
      <c r="W1269" s="56"/>
      <c r="X1269" s="56"/>
      <c r="AA1269" s="56"/>
    </row>
    <row r="1270" spans="1:27">
      <c r="A1270" s="256" t="s">
        <v>335</v>
      </c>
      <c r="B1270" s="72">
        <v>184.3</v>
      </c>
      <c r="C1270" s="73" t="s">
        <v>163</v>
      </c>
      <c r="D1270" s="72">
        <v>26.9</v>
      </c>
      <c r="E1270" s="79">
        <v>44.2</v>
      </c>
      <c r="F1270" s="79">
        <v>-45.9</v>
      </c>
      <c r="G1270" s="74">
        <v>1.11E-7</v>
      </c>
      <c r="H1270" s="75">
        <v>1.2</v>
      </c>
      <c r="I1270" s="75"/>
      <c r="J1270" s="75"/>
      <c r="K1270" s="122"/>
      <c r="L1270" s="75"/>
      <c r="M1270" s="75"/>
      <c r="O1270" s="185"/>
      <c r="P1270" s="183"/>
      <c r="W1270" s="56"/>
      <c r="X1270" s="56"/>
      <c r="AA1270" s="56"/>
    </row>
    <row r="1271" spans="1:27">
      <c r="A1271" s="256" t="s">
        <v>336</v>
      </c>
      <c r="B1271" s="72">
        <v>184.3</v>
      </c>
      <c r="C1271" s="73" t="s">
        <v>163</v>
      </c>
      <c r="D1271" s="72">
        <v>36.700000000000003</v>
      </c>
      <c r="E1271" s="79">
        <v>343.5</v>
      </c>
      <c r="F1271" s="79">
        <v>-37.1</v>
      </c>
      <c r="G1271" s="74">
        <v>1.17E-7</v>
      </c>
      <c r="H1271" s="75">
        <v>0.9</v>
      </c>
      <c r="I1271" s="75"/>
      <c r="J1271" s="75"/>
      <c r="K1271" s="122"/>
      <c r="L1271" s="75"/>
      <c r="M1271" s="75"/>
      <c r="O1271" s="185"/>
      <c r="P1271" s="183"/>
      <c r="W1271" s="56"/>
      <c r="X1271" s="56"/>
      <c r="AA1271" s="56"/>
    </row>
    <row r="1272" spans="1:27">
      <c r="A1272" s="256" t="s">
        <v>337</v>
      </c>
      <c r="B1272" s="72">
        <v>184.3</v>
      </c>
      <c r="C1272" s="73" t="s">
        <v>163</v>
      </c>
      <c r="D1272" s="72">
        <v>46.3</v>
      </c>
      <c r="E1272" s="79">
        <v>352.8</v>
      </c>
      <c r="F1272" s="79">
        <v>-15.3</v>
      </c>
      <c r="G1272" s="74">
        <v>5.84E-8</v>
      </c>
      <c r="H1272" s="75">
        <v>1.2</v>
      </c>
      <c r="I1272" s="75"/>
      <c r="J1272" s="75"/>
      <c r="K1272" s="122"/>
      <c r="L1272" s="75"/>
      <c r="M1272" s="75"/>
      <c r="O1272" s="185"/>
      <c r="P1272" s="183"/>
      <c r="W1272" s="56"/>
      <c r="X1272" s="56"/>
      <c r="AA1272" s="56"/>
    </row>
    <row r="1273" spans="1:27">
      <c r="A1273" s="256" t="s">
        <v>97</v>
      </c>
      <c r="B1273" s="72">
        <v>184.3</v>
      </c>
      <c r="C1273" s="73" t="s">
        <v>163</v>
      </c>
      <c r="D1273" s="72">
        <v>55.3</v>
      </c>
      <c r="E1273" s="79">
        <v>296.2</v>
      </c>
      <c r="F1273" s="79">
        <v>-40</v>
      </c>
      <c r="G1273" s="74">
        <v>1.05E-7</v>
      </c>
      <c r="H1273" s="75">
        <v>0.8</v>
      </c>
      <c r="I1273" s="75"/>
      <c r="J1273" s="75"/>
      <c r="K1273" s="122"/>
      <c r="L1273" s="75"/>
      <c r="M1273" s="75"/>
      <c r="O1273" s="185"/>
      <c r="P1273" s="183"/>
      <c r="W1273" s="56"/>
      <c r="X1273" s="56"/>
      <c r="AA1273" s="56"/>
    </row>
    <row r="1274" spans="1:27">
      <c r="A1274" s="256" t="s">
        <v>338</v>
      </c>
      <c r="B1274" s="72">
        <v>184.3</v>
      </c>
      <c r="C1274" s="73" t="s">
        <v>163</v>
      </c>
      <c r="D1274" s="72">
        <v>64.099999999999994</v>
      </c>
      <c r="E1274" s="79">
        <v>194.1</v>
      </c>
      <c r="F1274" s="79">
        <v>26.3</v>
      </c>
      <c r="G1274" s="74">
        <v>2.29E-8</v>
      </c>
      <c r="H1274" s="75">
        <v>3.6</v>
      </c>
      <c r="I1274" s="75"/>
      <c r="J1274" s="75"/>
      <c r="K1274" s="122"/>
      <c r="L1274" s="75"/>
      <c r="M1274" s="75"/>
      <c r="O1274" s="185"/>
      <c r="P1274" s="183"/>
      <c r="W1274" s="56"/>
      <c r="X1274" s="56"/>
      <c r="AA1274" s="56"/>
    </row>
    <row r="1275" spans="1:27">
      <c r="A1275" s="256"/>
      <c r="B1275" s="72"/>
      <c r="C1275" s="73"/>
      <c r="D1275" s="72"/>
      <c r="E1275" s="79"/>
      <c r="F1275" s="79"/>
      <c r="G1275" s="74"/>
      <c r="H1275" s="75"/>
      <c r="I1275" s="75"/>
      <c r="J1275" s="75"/>
      <c r="K1275" s="122"/>
      <c r="L1275" s="75"/>
      <c r="M1275" s="75"/>
      <c r="W1275" s="56"/>
      <c r="X1275" s="56"/>
      <c r="AA1275" s="56"/>
    </row>
    <row r="1276" spans="1:27" ht="15.75">
      <c r="A1276" s="256" t="s">
        <v>322</v>
      </c>
      <c r="B1276" s="68">
        <v>185.1</v>
      </c>
      <c r="C1276" s="71" t="s">
        <v>161</v>
      </c>
      <c r="D1276" s="68">
        <v>0</v>
      </c>
      <c r="E1276" s="8">
        <v>97.7</v>
      </c>
      <c r="F1276" s="8">
        <v>-24.4</v>
      </c>
      <c r="G1276" s="70">
        <v>5.17E-8</v>
      </c>
      <c r="H1276" s="5">
        <v>1.1000000000000001</v>
      </c>
      <c r="I1276" s="5">
        <v>0.8</v>
      </c>
      <c r="J1276" s="5"/>
      <c r="K1276" s="128" t="s">
        <v>97</v>
      </c>
      <c r="L1276" s="5"/>
      <c r="M1276" s="5"/>
      <c r="N1276" s="116"/>
      <c r="O1276" s="185"/>
      <c r="P1276" s="183"/>
      <c r="W1276" s="56"/>
      <c r="X1276" s="56"/>
      <c r="AA1276" s="56"/>
    </row>
    <row r="1277" spans="1:27">
      <c r="A1277" s="256" t="s">
        <v>323</v>
      </c>
      <c r="B1277" s="68">
        <v>185.1</v>
      </c>
      <c r="C1277" s="71" t="s">
        <v>162</v>
      </c>
      <c r="D1277" s="68">
        <v>100</v>
      </c>
      <c r="E1277" s="8">
        <v>104.9</v>
      </c>
      <c r="F1277" s="8">
        <v>-23.8</v>
      </c>
      <c r="G1277" s="70">
        <v>6.9199999999999998E-8</v>
      </c>
      <c r="H1277" s="5">
        <v>0.9</v>
      </c>
      <c r="I1277" s="5"/>
      <c r="J1277" s="5"/>
      <c r="K1277" s="439" t="s">
        <v>174</v>
      </c>
      <c r="L1277" s="440"/>
      <c r="M1277" s="440"/>
      <c r="O1277" s="185"/>
      <c r="P1277" s="183"/>
      <c r="W1277" s="56"/>
      <c r="X1277" s="56"/>
      <c r="AA1277" s="56"/>
    </row>
    <row r="1278" spans="1:27">
      <c r="A1278" s="256" t="s">
        <v>324</v>
      </c>
      <c r="B1278" s="68">
        <v>185.1</v>
      </c>
      <c r="C1278" s="71" t="s">
        <v>162</v>
      </c>
      <c r="D1278" s="68">
        <v>150</v>
      </c>
      <c r="E1278" s="8">
        <v>105</v>
      </c>
      <c r="F1278" s="8">
        <v>-29.5</v>
      </c>
      <c r="G1278" s="70">
        <v>7.5899999999999998E-8</v>
      </c>
      <c r="H1278" s="5">
        <v>0.8</v>
      </c>
      <c r="I1278" s="5">
        <v>0.3</v>
      </c>
      <c r="J1278" s="5"/>
      <c r="K1278" s="439"/>
      <c r="L1278" s="440"/>
      <c r="M1278" s="440"/>
      <c r="O1278" s="185"/>
      <c r="P1278" s="183"/>
      <c r="W1278" s="56"/>
      <c r="X1278" s="56"/>
      <c r="AA1278" s="56"/>
    </row>
    <row r="1279" spans="1:27">
      <c r="A1279" s="256" t="s">
        <v>325</v>
      </c>
      <c r="B1279" s="68">
        <v>185.1</v>
      </c>
      <c r="C1279" s="71" t="s">
        <v>163</v>
      </c>
      <c r="D1279" s="68">
        <v>3.6</v>
      </c>
      <c r="E1279" s="8">
        <v>109.9</v>
      </c>
      <c r="F1279" s="8">
        <v>-30.6</v>
      </c>
      <c r="G1279" s="70">
        <v>9.9299999999999996E-8</v>
      </c>
      <c r="H1279" s="5">
        <v>1</v>
      </c>
      <c r="I1279" s="5"/>
      <c r="J1279" s="5"/>
      <c r="K1279" s="439"/>
      <c r="L1279" s="440"/>
      <c r="M1279" s="440"/>
      <c r="O1279" s="185"/>
      <c r="P1279" s="183"/>
      <c r="W1279" s="56"/>
      <c r="X1279" s="56"/>
      <c r="AA1279" s="56"/>
    </row>
    <row r="1280" spans="1:27">
      <c r="A1280" s="256" t="s">
        <v>326</v>
      </c>
      <c r="B1280" s="68">
        <v>185.1</v>
      </c>
      <c r="C1280" s="71" t="s">
        <v>163</v>
      </c>
      <c r="D1280" s="68">
        <v>8.1</v>
      </c>
      <c r="E1280" s="8">
        <v>94.1</v>
      </c>
      <c r="F1280" s="8">
        <v>-2.7</v>
      </c>
      <c r="G1280" s="70">
        <v>1.5800000000000001E-7</v>
      </c>
      <c r="H1280" s="5">
        <v>0.7</v>
      </c>
      <c r="I1280" s="5"/>
      <c r="J1280" s="5"/>
      <c r="K1280" s="439"/>
      <c r="L1280" s="440"/>
      <c r="M1280" s="440"/>
      <c r="O1280" s="185"/>
      <c r="P1280" s="183"/>
      <c r="W1280" s="56"/>
      <c r="X1280" s="56"/>
      <c r="AA1280" s="56"/>
    </row>
    <row r="1281" spans="1:27">
      <c r="A1281" s="256" t="s">
        <v>327</v>
      </c>
      <c r="B1281" s="68">
        <v>185.1</v>
      </c>
      <c r="C1281" s="71" t="s">
        <v>163</v>
      </c>
      <c r="D1281" s="68">
        <v>12.2</v>
      </c>
      <c r="E1281" s="8">
        <v>129.80000000000001</v>
      </c>
      <c r="F1281" s="8">
        <v>-4.7</v>
      </c>
      <c r="G1281" s="70">
        <v>1.4000000000000001E-7</v>
      </c>
      <c r="H1281" s="5">
        <v>1</v>
      </c>
      <c r="I1281" s="5"/>
      <c r="J1281" s="5"/>
      <c r="K1281" s="439"/>
      <c r="L1281" s="440"/>
      <c r="M1281" s="440"/>
      <c r="O1281" s="185"/>
      <c r="P1281" s="183"/>
      <c r="W1281" s="56"/>
      <c r="X1281" s="56"/>
      <c r="AA1281" s="56"/>
    </row>
    <row r="1282" spans="1:27">
      <c r="A1282" s="256" t="s">
        <v>328</v>
      </c>
      <c r="B1282" s="68">
        <v>185.1</v>
      </c>
      <c r="C1282" s="71" t="s">
        <v>163</v>
      </c>
      <c r="D1282" s="68">
        <v>16.100000000000001</v>
      </c>
      <c r="E1282" s="8">
        <v>117.5</v>
      </c>
      <c r="F1282" s="8">
        <v>-14.3</v>
      </c>
      <c r="G1282" s="70">
        <v>1.61E-7</v>
      </c>
      <c r="H1282" s="5">
        <v>1</v>
      </c>
      <c r="I1282" s="5"/>
      <c r="J1282" s="5"/>
      <c r="K1282" s="439"/>
      <c r="L1282" s="440"/>
      <c r="M1282" s="440"/>
      <c r="O1282" s="185"/>
      <c r="P1282" s="183"/>
      <c r="W1282" s="56"/>
      <c r="X1282" s="56"/>
      <c r="AA1282" s="56"/>
    </row>
    <row r="1283" spans="1:27">
      <c r="A1283" s="256" t="s">
        <v>329</v>
      </c>
      <c r="B1283" s="68">
        <v>185.1</v>
      </c>
      <c r="C1283" s="71" t="s">
        <v>162</v>
      </c>
      <c r="D1283" s="68">
        <v>175</v>
      </c>
      <c r="E1283" s="8">
        <v>119.8</v>
      </c>
      <c r="F1283" s="8">
        <v>-19.100000000000001</v>
      </c>
      <c r="G1283" s="70">
        <v>1.4999999999999999E-7</v>
      </c>
      <c r="H1283" s="5">
        <v>1</v>
      </c>
      <c r="I1283" s="5"/>
      <c r="J1283" s="5"/>
      <c r="K1283" s="439"/>
      <c r="L1283" s="440"/>
      <c r="M1283" s="440"/>
      <c r="O1283" s="185"/>
      <c r="P1283" s="183"/>
      <c r="W1283" s="56"/>
      <c r="X1283" s="56"/>
      <c r="AA1283" s="56"/>
    </row>
    <row r="1284" spans="1:27">
      <c r="A1284" s="256" t="s">
        <v>330</v>
      </c>
      <c r="B1284" s="68">
        <v>185.1</v>
      </c>
      <c r="C1284" s="71" t="s">
        <v>162</v>
      </c>
      <c r="D1284" s="68">
        <v>200</v>
      </c>
      <c r="E1284" s="8">
        <v>118.6</v>
      </c>
      <c r="F1284" s="8">
        <v>-19.2</v>
      </c>
      <c r="G1284" s="70">
        <v>1.36E-7</v>
      </c>
      <c r="H1284" s="5">
        <v>1</v>
      </c>
      <c r="I1284" s="5">
        <v>0.3</v>
      </c>
      <c r="J1284" s="5"/>
      <c r="K1284" s="439"/>
      <c r="L1284" s="440"/>
      <c r="M1284" s="440"/>
      <c r="O1284" s="185"/>
      <c r="P1284" s="183"/>
      <c r="W1284" s="56"/>
      <c r="X1284" s="56"/>
      <c r="AA1284" s="56"/>
    </row>
    <row r="1285" spans="1:27">
      <c r="A1285" s="258" t="s">
        <v>331</v>
      </c>
      <c r="B1285" s="68">
        <v>185.1</v>
      </c>
      <c r="C1285" s="71" t="s">
        <v>162</v>
      </c>
      <c r="D1285" s="68">
        <v>225</v>
      </c>
      <c r="E1285" s="8">
        <v>148.69999999999999</v>
      </c>
      <c r="F1285" s="8">
        <v>-35.6</v>
      </c>
      <c r="G1285" s="70">
        <v>7.9000000000000006E-8</v>
      </c>
      <c r="H1285" s="5">
        <v>1.3</v>
      </c>
      <c r="I1285" s="5">
        <v>0.3</v>
      </c>
      <c r="J1285" s="5"/>
      <c r="K1285" s="439"/>
      <c r="L1285" s="440"/>
      <c r="M1285" s="440"/>
      <c r="O1285" s="185"/>
      <c r="P1285" s="183"/>
      <c r="W1285" s="56"/>
      <c r="X1285" s="56"/>
      <c r="AA1285" s="56"/>
    </row>
    <row r="1286" spans="1:27">
      <c r="A1286" s="258" t="s">
        <v>332</v>
      </c>
      <c r="B1286" s="68">
        <v>185.1</v>
      </c>
      <c r="C1286" s="71" t="s">
        <v>162</v>
      </c>
      <c r="D1286" s="68">
        <v>250</v>
      </c>
      <c r="E1286" s="8">
        <v>175.4</v>
      </c>
      <c r="F1286" s="8">
        <v>-33.5</v>
      </c>
      <c r="G1286" s="70">
        <v>6.3699999999999995E-8</v>
      </c>
      <c r="H1286" s="5">
        <v>1.6</v>
      </c>
      <c r="I1286" s="5">
        <v>0.4</v>
      </c>
      <c r="J1286" s="5"/>
      <c r="K1286" s="439"/>
      <c r="L1286" s="440"/>
      <c r="M1286" s="440"/>
      <c r="O1286" s="185"/>
      <c r="P1286" s="183"/>
      <c r="W1286" s="56"/>
      <c r="X1286" s="56"/>
      <c r="AA1286" s="56"/>
    </row>
    <row r="1287" spans="1:27">
      <c r="A1287" s="258" t="s">
        <v>333</v>
      </c>
      <c r="B1287" s="68">
        <v>185.1</v>
      </c>
      <c r="C1287" s="71" t="s">
        <v>162</v>
      </c>
      <c r="D1287" s="68">
        <v>275</v>
      </c>
      <c r="E1287" s="8">
        <v>176.1</v>
      </c>
      <c r="F1287" s="8">
        <v>-53.9</v>
      </c>
      <c r="G1287" s="70">
        <v>6.7900000000000006E-8</v>
      </c>
      <c r="H1287" s="5">
        <v>1.3</v>
      </c>
      <c r="I1287" s="5"/>
      <c r="J1287" s="5"/>
      <c r="K1287" s="439"/>
      <c r="L1287" s="440"/>
      <c r="M1287" s="440"/>
      <c r="O1287" s="185"/>
      <c r="P1287" s="183"/>
      <c r="W1287" s="56"/>
      <c r="X1287" s="56"/>
      <c r="AA1287" s="56"/>
    </row>
    <row r="1288" spans="1:27">
      <c r="A1288" s="256" t="s">
        <v>334</v>
      </c>
      <c r="B1288" s="68">
        <v>185.1</v>
      </c>
      <c r="C1288" s="71" t="s">
        <v>162</v>
      </c>
      <c r="D1288" s="68">
        <v>300</v>
      </c>
      <c r="E1288" s="8">
        <v>358.5</v>
      </c>
      <c r="F1288" s="8">
        <v>-32.5</v>
      </c>
      <c r="G1288" s="70">
        <v>8.7100000000000006E-8</v>
      </c>
      <c r="H1288" s="5">
        <v>0.9</v>
      </c>
      <c r="I1288" s="5">
        <v>0.5</v>
      </c>
      <c r="J1288" s="5"/>
      <c r="K1288" s="439"/>
      <c r="L1288" s="440"/>
      <c r="M1288" s="440"/>
      <c r="O1288" s="185"/>
      <c r="P1288" s="183"/>
      <c r="W1288" s="56"/>
      <c r="X1288" s="56"/>
      <c r="AA1288" s="56"/>
    </row>
    <row r="1289" spans="1:27">
      <c r="A1289" s="256" t="s">
        <v>98</v>
      </c>
      <c r="B1289" s="68">
        <v>185.1</v>
      </c>
      <c r="C1289" s="71" t="s">
        <v>162</v>
      </c>
      <c r="D1289" s="68">
        <v>320</v>
      </c>
      <c r="E1289" s="8">
        <v>350.7</v>
      </c>
      <c r="F1289" s="8">
        <v>-11.1</v>
      </c>
      <c r="G1289" s="70">
        <v>7.0099999999999999E-8</v>
      </c>
      <c r="H1289" s="5">
        <v>0.8</v>
      </c>
      <c r="I1289" s="5"/>
      <c r="J1289" s="5"/>
      <c r="K1289" s="121"/>
      <c r="L1289" s="5"/>
      <c r="M1289" s="5"/>
      <c r="O1289" s="185"/>
      <c r="P1289" s="183"/>
      <c r="W1289" s="56"/>
      <c r="X1289" s="56"/>
      <c r="AA1289" s="56"/>
    </row>
    <row r="1290" spans="1:27">
      <c r="A1290" s="256" t="s">
        <v>335</v>
      </c>
      <c r="B1290" s="72">
        <v>185.1</v>
      </c>
      <c r="C1290" s="73" t="s">
        <v>162</v>
      </c>
      <c r="D1290" s="72">
        <v>340</v>
      </c>
      <c r="E1290" s="79">
        <v>112.4</v>
      </c>
      <c r="F1290" s="79">
        <v>11.2</v>
      </c>
      <c r="G1290" s="74">
        <v>9.6900000000000001E-8</v>
      </c>
      <c r="H1290" s="75">
        <v>1</v>
      </c>
      <c r="I1290" s="75">
        <v>0.4</v>
      </c>
      <c r="J1290" s="75"/>
      <c r="K1290" s="122"/>
      <c r="L1290" s="75"/>
      <c r="M1290" s="75"/>
      <c r="O1290" s="185"/>
      <c r="P1290" s="183"/>
      <c r="W1290" s="56"/>
      <c r="X1290" s="56"/>
      <c r="AA1290" s="56"/>
    </row>
    <row r="1291" spans="1:27">
      <c r="A1291" s="256" t="s">
        <v>336</v>
      </c>
      <c r="B1291" s="72">
        <v>185.1</v>
      </c>
      <c r="C1291" s="73" t="s">
        <v>162</v>
      </c>
      <c r="D1291" s="72">
        <v>360</v>
      </c>
      <c r="E1291" s="79">
        <v>78.900000000000006</v>
      </c>
      <c r="F1291" s="79">
        <v>17.3</v>
      </c>
      <c r="G1291" s="74">
        <v>9.4800000000000002E-8</v>
      </c>
      <c r="H1291" s="75">
        <v>1.2</v>
      </c>
      <c r="I1291" s="75">
        <v>0.7</v>
      </c>
      <c r="J1291" s="75"/>
      <c r="K1291" s="122"/>
      <c r="L1291" s="75"/>
      <c r="M1291" s="75"/>
      <c r="O1291" s="185"/>
      <c r="P1291" s="183"/>
      <c r="W1291" s="56"/>
      <c r="X1291" s="56"/>
      <c r="AA1291" s="56"/>
    </row>
    <row r="1292" spans="1:27">
      <c r="A1292" s="256"/>
      <c r="B1292" s="72"/>
      <c r="C1292" s="73"/>
      <c r="D1292" s="72"/>
      <c r="E1292" s="79"/>
      <c r="F1292" s="79"/>
      <c r="G1292" s="74"/>
      <c r="H1292" s="75"/>
      <c r="I1292" s="75"/>
      <c r="J1292" s="75"/>
      <c r="K1292" s="122"/>
      <c r="L1292" s="75"/>
      <c r="M1292" s="75"/>
      <c r="W1292" s="56"/>
      <c r="X1292" s="56"/>
      <c r="AA1292" s="56"/>
    </row>
    <row r="1293" spans="1:27" ht="15.75">
      <c r="A1293" s="256" t="s">
        <v>322</v>
      </c>
      <c r="B1293" s="68">
        <v>186.75</v>
      </c>
      <c r="C1293" s="71" t="s">
        <v>161</v>
      </c>
      <c r="D1293" s="68">
        <v>0</v>
      </c>
      <c r="E1293" s="8">
        <v>237.7</v>
      </c>
      <c r="F1293" s="8">
        <v>-14</v>
      </c>
      <c r="G1293" s="70">
        <v>1.5599999999999999E-7</v>
      </c>
      <c r="H1293" s="5">
        <v>1.2</v>
      </c>
      <c r="I1293" s="5">
        <v>4</v>
      </c>
      <c r="J1293" s="5"/>
      <c r="K1293" s="128" t="s">
        <v>108</v>
      </c>
      <c r="L1293" s="5"/>
      <c r="M1293" s="5"/>
      <c r="N1293" s="116"/>
      <c r="O1293" s="185"/>
      <c r="P1293" s="183"/>
      <c r="W1293" s="56"/>
      <c r="X1293" s="56"/>
      <c r="AA1293" s="56"/>
    </row>
    <row r="1294" spans="1:27">
      <c r="A1294" s="256" t="s">
        <v>323</v>
      </c>
      <c r="B1294" s="68">
        <v>186.75</v>
      </c>
      <c r="C1294" s="71" t="s">
        <v>162</v>
      </c>
      <c r="D1294" s="68">
        <v>150</v>
      </c>
      <c r="E1294" s="8">
        <v>235.4</v>
      </c>
      <c r="F1294" s="8">
        <v>-15.5</v>
      </c>
      <c r="G1294" s="70">
        <v>1.31E-7</v>
      </c>
      <c r="H1294" s="5">
        <v>1.2</v>
      </c>
      <c r="I1294" s="5"/>
      <c r="J1294" s="5"/>
      <c r="K1294" s="439" t="s">
        <v>173</v>
      </c>
      <c r="L1294" s="440"/>
      <c r="M1294" s="440"/>
      <c r="O1294" s="185"/>
      <c r="P1294" s="183"/>
      <c r="W1294" s="56"/>
      <c r="X1294" s="56"/>
      <c r="AA1294" s="56"/>
    </row>
    <row r="1295" spans="1:27">
      <c r="A1295" s="256" t="s">
        <v>324</v>
      </c>
      <c r="B1295" s="68">
        <v>186.75</v>
      </c>
      <c r="C1295" s="71" t="s">
        <v>163</v>
      </c>
      <c r="D1295" s="68">
        <v>3.6</v>
      </c>
      <c r="E1295" s="8">
        <v>228.6</v>
      </c>
      <c r="F1295" s="8">
        <v>-19.7</v>
      </c>
      <c r="G1295" s="70">
        <v>1.2700000000000001E-7</v>
      </c>
      <c r="H1295" s="5">
        <v>1.3</v>
      </c>
      <c r="I1295" s="5"/>
      <c r="J1295" s="5"/>
      <c r="K1295" s="439"/>
      <c r="L1295" s="440"/>
      <c r="M1295" s="440"/>
      <c r="O1295" s="185"/>
      <c r="P1295" s="183"/>
      <c r="W1295" s="56"/>
      <c r="X1295" s="56"/>
      <c r="AA1295" s="56"/>
    </row>
    <row r="1296" spans="1:27">
      <c r="A1296" s="256" t="s">
        <v>325</v>
      </c>
      <c r="B1296" s="68">
        <v>186.75</v>
      </c>
      <c r="C1296" s="71" t="s">
        <v>163</v>
      </c>
      <c r="D1296" s="68">
        <v>8.1</v>
      </c>
      <c r="E1296" s="8">
        <v>238</v>
      </c>
      <c r="F1296" s="8">
        <v>-5.3</v>
      </c>
      <c r="G1296" s="70">
        <v>1.03E-7</v>
      </c>
      <c r="H1296" s="5">
        <v>1.2</v>
      </c>
      <c r="I1296" s="5"/>
      <c r="J1296" s="5"/>
      <c r="K1296" s="439"/>
      <c r="L1296" s="440"/>
      <c r="M1296" s="440"/>
      <c r="O1296" s="185"/>
      <c r="P1296" s="183"/>
      <c r="W1296" s="56"/>
      <c r="X1296" s="56"/>
      <c r="AA1296" s="56"/>
    </row>
    <row r="1297" spans="1:27">
      <c r="A1297" s="256" t="s">
        <v>326</v>
      </c>
      <c r="B1297" s="68">
        <v>186.75</v>
      </c>
      <c r="C1297" s="71" t="s">
        <v>163</v>
      </c>
      <c r="D1297" s="68">
        <v>12.2</v>
      </c>
      <c r="E1297" s="8">
        <v>235.9</v>
      </c>
      <c r="F1297" s="8">
        <v>-13.9</v>
      </c>
      <c r="G1297" s="70">
        <v>9.2599999999999995E-8</v>
      </c>
      <c r="H1297" s="5">
        <v>1.2</v>
      </c>
      <c r="I1297" s="5"/>
      <c r="J1297" s="5"/>
      <c r="K1297" s="439"/>
      <c r="L1297" s="440"/>
      <c r="M1297" s="440"/>
      <c r="O1297" s="185"/>
      <c r="P1297" s="183"/>
      <c r="W1297" s="56"/>
      <c r="X1297" s="56"/>
      <c r="AA1297" s="56"/>
    </row>
    <row r="1298" spans="1:27">
      <c r="A1298" s="256" t="s">
        <v>327</v>
      </c>
      <c r="B1298" s="68">
        <v>186.75</v>
      </c>
      <c r="C1298" s="71" t="s">
        <v>163</v>
      </c>
      <c r="D1298" s="68">
        <v>3.6</v>
      </c>
      <c r="E1298" s="8">
        <v>244.4</v>
      </c>
      <c r="F1298" s="8">
        <v>-14.6</v>
      </c>
      <c r="G1298" s="70">
        <v>9.1500000000000005E-8</v>
      </c>
      <c r="H1298" s="5">
        <v>1.2</v>
      </c>
      <c r="I1298" s="5"/>
      <c r="J1298" s="5"/>
      <c r="K1298" s="439"/>
      <c r="L1298" s="440"/>
      <c r="M1298" s="440"/>
      <c r="O1298" s="185"/>
      <c r="P1298" s="183"/>
      <c r="W1298" s="56"/>
      <c r="X1298" s="56"/>
      <c r="AA1298" s="56"/>
    </row>
    <row r="1299" spans="1:27">
      <c r="A1299" s="256" t="s">
        <v>328</v>
      </c>
      <c r="B1299" s="68">
        <v>186.75</v>
      </c>
      <c r="C1299" s="71" t="s">
        <v>163</v>
      </c>
      <c r="D1299" s="68">
        <v>8.1</v>
      </c>
      <c r="E1299" s="8">
        <v>252.7</v>
      </c>
      <c r="F1299" s="8">
        <v>-14.3</v>
      </c>
      <c r="G1299" s="70">
        <v>8.5300000000000003E-8</v>
      </c>
      <c r="H1299" s="5">
        <v>1.2</v>
      </c>
      <c r="I1299" s="5"/>
      <c r="J1299" s="5"/>
      <c r="K1299" s="439"/>
      <c r="L1299" s="440"/>
      <c r="M1299" s="440"/>
      <c r="O1299" s="185"/>
      <c r="P1299" s="183"/>
      <c r="W1299" s="56"/>
      <c r="X1299" s="56"/>
      <c r="AA1299" s="56"/>
    </row>
    <row r="1300" spans="1:27">
      <c r="A1300" s="256" t="s">
        <v>329</v>
      </c>
      <c r="B1300" s="68">
        <v>186.75</v>
      </c>
      <c r="C1300" s="71" t="s">
        <v>163</v>
      </c>
      <c r="D1300" s="68">
        <v>12.2</v>
      </c>
      <c r="E1300" s="8">
        <v>258.10000000000002</v>
      </c>
      <c r="F1300" s="8">
        <v>-5.4</v>
      </c>
      <c r="G1300" s="70">
        <v>6.9100000000000003E-8</v>
      </c>
      <c r="H1300" s="5">
        <v>1.2</v>
      </c>
      <c r="I1300" s="5"/>
      <c r="J1300" s="5"/>
      <c r="K1300" s="439"/>
      <c r="L1300" s="440"/>
      <c r="M1300" s="440"/>
      <c r="O1300" s="185"/>
      <c r="P1300" s="183"/>
      <c r="W1300" s="56"/>
      <c r="X1300" s="56"/>
      <c r="AA1300" s="56"/>
    </row>
    <row r="1301" spans="1:27">
      <c r="A1301" s="258" t="s">
        <v>330</v>
      </c>
      <c r="B1301" s="68">
        <v>186.75</v>
      </c>
      <c r="C1301" s="71" t="s">
        <v>163</v>
      </c>
      <c r="D1301" s="68">
        <v>14</v>
      </c>
      <c r="E1301" s="8">
        <v>314.7</v>
      </c>
      <c r="F1301" s="8">
        <v>-28.2</v>
      </c>
      <c r="G1301" s="70">
        <v>7.7999999999999997E-8</v>
      </c>
      <c r="H1301" s="5">
        <v>1.2</v>
      </c>
      <c r="I1301" s="5"/>
      <c r="J1301" s="5"/>
      <c r="K1301" s="439"/>
      <c r="L1301" s="440"/>
      <c r="M1301" s="440"/>
      <c r="O1301" s="185"/>
      <c r="P1301" s="183"/>
      <c r="W1301" s="56"/>
      <c r="X1301" s="56"/>
      <c r="AA1301" s="56"/>
    </row>
    <row r="1302" spans="1:27">
      <c r="A1302" s="258" t="s">
        <v>331</v>
      </c>
      <c r="B1302" s="68">
        <v>186.75</v>
      </c>
      <c r="C1302" s="71" t="s">
        <v>163</v>
      </c>
      <c r="D1302" s="68">
        <v>16.100000000000001</v>
      </c>
      <c r="E1302" s="8">
        <v>332.7</v>
      </c>
      <c r="F1302" s="8">
        <v>-33.1</v>
      </c>
      <c r="G1302" s="70">
        <v>7.4400000000000004E-8</v>
      </c>
      <c r="H1302" s="5">
        <v>1.2</v>
      </c>
      <c r="I1302" s="5"/>
      <c r="J1302" s="5"/>
      <c r="K1302" s="439"/>
      <c r="L1302" s="440"/>
      <c r="M1302" s="440"/>
      <c r="O1302" s="185"/>
      <c r="P1302" s="183"/>
      <c r="W1302" s="56"/>
      <c r="X1302" s="56"/>
      <c r="AA1302" s="56"/>
    </row>
    <row r="1303" spans="1:27">
      <c r="A1303" s="256" t="s">
        <v>332</v>
      </c>
      <c r="B1303" s="10">
        <v>186.75</v>
      </c>
      <c r="C1303" s="137" t="s">
        <v>163</v>
      </c>
      <c r="D1303" s="10">
        <v>20.9</v>
      </c>
      <c r="E1303" s="10">
        <v>334.6</v>
      </c>
      <c r="F1303" s="10">
        <v>35</v>
      </c>
      <c r="G1303" s="142">
        <v>1.2599999999999999E-7</v>
      </c>
      <c r="H1303" s="143">
        <v>1.4</v>
      </c>
      <c r="I1303" s="75"/>
      <c r="J1303" s="75"/>
      <c r="K1303" s="122"/>
      <c r="L1303" s="75"/>
      <c r="M1303" s="75"/>
      <c r="O1303" s="185"/>
      <c r="P1303" s="183"/>
      <c r="W1303" s="56"/>
      <c r="X1303" s="56"/>
      <c r="AA1303" s="56"/>
    </row>
    <row r="1304" spans="1:27">
      <c r="A1304" s="256" t="s">
        <v>333</v>
      </c>
      <c r="B1304" s="10">
        <v>186.75</v>
      </c>
      <c r="C1304" s="137" t="s">
        <v>163</v>
      </c>
      <c r="D1304" s="10">
        <v>28</v>
      </c>
      <c r="E1304" s="10">
        <v>214.1</v>
      </c>
      <c r="F1304" s="10">
        <v>52.6</v>
      </c>
      <c r="G1304" s="142">
        <v>2.11E-7</v>
      </c>
      <c r="H1304" s="143">
        <v>1.2</v>
      </c>
      <c r="I1304" s="75"/>
      <c r="J1304" s="75"/>
      <c r="K1304" s="122"/>
      <c r="L1304" s="75"/>
      <c r="M1304" s="75"/>
      <c r="O1304" s="185"/>
      <c r="P1304" s="183"/>
      <c r="W1304" s="56"/>
      <c r="X1304" s="56"/>
      <c r="AA1304" s="56"/>
    </row>
    <row r="1305" spans="1:27">
      <c r="A1305" s="256" t="s">
        <v>334</v>
      </c>
      <c r="B1305" s="72">
        <v>186.75</v>
      </c>
      <c r="C1305" s="73" t="s">
        <v>163</v>
      </c>
      <c r="D1305" s="72">
        <v>30</v>
      </c>
      <c r="E1305" s="79">
        <v>331.9</v>
      </c>
      <c r="F1305" s="79">
        <v>59.8</v>
      </c>
      <c r="G1305" s="74">
        <v>1.9299999999999999E-7</v>
      </c>
      <c r="H1305" s="75">
        <v>1.3</v>
      </c>
      <c r="I1305" s="75"/>
      <c r="J1305" s="75"/>
      <c r="K1305" s="122"/>
      <c r="L1305" s="75"/>
      <c r="M1305" s="75"/>
      <c r="O1305" s="185"/>
      <c r="P1305" s="183"/>
      <c r="W1305" s="56"/>
      <c r="X1305" s="56"/>
      <c r="AA1305" s="56"/>
    </row>
    <row r="1306" spans="1:27">
      <c r="A1306" s="256" t="s">
        <v>98</v>
      </c>
      <c r="B1306" s="72">
        <v>186.75</v>
      </c>
      <c r="C1306" s="73" t="s">
        <v>163</v>
      </c>
      <c r="D1306" s="72">
        <v>35</v>
      </c>
      <c r="E1306" s="79">
        <v>205</v>
      </c>
      <c r="F1306" s="79">
        <v>63.6</v>
      </c>
      <c r="G1306" s="74">
        <v>2.4299999999999999E-7</v>
      </c>
      <c r="H1306" s="75">
        <v>1.2</v>
      </c>
      <c r="I1306" s="75"/>
      <c r="J1306" s="75"/>
      <c r="K1306" s="122"/>
      <c r="L1306" s="75"/>
      <c r="M1306" s="75"/>
      <c r="O1306" s="185"/>
      <c r="P1306" s="183"/>
      <c r="W1306" s="56"/>
      <c r="X1306" s="56"/>
      <c r="AA1306" s="56"/>
    </row>
    <row r="1307" spans="1:27">
      <c r="A1307" s="256" t="s">
        <v>335</v>
      </c>
      <c r="B1307" s="72">
        <v>186.75</v>
      </c>
      <c r="C1307" s="73" t="s">
        <v>163</v>
      </c>
      <c r="D1307" s="72">
        <v>40</v>
      </c>
      <c r="E1307" s="79">
        <v>225.8</v>
      </c>
      <c r="F1307" s="79">
        <v>35.5</v>
      </c>
      <c r="G1307" s="74">
        <v>2.2499999999999999E-7</v>
      </c>
      <c r="H1307" s="75">
        <v>1.3</v>
      </c>
      <c r="I1307" s="75"/>
      <c r="J1307" s="75"/>
      <c r="K1307" s="122"/>
      <c r="L1307" s="75"/>
      <c r="M1307" s="75"/>
      <c r="O1307" s="185"/>
      <c r="P1307" s="183"/>
      <c r="W1307" s="56"/>
      <c r="X1307" s="56"/>
      <c r="AA1307" s="56"/>
    </row>
    <row r="1308" spans="1:27">
      <c r="A1308" s="256"/>
      <c r="B1308" s="72"/>
      <c r="C1308" s="73"/>
      <c r="D1308" s="72"/>
      <c r="E1308" s="79"/>
      <c r="F1308" s="79"/>
      <c r="G1308" s="74"/>
      <c r="H1308" s="75"/>
      <c r="I1308" s="75"/>
      <c r="J1308" s="75"/>
      <c r="K1308" s="122"/>
      <c r="L1308" s="75"/>
      <c r="M1308" s="75"/>
      <c r="W1308" s="56"/>
      <c r="X1308" s="56"/>
      <c r="AA1308" s="56"/>
    </row>
    <row r="1309" spans="1:27" ht="15.75">
      <c r="A1309" s="256" t="s">
        <v>322</v>
      </c>
      <c r="B1309" s="68">
        <v>187.1</v>
      </c>
      <c r="C1309" s="71" t="s">
        <v>161</v>
      </c>
      <c r="D1309" s="68">
        <v>0</v>
      </c>
      <c r="E1309" s="8">
        <v>52.1</v>
      </c>
      <c r="F1309" s="8">
        <v>63.7</v>
      </c>
      <c r="G1309" s="70">
        <v>5.7900000000000002E-8</v>
      </c>
      <c r="H1309" s="5">
        <v>1.3</v>
      </c>
      <c r="I1309" s="5">
        <v>5.6</v>
      </c>
      <c r="J1309" s="5"/>
      <c r="K1309" s="128" t="s">
        <v>108</v>
      </c>
      <c r="L1309" s="5"/>
      <c r="M1309" s="5"/>
      <c r="N1309" s="116"/>
      <c r="O1309" s="185"/>
      <c r="P1309" s="183"/>
      <c r="W1309" s="56"/>
      <c r="X1309" s="56"/>
      <c r="AA1309" s="56"/>
    </row>
    <row r="1310" spans="1:27">
      <c r="A1310" s="256" t="s">
        <v>323</v>
      </c>
      <c r="B1310" s="68">
        <v>187.1</v>
      </c>
      <c r="C1310" s="71" t="s">
        <v>162</v>
      </c>
      <c r="D1310" s="68">
        <v>100</v>
      </c>
      <c r="E1310" s="8">
        <v>59.9</v>
      </c>
      <c r="F1310" s="8">
        <v>39.799999999999997</v>
      </c>
      <c r="G1310" s="70">
        <v>4.1899999999999998E-8</v>
      </c>
      <c r="H1310" s="5">
        <v>1.9</v>
      </c>
      <c r="I1310" s="5"/>
      <c r="J1310" s="5"/>
      <c r="K1310" s="439" t="s">
        <v>253</v>
      </c>
      <c r="L1310" s="440"/>
      <c r="M1310" s="440"/>
      <c r="O1310" s="185"/>
      <c r="P1310" s="183"/>
      <c r="W1310" s="56"/>
      <c r="X1310" s="56"/>
      <c r="AA1310" s="56"/>
    </row>
    <row r="1311" spans="1:27">
      <c r="A1311" s="256" t="s">
        <v>324</v>
      </c>
      <c r="B1311" s="68">
        <v>187.1</v>
      </c>
      <c r="C1311" s="71" t="s">
        <v>162</v>
      </c>
      <c r="D1311" s="68">
        <v>150</v>
      </c>
      <c r="E1311" s="8">
        <v>57.7</v>
      </c>
      <c r="F1311" s="8">
        <v>-6.8</v>
      </c>
      <c r="G1311" s="70">
        <v>3.3799999999999998E-8</v>
      </c>
      <c r="H1311" s="5">
        <v>2.5</v>
      </c>
      <c r="I1311" s="5"/>
      <c r="J1311" s="5"/>
      <c r="K1311" s="439"/>
      <c r="L1311" s="440"/>
      <c r="M1311" s="440"/>
      <c r="O1311" s="185"/>
      <c r="P1311" s="183"/>
      <c r="W1311" s="56"/>
      <c r="X1311" s="56"/>
      <c r="AA1311" s="56"/>
    </row>
    <row r="1312" spans="1:27">
      <c r="A1312" s="256" t="s">
        <v>325</v>
      </c>
      <c r="B1312" s="68">
        <v>187.1</v>
      </c>
      <c r="C1312" s="71" t="s">
        <v>162</v>
      </c>
      <c r="D1312" s="68">
        <v>175</v>
      </c>
      <c r="E1312" s="68">
        <v>79.900000000000006</v>
      </c>
      <c r="F1312" s="68">
        <v>-16.8</v>
      </c>
      <c r="G1312" s="68">
        <v>3.69E-8</v>
      </c>
      <c r="H1312" s="68">
        <v>2.2000000000000002</v>
      </c>
      <c r="I1312" s="69"/>
      <c r="J1312" s="69"/>
      <c r="K1312" s="439"/>
      <c r="L1312" s="440"/>
      <c r="M1312" s="440"/>
      <c r="N1312" s="117"/>
      <c r="O1312" s="185"/>
      <c r="P1312" s="183"/>
      <c r="W1312" s="56"/>
      <c r="X1312" s="56"/>
      <c r="AA1312" s="56"/>
    </row>
    <row r="1313" spans="1:27">
      <c r="A1313" s="256" t="s">
        <v>326</v>
      </c>
      <c r="B1313" s="137">
        <v>187.1</v>
      </c>
      <c r="C1313" s="137" t="s">
        <v>162</v>
      </c>
      <c r="D1313" s="137">
        <v>200</v>
      </c>
      <c r="E1313" s="137">
        <v>45.4</v>
      </c>
      <c r="F1313" s="137">
        <v>-66.8</v>
      </c>
      <c r="G1313" s="137">
        <v>3.77E-8</v>
      </c>
      <c r="H1313" s="137">
        <v>1.8</v>
      </c>
      <c r="I1313" s="137">
        <v>5.4</v>
      </c>
      <c r="J1313" s="137"/>
      <c r="K1313" s="439"/>
      <c r="L1313" s="440"/>
      <c r="M1313" s="440"/>
      <c r="N1313" s="139"/>
      <c r="O1313" s="193"/>
      <c r="P1313" s="193"/>
      <c r="W1313" s="56"/>
      <c r="X1313" s="56"/>
      <c r="AA1313" s="56"/>
    </row>
    <row r="1314" spans="1:27">
      <c r="A1314" s="303" t="s">
        <v>327</v>
      </c>
      <c r="B1314" s="137">
        <v>187.1</v>
      </c>
      <c r="C1314" s="137" t="s">
        <v>162</v>
      </c>
      <c r="D1314" s="137">
        <v>225</v>
      </c>
      <c r="E1314" s="137">
        <v>339.2</v>
      </c>
      <c r="F1314" s="137">
        <v>-79.8</v>
      </c>
      <c r="G1314" s="137">
        <v>5.1399999999999997E-8</v>
      </c>
      <c r="H1314" s="137">
        <v>1.1000000000000001</v>
      </c>
      <c r="I1314" s="137">
        <v>5.6</v>
      </c>
      <c r="J1314" s="137"/>
      <c r="K1314" s="439"/>
      <c r="L1314" s="440"/>
      <c r="M1314" s="440"/>
      <c r="N1314" s="139"/>
      <c r="O1314" s="193"/>
      <c r="P1314" s="193"/>
      <c r="W1314" s="56"/>
      <c r="X1314" s="56"/>
      <c r="AA1314" s="56"/>
    </row>
    <row r="1315" spans="1:27">
      <c r="A1315" s="303" t="s">
        <v>328</v>
      </c>
      <c r="B1315" s="137">
        <v>187.1</v>
      </c>
      <c r="C1315" s="137" t="s">
        <v>163</v>
      </c>
      <c r="D1315" s="137">
        <v>5</v>
      </c>
      <c r="E1315" s="137">
        <v>304</v>
      </c>
      <c r="F1315" s="137">
        <v>-75.7</v>
      </c>
      <c r="G1315" s="137">
        <v>4.5400000000000003E-8</v>
      </c>
      <c r="H1315" s="137">
        <v>1.3</v>
      </c>
      <c r="I1315" s="7"/>
      <c r="J1315" s="7"/>
      <c r="K1315" s="439"/>
      <c r="L1315" s="440"/>
      <c r="M1315" s="440"/>
      <c r="N1315" s="139"/>
      <c r="O1315" s="193"/>
      <c r="P1315" s="193"/>
      <c r="W1315" s="56"/>
      <c r="X1315" s="56"/>
      <c r="AA1315" s="56"/>
    </row>
    <row r="1316" spans="1:27">
      <c r="A1316" s="258" t="s">
        <v>329</v>
      </c>
      <c r="B1316" s="137">
        <v>187.1</v>
      </c>
      <c r="C1316" s="137" t="s">
        <v>163</v>
      </c>
      <c r="D1316" s="137">
        <v>10</v>
      </c>
      <c r="E1316" s="137">
        <v>321.10000000000002</v>
      </c>
      <c r="F1316" s="137">
        <v>-24</v>
      </c>
      <c r="G1316" s="137">
        <v>5.17E-8</v>
      </c>
      <c r="H1316" s="137">
        <v>1.5</v>
      </c>
      <c r="I1316" s="137"/>
      <c r="J1316" s="137"/>
      <c r="K1316" s="439"/>
      <c r="L1316" s="440"/>
      <c r="M1316" s="440"/>
      <c r="N1316" s="139"/>
      <c r="O1316" s="193"/>
      <c r="P1316" s="193"/>
      <c r="W1316" s="56"/>
      <c r="X1316" s="56"/>
      <c r="AA1316" s="56"/>
    </row>
    <row r="1317" spans="1:27">
      <c r="A1317" s="258" t="s">
        <v>330</v>
      </c>
      <c r="B1317" s="137">
        <v>187.1</v>
      </c>
      <c r="C1317" s="137" t="s">
        <v>162</v>
      </c>
      <c r="D1317" s="137">
        <v>250</v>
      </c>
      <c r="E1317" s="137">
        <v>317.5</v>
      </c>
      <c r="F1317" s="137">
        <v>-35</v>
      </c>
      <c r="G1317" s="137">
        <v>3.8700000000000002E-8</v>
      </c>
      <c r="H1317" s="137">
        <v>1.9</v>
      </c>
      <c r="I1317" s="137">
        <v>5.8</v>
      </c>
      <c r="J1317" s="137"/>
      <c r="K1317" s="439"/>
      <c r="L1317" s="440"/>
      <c r="M1317" s="440"/>
      <c r="N1317" s="139"/>
      <c r="O1317" s="193"/>
      <c r="P1317" s="193"/>
      <c r="W1317" s="56"/>
      <c r="X1317" s="56"/>
      <c r="AA1317" s="56"/>
    </row>
    <row r="1318" spans="1:27">
      <c r="A1318" s="376" t="s">
        <v>331</v>
      </c>
      <c r="B1318" s="373">
        <v>187.1</v>
      </c>
      <c r="C1318" s="373" t="s">
        <v>162</v>
      </c>
      <c r="D1318" s="373">
        <v>275</v>
      </c>
      <c r="E1318" s="373">
        <v>313.60000000000002</v>
      </c>
      <c r="F1318" s="373">
        <v>-2.4</v>
      </c>
      <c r="G1318" s="373">
        <v>2.4699999999999999E-8</v>
      </c>
      <c r="H1318" s="373">
        <v>3.1</v>
      </c>
      <c r="I1318" s="373"/>
      <c r="J1318" s="73"/>
      <c r="K1318" s="120"/>
      <c r="L1318" s="73"/>
      <c r="M1318" s="73"/>
      <c r="N1318" s="109"/>
      <c r="O1318" s="187"/>
      <c r="P1318" s="187"/>
      <c r="W1318" s="56"/>
      <c r="X1318" s="56"/>
      <c r="AA1318" s="56"/>
    </row>
    <row r="1319" spans="1:27">
      <c r="A1319" s="256" t="s">
        <v>332</v>
      </c>
      <c r="B1319" s="73">
        <v>187.1</v>
      </c>
      <c r="C1319" s="73" t="s">
        <v>162</v>
      </c>
      <c r="D1319" s="73">
        <v>300</v>
      </c>
      <c r="E1319" s="73">
        <v>219.5</v>
      </c>
      <c r="F1319" s="73">
        <v>56.4</v>
      </c>
      <c r="G1319" s="73">
        <v>3.6099999999999999E-8</v>
      </c>
      <c r="H1319" s="73">
        <v>0.7</v>
      </c>
      <c r="I1319" s="73">
        <v>5.4</v>
      </c>
      <c r="J1319" s="73"/>
      <c r="K1319" s="120"/>
      <c r="L1319" s="73"/>
      <c r="M1319" s="73"/>
      <c r="N1319" s="109"/>
      <c r="O1319" s="187"/>
      <c r="P1319" s="187"/>
      <c r="W1319" s="56"/>
      <c r="X1319" s="56"/>
      <c r="AA1319" s="56"/>
    </row>
    <row r="1320" spans="1:27">
      <c r="A1320" s="256"/>
      <c r="B1320" s="72"/>
      <c r="C1320" s="73"/>
      <c r="D1320" s="72"/>
      <c r="E1320" s="79"/>
      <c r="F1320" s="79"/>
      <c r="G1320" s="74"/>
      <c r="H1320" s="75"/>
      <c r="I1320" s="75"/>
      <c r="J1320" s="75"/>
      <c r="K1320" s="122"/>
      <c r="L1320" s="75"/>
      <c r="M1320" s="75"/>
      <c r="W1320" s="56"/>
      <c r="X1320" s="56"/>
      <c r="AA1320" s="56"/>
    </row>
    <row r="1321" spans="1:27" ht="15.75">
      <c r="A1321" s="256" t="s">
        <v>322</v>
      </c>
      <c r="B1321" s="68">
        <v>188.45</v>
      </c>
      <c r="C1321" s="71" t="s">
        <v>161</v>
      </c>
      <c r="D1321" s="68">
        <v>0</v>
      </c>
      <c r="E1321" s="8">
        <v>249.7</v>
      </c>
      <c r="F1321" s="8">
        <v>57.3</v>
      </c>
      <c r="G1321" s="70">
        <v>3.65E-7</v>
      </c>
      <c r="H1321" s="5">
        <v>1.1000000000000001</v>
      </c>
      <c r="I1321" s="5">
        <v>9</v>
      </c>
      <c r="J1321" s="5"/>
      <c r="K1321" s="157" t="s">
        <v>100</v>
      </c>
      <c r="L1321" s="5"/>
      <c r="M1321" s="5"/>
      <c r="N1321" s="116"/>
      <c r="O1321" s="185"/>
      <c r="P1321" s="183"/>
      <c r="W1321" s="56"/>
      <c r="X1321" s="56"/>
      <c r="AA1321" s="56"/>
    </row>
    <row r="1322" spans="1:27">
      <c r="A1322" s="256" t="s">
        <v>323</v>
      </c>
      <c r="B1322" s="68">
        <v>188.45</v>
      </c>
      <c r="C1322" s="71" t="s">
        <v>162</v>
      </c>
      <c r="D1322" s="68">
        <v>100</v>
      </c>
      <c r="E1322" s="8">
        <v>270.10000000000002</v>
      </c>
      <c r="F1322" s="8">
        <v>76</v>
      </c>
      <c r="G1322" s="70">
        <v>2.84E-7</v>
      </c>
      <c r="H1322" s="5">
        <v>1</v>
      </c>
      <c r="I1322" s="5"/>
      <c r="J1322" s="5"/>
      <c r="K1322" s="439" t="s">
        <v>171</v>
      </c>
      <c r="L1322" s="440"/>
      <c r="M1322" s="440"/>
      <c r="O1322" s="185"/>
      <c r="P1322" s="183"/>
      <c r="W1322" s="56"/>
      <c r="X1322" s="56"/>
      <c r="AA1322" s="56"/>
    </row>
    <row r="1323" spans="1:27">
      <c r="A1323" s="256" t="s">
        <v>324</v>
      </c>
      <c r="B1323" s="68">
        <v>188.45</v>
      </c>
      <c r="C1323" s="71" t="s">
        <v>162</v>
      </c>
      <c r="D1323" s="68">
        <v>150</v>
      </c>
      <c r="E1323" s="8">
        <v>266.5</v>
      </c>
      <c r="F1323" s="8">
        <v>55.9</v>
      </c>
      <c r="G1323" s="70">
        <v>2.05E-7</v>
      </c>
      <c r="H1323" s="5">
        <v>1.1000000000000001</v>
      </c>
      <c r="I1323" s="5">
        <v>8.9</v>
      </c>
      <c r="J1323" s="5"/>
      <c r="K1323" s="439"/>
      <c r="L1323" s="440"/>
      <c r="M1323" s="440"/>
      <c r="O1323" s="185"/>
      <c r="P1323" s="183"/>
      <c r="W1323" s="56"/>
      <c r="X1323" s="56"/>
      <c r="AA1323" s="56"/>
    </row>
    <row r="1324" spans="1:27">
      <c r="A1324" s="256" t="s">
        <v>325</v>
      </c>
      <c r="B1324" s="68">
        <v>188.45</v>
      </c>
      <c r="C1324" s="71" t="s">
        <v>162</v>
      </c>
      <c r="D1324" s="68">
        <v>175</v>
      </c>
      <c r="E1324" s="8">
        <v>237.9</v>
      </c>
      <c r="F1324" s="8">
        <v>76</v>
      </c>
      <c r="G1324" s="70">
        <v>1.5800000000000001E-7</v>
      </c>
      <c r="H1324" s="5">
        <v>1</v>
      </c>
      <c r="I1324" s="5"/>
      <c r="J1324" s="5"/>
      <c r="K1324" s="439"/>
      <c r="L1324" s="440"/>
      <c r="M1324" s="440"/>
      <c r="O1324" s="185"/>
      <c r="P1324" s="183"/>
      <c r="W1324" s="56"/>
      <c r="X1324" s="56"/>
      <c r="AA1324" s="56"/>
    </row>
    <row r="1325" spans="1:27">
      <c r="A1325" s="256" t="s">
        <v>326</v>
      </c>
      <c r="B1325" s="68">
        <v>188.45</v>
      </c>
      <c r="C1325" s="71" t="s">
        <v>162</v>
      </c>
      <c r="D1325" s="68">
        <v>200</v>
      </c>
      <c r="E1325" s="8">
        <v>246.1</v>
      </c>
      <c r="F1325" s="8">
        <v>67.3</v>
      </c>
      <c r="G1325" s="70">
        <v>1.2499999999999999E-7</v>
      </c>
      <c r="H1325" s="5">
        <v>1.1000000000000001</v>
      </c>
      <c r="I1325" s="5">
        <v>9.3000000000000007</v>
      </c>
      <c r="J1325" s="5"/>
      <c r="K1325" s="439"/>
      <c r="L1325" s="440"/>
      <c r="M1325" s="440"/>
      <c r="O1325" s="185"/>
      <c r="P1325" s="183"/>
      <c r="W1325" s="56"/>
      <c r="X1325" s="56"/>
      <c r="AA1325" s="56"/>
    </row>
    <row r="1326" spans="1:27">
      <c r="A1326" s="256" t="s">
        <v>327</v>
      </c>
      <c r="B1326" s="68">
        <v>188.45</v>
      </c>
      <c r="C1326" s="71" t="s">
        <v>162</v>
      </c>
      <c r="D1326" s="68">
        <v>225</v>
      </c>
      <c r="E1326" s="8">
        <v>225.7</v>
      </c>
      <c r="F1326" s="8">
        <v>74.8</v>
      </c>
      <c r="G1326" s="70">
        <v>1.14E-7</v>
      </c>
      <c r="H1326" s="5">
        <v>1</v>
      </c>
      <c r="I1326" s="5"/>
      <c r="J1326" s="5"/>
      <c r="K1326" s="439"/>
      <c r="L1326" s="440"/>
      <c r="M1326" s="440"/>
      <c r="O1326" s="185"/>
      <c r="P1326" s="183"/>
      <c r="W1326" s="56"/>
      <c r="X1326" s="56"/>
      <c r="AA1326" s="56"/>
    </row>
    <row r="1327" spans="1:27">
      <c r="A1327" s="256" t="s">
        <v>328</v>
      </c>
      <c r="B1327" s="68">
        <v>188.45</v>
      </c>
      <c r="C1327" s="71" t="s">
        <v>162</v>
      </c>
      <c r="D1327" s="68">
        <v>250</v>
      </c>
      <c r="E1327" s="8">
        <v>250.7</v>
      </c>
      <c r="F1327" s="8">
        <v>61.6</v>
      </c>
      <c r="G1327" s="70">
        <v>1.3199999999999999E-7</v>
      </c>
      <c r="H1327" s="5">
        <v>1</v>
      </c>
      <c r="I1327" s="78">
        <v>12.5</v>
      </c>
      <c r="J1327" s="78"/>
      <c r="K1327" s="439"/>
      <c r="L1327" s="440"/>
      <c r="M1327" s="440"/>
      <c r="O1327" s="185"/>
      <c r="P1327" s="183"/>
      <c r="W1327" s="56"/>
      <c r="X1327" s="56"/>
      <c r="AA1327" s="56"/>
    </row>
    <row r="1328" spans="1:27">
      <c r="A1328" s="256" t="s">
        <v>329</v>
      </c>
      <c r="B1328" s="68">
        <v>188.45</v>
      </c>
      <c r="C1328" s="71" t="s">
        <v>163</v>
      </c>
      <c r="D1328" s="68">
        <v>3.6</v>
      </c>
      <c r="E1328" s="8">
        <v>241.2</v>
      </c>
      <c r="F1328" s="8">
        <v>61.9</v>
      </c>
      <c r="G1328" s="70">
        <v>1.2599999999999999E-7</v>
      </c>
      <c r="H1328" s="5">
        <v>1.1000000000000001</v>
      </c>
      <c r="I1328" s="78"/>
      <c r="J1328" s="78"/>
      <c r="K1328" s="439"/>
      <c r="L1328" s="440"/>
      <c r="M1328" s="440"/>
      <c r="O1328" s="185"/>
      <c r="P1328" s="183"/>
      <c r="W1328" s="56"/>
      <c r="X1328" s="56"/>
      <c r="AA1328" s="56"/>
    </row>
    <row r="1329" spans="1:27">
      <c r="A1329" s="256" t="s">
        <v>330</v>
      </c>
      <c r="B1329" s="68">
        <v>188.45</v>
      </c>
      <c r="C1329" s="71" t="s">
        <v>163</v>
      </c>
      <c r="D1329" s="68">
        <v>8.1</v>
      </c>
      <c r="E1329" s="8">
        <v>243.2</v>
      </c>
      <c r="F1329" s="8">
        <v>68.5</v>
      </c>
      <c r="G1329" s="70">
        <v>1.17E-7</v>
      </c>
      <c r="H1329" s="5">
        <v>1.1000000000000001</v>
      </c>
      <c r="I1329" s="78"/>
      <c r="J1329" s="78"/>
      <c r="K1329" s="439"/>
      <c r="L1329" s="440"/>
      <c r="M1329" s="440"/>
      <c r="O1329" s="185"/>
      <c r="P1329" s="183"/>
      <c r="W1329" s="56"/>
      <c r="X1329" s="56"/>
      <c r="AA1329" s="56"/>
    </row>
    <row r="1330" spans="1:27">
      <c r="A1330" s="256" t="s">
        <v>331</v>
      </c>
      <c r="B1330" s="68">
        <v>188.45</v>
      </c>
      <c r="C1330" s="71" t="s">
        <v>163</v>
      </c>
      <c r="D1330" s="68">
        <v>12.2</v>
      </c>
      <c r="E1330" s="8">
        <v>206.7</v>
      </c>
      <c r="F1330" s="8">
        <v>66.3</v>
      </c>
      <c r="G1330" s="70">
        <v>1.2200000000000001E-7</v>
      </c>
      <c r="H1330" s="5">
        <v>1.1000000000000001</v>
      </c>
      <c r="I1330" s="78"/>
      <c r="J1330" s="78"/>
      <c r="K1330" s="439"/>
      <c r="L1330" s="440"/>
      <c r="M1330" s="440"/>
      <c r="O1330" s="185"/>
      <c r="P1330" s="183"/>
      <c r="W1330" s="56"/>
      <c r="X1330" s="56"/>
      <c r="AA1330" s="56"/>
    </row>
    <row r="1331" spans="1:27">
      <c r="A1331" s="256" t="s">
        <v>332</v>
      </c>
      <c r="B1331" s="68">
        <v>188.45</v>
      </c>
      <c r="C1331" s="71" t="s">
        <v>163</v>
      </c>
      <c r="D1331" s="68">
        <v>14</v>
      </c>
      <c r="E1331" s="8">
        <v>205.1</v>
      </c>
      <c r="F1331" s="8">
        <v>53.6</v>
      </c>
      <c r="G1331" s="70">
        <v>1.29E-7</v>
      </c>
      <c r="H1331" s="5">
        <v>1</v>
      </c>
      <c r="I1331" s="78"/>
      <c r="J1331" s="78"/>
      <c r="K1331" s="439"/>
      <c r="L1331" s="440"/>
      <c r="M1331" s="440"/>
      <c r="O1331" s="185"/>
      <c r="P1331" s="183"/>
      <c r="W1331" s="56"/>
      <c r="X1331" s="56"/>
      <c r="AA1331" s="56"/>
    </row>
    <row r="1332" spans="1:27">
      <c r="A1332" s="256" t="s">
        <v>333</v>
      </c>
      <c r="B1332" s="68">
        <v>188.45</v>
      </c>
      <c r="C1332" s="71" t="s">
        <v>162</v>
      </c>
      <c r="D1332" s="68">
        <v>275</v>
      </c>
      <c r="E1332" s="8">
        <v>219.4</v>
      </c>
      <c r="F1332" s="8">
        <v>66.400000000000006</v>
      </c>
      <c r="G1332" s="70">
        <v>1.09E-7</v>
      </c>
      <c r="H1332" s="5">
        <v>1</v>
      </c>
      <c r="I1332" s="78"/>
      <c r="J1332" s="78"/>
      <c r="K1332" s="439"/>
      <c r="L1332" s="440"/>
      <c r="M1332" s="440"/>
      <c r="O1332" s="185"/>
      <c r="P1332" s="183"/>
      <c r="W1332" s="56"/>
      <c r="X1332" s="56"/>
      <c r="AA1332" s="56"/>
    </row>
    <row r="1333" spans="1:27">
      <c r="A1333" s="258" t="s">
        <v>334</v>
      </c>
      <c r="B1333" s="68">
        <v>188.45</v>
      </c>
      <c r="C1333" s="71" t="s">
        <v>162</v>
      </c>
      <c r="D1333" s="68">
        <v>300</v>
      </c>
      <c r="E1333" s="8">
        <v>216.7</v>
      </c>
      <c r="F1333" s="8">
        <v>60.7</v>
      </c>
      <c r="G1333" s="70">
        <v>1.0700000000000001E-7</v>
      </c>
      <c r="H1333" s="5">
        <v>1</v>
      </c>
      <c r="I1333" s="78">
        <v>14</v>
      </c>
      <c r="J1333" s="78"/>
      <c r="K1333" s="439"/>
      <c r="L1333" s="440"/>
      <c r="M1333" s="440"/>
      <c r="O1333" s="185"/>
      <c r="P1333" s="183"/>
      <c r="W1333" s="56"/>
      <c r="X1333" s="56"/>
      <c r="AA1333" s="56"/>
    </row>
    <row r="1334" spans="1:27">
      <c r="A1334" s="258" t="s">
        <v>98</v>
      </c>
      <c r="B1334" s="10">
        <v>188.45</v>
      </c>
      <c r="C1334" s="137" t="s">
        <v>162</v>
      </c>
      <c r="D1334" s="10">
        <v>325</v>
      </c>
      <c r="E1334" s="10">
        <v>16.600000000000001</v>
      </c>
      <c r="F1334" s="10">
        <v>47.8</v>
      </c>
      <c r="G1334" s="142">
        <v>3.9099999999999999E-8</v>
      </c>
      <c r="H1334" s="143">
        <v>2</v>
      </c>
      <c r="I1334" s="77"/>
      <c r="J1334" s="77"/>
      <c r="K1334" s="123"/>
      <c r="L1334" s="77"/>
      <c r="M1334" s="77"/>
      <c r="O1334" s="185"/>
      <c r="P1334" s="183"/>
      <c r="W1334" s="56"/>
      <c r="X1334" s="56"/>
      <c r="AA1334" s="56"/>
    </row>
    <row r="1335" spans="1:27" ht="15.75">
      <c r="A1335" s="258" t="s">
        <v>335</v>
      </c>
      <c r="B1335" s="10">
        <v>188.45</v>
      </c>
      <c r="C1335" s="137" t="s">
        <v>162</v>
      </c>
      <c r="D1335" s="10">
        <v>350</v>
      </c>
      <c r="E1335" s="10">
        <v>351.6</v>
      </c>
      <c r="F1335" s="10">
        <v>42.3</v>
      </c>
      <c r="G1335" s="142">
        <v>4.5699999999999999E-8</v>
      </c>
      <c r="H1335" s="143">
        <v>1.9</v>
      </c>
      <c r="I1335" s="262">
        <v>15.9</v>
      </c>
      <c r="J1335" s="77"/>
      <c r="K1335" s="259" t="s">
        <v>351</v>
      </c>
      <c r="L1335" s="77"/>
      <c r="M1335" s="77"/>
      <c r="O1335" s="185"/>
      <c r="P1335" s="183"/>
      <c r="W1335" s="56"/>
      <c r="X1335" s="56"/>
      <c r="AA1335" s="56"/>
    </row>
    <row r="1336" spans="1:27">
      <c r="A1336" s="256"/>
      <c r="B1336" s="72"/>
      <c r="C1336" s="73"/>
      <c r="D1336" s="72"/>
      <c r="E1336" s="79"/>
      <c r="F1336" s="79"/>
      <c r="G1336" s="74"/>
      <c r="H1336" s="75"/>
      <c r="I1336" s="75"/>
      <c r="J1336" s="75"/>
      <c r="K1336" s="122"/>
      <c r="L1336" s="75"/>
      <c r="M1336" s="75"/>
      <c r="W1336" s="56"/>
      <c r="X1336" s="56"/>
      <c r="AA1336" s="56"/>
    </row>
    <row r="1337" spans="1:27" ht="15.75">
      <c r="A1337" s="256" t="s">
        <v>322</v>
      </c>
      <c r="B1337" s="68">
        <v>189.1</v>
      </c>
      <c r="C1337" s="71" t="s">
        <v>161</v>
      </c>
      <c r="D1337" s="68">
        <v>0</v>
      </c>
      <c r="E1337" s="8">
        <v>307.10000000000002</v>
      </c>
      <c r="F1337" s="8">
        <v>51.3</v>
      </c>
      <c r="G1337" s="70">
        <v>2.48E-8</v>
      </c>
      <c r="H1337" s="82">
        <v>52.6</v>
      </c>
      <c r="I1337" s="82">
        <v>233</v>
      </c>
      <c r="J1337" s="82"/>
      <c r="K1337" s="128" t="s">
        <v>96</v>
      </c>
      <c r="L1337" s="82"/>
      <c r="M1337" s="82"/>
      <c r="N1337" s="116"/>
      <c r="O1337" s="185"/>
      <c r="P1337" s="183"/>
      <c r="W1337" s="56"/>
      <c r="X1337" s="56"/>
      <c r="AA1337" s="56"/>
    </row>
    <row r="1338" spans="1:27">
      <c r="A1338" s="256" t="s">
        <v>323</v>
      </c>
      <c r="B1338" s="68">
        <v>189.1</v>
      </c>
      <c r="C1338" s="71" t="s">
        <v>163</v>
      </c>
      <c r="D1338" s="68">
        <v>3.6</v>
      </c>
      <c r="E1338" s="8">
        <v>310</v>
      </c>
      <c r="F1338" s="8">
        <v>54.1</v>
      </c>
      <c r="G1338" s="70">
        <v>2.4299999999999999E-8</v>
      </c>
      <c r="H1338" s="82">
        <v>54.1</v>
      </c>
      <c r="I1338" s="82"/>
      <c r="J1338" s="82"/>
      <c r="K1338" s="439" t="s">
        <v>172</v>
      </c>
      <c r="L1338" s="444"/>
      <c r="M1338" s="444"/>
      <c r="O1338" s="185"/>
      <c r="P1338" s="183"/>
      <c r="W1338" s="56"/>
      <c r="X1338" s="56"/>
      <c r="AA1338" s="56"/>
    </row>
    <row r="1339" spans="1:27">
      <c r="A1339" s="256" t="s">
        <v>324</v>
      </c>
      <c r="B1339" s="68">
        <v>189.1</v>
      </c>
      <c r="C1339" s="71" t="s">
        <v>163</v>
      </c>
      <c r="D1339" s="68">
        <v>8.1</v>
      </c>
      <c r="E1339" s="8">
        <v>319.89999999999998</v>
      </c>
      <c r="F1339" s="8">
        <v>53.2</v>
      </c>
      <c r="G1339" s="70">
        <v>2.33E-8</v>
      </c>
      <c r="H1339" s="82">
        <v>57.5</v>
      </c>
      <c r="I1339" s="82"/>
      <c r="J1339" s="82"/>
      <c r="K1339" s="445"/>
      <c r="L1339" s="444"/>
      <c r="M1339" s="444"/>
      <c r="O1339" s="185"/>
      <c r="P1339" s="183"/>
      <c r="W1339" s="56"/>
      <c r="X1339" s="56"/>
      <c r="AA1339" s="56"/>
    </row>
    <row r="1340" spans="1:27">
      <c r="A1340" s="256" t="s">
        <v>325</v>
      </c>
      <c r="B1340" s="68">
        <v>189.1</v>
      </c>
      <c r="C1340" s="71" t="s">
        <v>163</v>
      </c>
      <c r="D1340" s="68">
        <v>12.2</v>
      </c>
      <c r="E1340" s="8">
        <v>313.7</v>
      </c>
      <c r="F1340" s="8">
        <v>50.3</v>
      </c>
      <c r="G1340" s="70">
        <v>2.14E-8</v>
      </c>
      <c r="H1340" s="82">
        <v>61</v>
      </c>
      <c r="I1340" s="82"/>
      <c r="J1340" s="82"/>
      <c r="K1340" s="445"/>
      <c r="L1340" s="444"/>
      <c r="M1340" s="444"/>
      <c r="O1340" s="185"/>
      <c r="P1340" s="183"/>
      <c r="W1340" s="56"/>
      <c r="X1340" s="56"/>
      <c r="AA1340" s="56"/>
    </row>
    <row r="1341" spans="1:27">
      <c r="A1341" s="256" t="s">
        <v>326</v>
      </c>
      <c r="B1341" s="68">
        <v>189.1</v>
      </c>
      <c r="C1341" s="71" t="s">
        <v>163</v>
      </c>
      <c r="D1341" s="68">
        <v>16.100000000000001</v>
      </c>
      <c r="E1341" s="8">
        <v>323.5</v>
      </c>
      <c r="F1341" s="8">
        <v>52.8</v>
      </c>
      <c r="G1341" s="70">
        <v>2.1299999999999999E-8</v>
      </c>
      <c r="H1341" s="82">
        <v>62.7</v>
      </c>
      <c r="I1341" s="82"/>
      <c r="J1341" s="82"/>
      <c r="K1341" s="445"/>
      <c r="L1341" s="444"/>
      <c r="M1341" s="444"/>
      <c r="O1341" s="185"/>
      <c r="P1341" s="183"/>
      <c r="W1341" s="56"/>
      <c r="X1341" s="56"/>
      <c r="AA1341" s="56"/>
    </row>
    <row r="1342" spans="1:27">
      <c r="A1342" s="256" t="s">
        <v>327</v>
      </c>
      <c r="B1342" s="68">
        <v>189.1</v>
      </c>
      <c r="C1342" s="71" t="s">
        <v>163</v>
      </c>
      <c r="D1342" s="68">
        <v>26.9</v>
      </c>
      <c r="E1342" s="8">
        <v>310.2</v>
      </c>
      <c r="F1342" s="8">
        <v>43.4</v>
      </c>
      <c r="G1342" s="70">
        <v>1.55E-8</v>
      </c>
      <c r="H1342" s="82">
        <v>71</v>
      </c>
      <c r="I1342" s="82"/>
      <c r="J1342" s="82"/>
      <c r="K1342" s="445"/>
      <c r="L1342" s="444"/>
      <c r="M1342" s="444"/>
      <c r="O1342" s="185"/>
      <c r="P1342" s="183"/>
      <c r="W1342" s="56"/>
      <c r="X1342" s="56"/>
      <c r="AA1342" s="56"/>
    </row>
    <row r="1343" spans="1:27">
      <c r="A1343" s="256" t="s">
        <v>328</v>
      </c>
      <c r="B1343" s="68">
        <v>189.1</v>
      </c>
      <c r="C1343" s="71" t="s">
        <v>163</v>
      </c>
      <c r="D1343" s="68">
        <v>36.700000000000003</v>
      </c>
      <c r="E1343" s="8">
        <v>298.10000000000002</v>
      </c>
      <c r="F1343" s="8">
        <v>26.2</v>
      </c>
      <c r="G1343" s="70">
        <v>1.24E-8</v>
      </c>
      <c r="H1343" s="82">
        <v>72.400000000000006</v>
      </c>
      <c r="I1343" s="82"/>
      <c r="J1343" s="82"/>
      <c r="K1343" s="445"/>
      <c r="L1343" s="444"/>
      <c r="M1343" s="444"/>
      <c r="O1343" s="185"/>
      <c r="P1343" s="183"/>
      <c r="W1343" s="56"/>
      <c r="X1343" s="56"/>
      <c r="AA1343" s="56"/>
    </row>
    <row r="1344" spans="1:27">
      <c r="A1344" s="256" t="s">
        <v>329</v>
      </c>
      <c r="B1344" s="68">
        <v>189.1</v>
      </c>
      <c r="C1344" s="71" t="s">
        <v>163</v>
      </c>
      <c r="D1344" s="68">
        <v>46.3</v>
      </c>
      <c r="E1344" s="8">
        <v>291.2</v>
      </c>
      <c r="F1344" s="8">
        <v>24</v>
      </c>
      <c r="G1344" s="70">
        <v>1.02E-8</v>
      </c>
      <c r="H1344" s="82">
        <v>74.599999999999994</v>
      </c>
      <c r="I1344" s="82"/>
      <c r="J1344" s="82"/>
      <c r="K1344" s="445"/>
      <c r="L1344" s="444"/>
      <c r="M1344" s="444"/>
      <c r="O1344" s="185"/>
      <c r="P1344" s="183"/>
      <c r="W1344" s="56"/>
      <c r="X1344" s="56"/>
      <c r="AA1344" s="56"/>
    </row>
    <row r="1345" spans="1:27">
      <c r="A1345" s="256" t="s">
        <v>330</v>
      </c>
      <c r="B1345" s="72">
        <v>189.1</v>
      </c>
      <c r="C1345" s="73" t="s">
        <v>163</v>
      </c>
      <c r="D1345" s="72">
        <v>55.3</v>
      </c>
      <c r="E1345" s="79">
        <v>278.2</v>
      </c>
      <c r="F1345" s="79">
        <v>34.6</v>
      </c>
      <c r="G1345" s="74">
        <v>1.07E-8</v>
      </c>
      <c r="H1345" s="75">
        <v>74</v>
      </c>
      <c r="I1345" s="75"/>
      <c r="J1345" s="75"/>
      <c r="K1345" s="122"/>
      <c r="L1345" s="75"/>
      <c r="M1345" s="75"/>
      <c r="O1345" s="185"/>
      <c r="P1345" s="183"/>
      <c r="W1345" s="56"/>
      <c r="X1345" s="56"/>
      <c r="AA1345" s="56"/>
    </row>
    <row r="1346" spans="1:27">
      <c r="A1346" s="256" t="s">
        <v>331</v>
      </c>
      <c r="B1346" s="72">
        <v>189.1</v>
      </c>
      <c r="C1346" s="73" t="s">
        <v>163</v>
      </c>
      <c r="D1346" s="72">
        <v>64.099999999999994</v>
      </c>
      <c r="E1346" s="79">
        <v>285.3</v>
      </c>
      <c r="F1346" s="79">
        <v>20.3</v>
      </c>
      <c r="G1346" s="74">
        <v>8.2499999999999994E-9</v>
      </c>
      <c r="H1346" s="75">
        <v>77.3</v>
      </c>
      <c r="I1346" s="75"/>
      <c r="J1346" s="75"/>
      <c r="K1346" s="122"/>
      <c r="L1346" s="75"/>
      <c r="M1346" s="75"/>
      <c r="O1346" s="185"/>
      <c r="P1346" s="183"/>
      <c r="W1346" s="56"/>
      <c r="X1346" s="56"/>
      <c r="AA1346" s="56"/>
    </row>
    <row r="1347" spans="1:27">
      <c r="A1347" s="256" t="s">
        <v>332</v>
      </c>
      <c r="B1347" s="72">
        <v>189.1</v>
      </c>
      <c r="C1347" s="73" t="s">
        <v>163</v>
      </c>
      <c r="D1347" s="72">
        <v>73.599999999999994</v>
      </c>
      <c r="E1347" s="79">
        <v>279.8</v>
      </c>
      <c r="F1347" s="79">
        <v>41</v>
      </c>
      <c r="G1347" s="74">
        <v>1.2E-8</v>
      </c>
      <c r="H1347" s="75">
        <v>72.5</v>
      </c>
      <c r="I1347" s="75"/>
      <c r="J1347" s="75"/>
      <c r="K1347" s="122"/>
      <c r="L1347" s="75"/>
      <c r="M1347" s="75"/>
      <c r="O1347" s="185"/>
      <c r="P1347" s="183"/>
      <c r="W1347" s="56"/>
      <c r="X1347" s="56"/>
      <c r="AA1347" s="56"/>
    </row>
    <row r="1348" spans="1:27">
      <c r="A1348" s="256" t="s">
        <v>333</v>
      </c>
      <c r="B1348" s="72">
        <v>189.1</v>
      </c>
      <c r="C1348" s="73" t="s">
        <v>163</v>
      </c>
      <c r="D1348" s="72">
        <v>82.8</v>
      </c>
      <c r="E1348" s="79">
        <v>265.60000000000002</v>
      </c>
      <c r="F1348" s="79">
        <v>24.1</v>
      </c>
      <c r="G1348" s="74">
        <v>8.4200000000000003E-9</v>
      </c>
      <c r="H1348" s="75">
        <v>76.599999999999994</v>
      </c>
      <c r="I1348" s="75"/>
      <c r="J1348" s="75"/>
      <c r="K1348" s="122"/>
      <c r="L1348" s="75"/>
      <c r="M1348" s="75"/>
      <c r="O1348" s="185"/>
      <c r="P1348" s="183"/>
      <c r="W1348" s="56"/>
      <c r="X1348" s="56"/>
      <c r="AA1348" s="56"/>
    </row>
    <row r="1349" spans="1:27">
      <c r="A1349" s="256" t="s">
        <v>334</v>
      </c>
      <c r="B1349" s="72">
        <v>189.1</v>
      </c>
      <c r="C1349" s="73" t="s">
        <v>163</v>
      </c>
      <c r="D1349" s="72">
        <v>92.2</v>
      </c>
      <c r="E1349" s="79">
        <v>274.39999999999998</v>
      </c>
      <c r="F1349" s="79">
        <v>13.1</v>
      </c>
      <c r="G1349" s="74">
        <v>1.04E-8</v>
      </c>
      <c r="H1349" s="75">
        <v>72.2</v>
      </c>
      <c r="I1349" s="75"/>
      <c r="J1349" s="75"/>
      <c r="K1349" s="122"/>
      <c r="L1349" s="75"/>
      <c r="M1349" s="75"/>
      <c r="O1349" s="185"/>
      <c r="P1349" s="183"/>
      <c r="W1349" s="56"/>
      <c r="X1349" s="56"/>
      <c r="AA1349" s="56"/>
    </row>
    <row r="1350" spans="1:27">
      <c r="A1350" s="256" t="s">
        <v>98</v>
      </c>
      <c r="B1350" s="72">
        <v>189.1</v>
      </c>
      <c r="C1350" s="73" t="s">
        <v>163</v>
      </c>
      <c r="D1350" s="72">
        <v>102.1</v>
      </c>
      <c r="E1350" s="79">
        <v>281.10000000000002</v>
      </c>
      <c r="F1350" s="79">
        <v>28.6</v>
      </c>
      <c r="G1350" s="74">
        <v>6.0699999999999999E-9</v>
      </c>
      <c r="H1350" s="75">
        <v>81.2</v>
      </c>
      <c r="I1350" s="75"/>
      <c r="J1350" s="75"/>
      <c r="K1350" s="122"/>
      <c r="L1350" s="75"/>
      <c r="M1350" s="75"/>
      <c r="O1350" s="185"/>
      <c r="P1350" s="183"/>
      <c r="W1350" s="56"/>
      <c r="X1350" s="56"/>
      <c r="AA1350" s="56"/>
    </row>
    <row r="1351" spans="1:27">
      <c r="A1351" s="256" t="s">
        <v>335</v>
      </c>
      <c r="B1351" s="72">
        <v>189.1</v>
      </c>
      <c r="C1351" s="73" t="s">
        <v>163</v>
      </c>
      <c r="D1351" s="72">
        <v>117.5</v>
      </c>
      <c r="E1351" s="79">
        <v>300.89999999999998</v>
      </c>
      <c r="F1351" s="79">
        <v>4</v>
      </c>
      <c r="G1351" s="74">
        <v>6.0900000000000003E-9</v>
      </c>
      <c r="H1351" s="75">
        <v>80.8</v>
      </c>
      <c r="I1351" s="75"/>
      <c r="J1351" s="75"/>
      <c r="K1351" s="122"/>
      <c r="L1351" s="75"/>
      <c r="M1351" s="75"/>
      <c r="O1351" s="185"/>
      <c r="P1351" s="183"/>
      <c r="W1351" s="56"/>
      <c r="X1351" s="56"/>
      <c r="AA1351" s="56"/>
    </row>
    <row r="1352" spans="1:27">
      <c r="A1352" s="256"/>
      <c r="B1352" s="72"/>
      <c r="C1352" s="73"/>
      <c r="D1352" s="72"/>
      <c r="E1352" s="79"/>
      <c r="F1352" s="79"/>
      <c r="G1352" s="74"/>
      <c r="H1352" s="75"/>
      <c r="I1352" s="75"/>
      <c r="J1352" s="75"/>
      <c r="K1352" s="122"/>
      <c r="L1352" s="75"/>
      <c r="M1352" s="75"/>
      <c r="W1352" s="56"/>
      <c r="X1352" s="56"/>
      <c r="AA1352" s="56"/>
    </row>
    <row r="1353" spans="1:27" ht="15.75">
      <c r="A1353" s="256" t="s">
        <v>322</v>
      </c>
      <c r="B1353" s="68">
        <v>189.8</v>
      </c>
      <c r="C1353" s="71" t="s">
        <v>161</v>
      </c>
      <c r="D1353" s="68">
        <v>0</v>
      </c>
      <c r="E1353" s="8">
        <v>283.8</v>
      </c>
      <c r="F1353" s="8">
        <v>45</v>
      </c>
      <c r="G1353" s="70">
        <v>1.42E-7</v>
      </c>
      <c r="H1353" s="5">
        <v>1</v>
      </c>
      <c r="I1353" s="5">
        <v>12.6</v>
      </c>
      <c r="J1353" s="5"/>
      <c r="K1353" s="128" t="s">
        <v>96</v>
      </c>
      <c r="L1353" s="5"/>
      <c r="M1353" s="5"/>
      <c r="N1353" s="116"/>
      <c r="O1353" s="185"/>
      <c r="P1353" s="183"/>
      <c r="W1353" s="56"/>
      <c r="X1353" s="56"/>
      <c r="AA1353" s="56"/>
    </row>
    <row r="1354" spans="1:27">
      <c r="A1354" s="256" t="s">
        <v>323</v>
      </c>
      <c r="B1354" s="68">
        <v>189.8</v>
      </c>
      <c r="C1354" s="71" t="s">
        <v>162</v>
      </c>
      <c r="D1354" s="68">
        <v>100</v>
      </c>
      <c r="E1354" s="8">
        <v>290.10000000000002</v>
      </c>
      <c r="F1354" s="8">
        <v>62.4</v>
      </c>
      <c r="G1354" s="70">
        <v>1.12E-7</v>
      </c>
      <c r="H1354" s="5">
        <v>1.2</v>
      </c>
      <c r="I1354" s="5"/>
      <c r="J1354" s="5"/>
      <c r="K1354" s="439" t="s">
        <v>170</v>
      </c>
      <c r="L1354" s="440"/>
      <c r="M1354" s="440"/>
      <c r="O1354" s="185"/>
      <c r="P1354" s="183"/>
      <c r="W1354" s="56"/>
      <c r="X1354" s="56"/>
      <c r="AA1354" s="56"/>
    </row>
    <row r="1355" spans="1:27">
      <c r="A1355" s="256" t="s">
        <v>324</v>
      </c>
      <c r="B1355" s="68">
        <v>189.8</v>
      </c>
      <c r="C1355" s="71" t="s">
        <v>162</v>
      </c>
      <c r="D1355" s="68">
        <v>150</v>
      </c>
      <c r="E1355" s="8">
        <v>314.7</v>
      </c>
      <c r="F1355" s="8">
        <v>82</v>
      </c>
      <c r="G1355" s="70">
        <v>5.9200000000000001E-8</v>
      </c>
      <c r="H1355" s="5">
        <v>1.5</v>
      </c>
      <c r="I1355" s="5">
        <v>13</v>
      </c>
      <c r="J1355" s="5"/>
      <c r="K1355" s="439"/>
      <c r="L1355" s="440"/>
      <c r="M1355" s="440"/>
      <c r="O1355" s="185"/>
      <c r="P1355" s="183"/>
      <c r="W1355" s="56"/>
      <c r="X1355" s="56"/>
      <c r="AA1355" s="56"/>
    </row>
    <row r="1356" spans="1:27">
      <c r="A1356" s="256" t="s">
        <v>325</v>
      </c>
      <c r="B1356" s="68">
        <v>189.8</v>
      </c>
      <c r="C1356" s="71" t="s">
        <v>163</v>
      </c>
      <c r="D1356" s="68">
        <v>3.6</v>
      </c>
      <c r="E1356" s="8">
        <v>4.4000000000000004</v>
      </c>
      <c r="F1356" s="8">
        <v>74.2</v>
      </c>
      <c r="G1356" s="70">
        <v>5.4300000000000003E-8</v>
      </c>
      <c r="H1356" s="5">
        <v>1.8</v>
      </c>
      <c r="I1356" s="5"/>
      <c r="J1356" s="5"/>
      <c r="K1356" s="439"/>
      <c r="L1356" s="440"/>
      <c r="M1356" s="440"/>
      <c r="O1356" s="185"/>
      <c r="P1356" s="183"/>
      <c r="W1356" s="56"/>
      <c r="X1356" s="56"/>
      <c r="AA1356" s="56"/>
    </row>
    <row r="1357" spans="1:27">
      <c r="A1357" s="256" t="s">
        <v>326</v>
      </c>
      <c r="B1357" s="68">
        <v>189.8</v>
      </c>
      <c r="C1357" s="71" t="s">
        <v>163</v>
      </c>
      <c r="D1357" s="68">
        <v>5.8</v>
      </c>
      <c r="E1357" s="8">
        <v>56.7</v>
      </c>
      <c r="F1357" s="8">
        <v>74.099999999999994</v>
      </c>
      <c r="G1357" s="70">
        <v>5.8899999999999998E-8</v>
      </c>
      <c r="H1357" s="5">
        <v>1.6</v>
      </c>
      <c r="I1357" s="5"/>
      <c r="J1357" s="5"/>
      <c r="K1357" s="439"/>
      <c r="L1357" s="440"/>
      <c r="M1357" s="440"/>
      <c r="O1357" s="185"/>
      <c r="P1357" s="183"/>
      <c r="W1357" s="56"/>
      <c r="X1357" s="56"/>
      <c r="AA1357" s="56"/>
    </row>
    <row r="1358" spans="1:27">
      <c r="A1358" s="256" t="s">
        <v>327</v>
      </c>
      <c r="B1358" s="68">
        <v>189.8</v>
      </c>
      <c r="C1358" s="71" t="s">
        <v>163</v>
      </c>
      <c r="D1358" s="68">
        <v>8.1</v>
      </c>
      <c r="E1358" s="8">
        <v>75.099999999999994</v>
      </c>
      <c r="F1358" s="8">
        <v>83.6</v>
      </c>
      <c r="G1358" s="70">
        <v>5.47E-8</v>
      </c>
      <c r="H1358" s="5">
        <v>1.6</v>
      </c>
      <c r="I1358" s="5"/>
      <c r="J1358" s="5"/>
      <c r="K1358" s="439"/>
      <c r="L1358" s="440"/>
      <c r="M1358" s="440"/>
      <c r="O1358" s="185"/>
      <c r="P1358" s="183"/>
      <c r="W1358" s="56"/>
      <c r="X1358" s="56"/>
      <c r="AA1358" s="56"/>
    </row>
    <row r="1359" spans="1:27">
      <c r="A1359" s="256" t="s">
        <v>328</v>
      </c>
      <c r="B1359" s="68">
        <v>189.8</v>
      </c>
      <c r="C1359" s="71" t="s">
        <v>163</v>
      </c>
      <c r="D1359" s="68">
        <v>12.2</v>
      </c>
      <c r="E1359" s="8">
        <v>38.299999999999997</v>
      </c>
      <c r="F1359" s="8">
        <v>64.8</v>
      </c>
      <c r="G1359" s="70">
        <v>7.0399999999999995E-8</v>
      </c>
      <c r="H1359" s="5">
        <v>1.7</v>
      </c>
      <c r="I1359" s="5"/>
      <c r="J1359" s="5"/>
      <c r="K1359" s="439"/>
      <c r="L1359" s="440"/>
      <c r="M1359" s="440"/>
      <c r="O1359" s="185"/>
      <c r="P1359" s="183"/>
      <c r="W1359" s="56"/>
      <c r="X1359" s="56"/>
      <c r="AA1359" s="56"/>
    </row>
    <row r="1360" spans="1:27">
      <c r="A1360" s="256" t="s">
        <v>329</v>
      </c>
      <c r="B1360" s="68">
        <v>189.8</v>
      </c>
      <c r="C1360" s="71" t="s">
        <v>163</v>
      </c>
      <c r="D1360" s="68">
        <v>14</v>
      </c>
      <c r="E1360" s="8">
        <v>36.299999999999997</v>
      </c>
      <c r="F1360" s="8">
        <v>47.1</v>
      </c>
      <c r="G1360" s="70">
        <v>7.2800000000000003E-8</v>
      </c>
      <c r="H1360" s="5">
        <v>1.7</v>
      </c>
      <c r="I1360" s="5"/>
      <c r="J1360" s="5"/>
      <c r="K1360" s="439"/>
      <c r="L1360" s="440"/>
      <c r="M1360" s="440"/>
      <c r="O1360" s="185"/>
      <c r="P1360" s="183"/>
      <c r="W1360" s="56"/>
      <c r="X1360" s="56"/>
      <c r="AA1360" s="56"/>
    </row>
    <row r="1361" spans="1:27">
      <c r="A1361" s="256" t="s">
        <v>330</v>
      </c>
      <c r="B1361" s="68">
        <v>189.8</v>
      </c>
      <c r="C1361" s="71" t="s">
        <v>163</v>
      </c>
      <c r="D1361" s="68">
        <v>16.100000000000001</v>
      </c>
      <c r="E1361" s="8">
        <v>26.4</v>
      </c>
      <c r="F1361" s="8">
        <v>34</v>
      </c>
      <c r="G1361" s="70">
        <v>7.6399999999999996E-8</v>
      </c>
      <c r="H1361" s="5">
        <v>1.7</v>
      </c>
      <c r="I1361" s="5"/>
      <c r="J1361" s="5"/>
      <c r="K1361" s="439"/>
      <c r="L1361" s="440"/>
      <c r="M1361" s="440"/>
      <c r="O1361" s="185"/>
      <c r="P1361" s="183"/>
      <c r="W1361" s="56"/>
      <c r="X1361" s="56"/>
      <c r="AA1361" s="56"/>
    </row>
    <row r="1362" spans="1:27">
      <c r="A1362" s="256" t="s">
        <v>331</v>
      </c>
      <c r="B1362" s="68">
        <v>189.8</v>
      </c>
      <c r="C1362" s="71" t="s">
        <v>162</v>
      </c>
      <c r="D1362" s="68">
        <v>200</v>
      </c>
      <c r="E1362" s="8">
        <v>4.2</v>
      </c>
      <c r="F1362" s="8">
        <v>32.9</v>
      </c>
      <c r="G1362" s="70">
        <v>6.8400000000000004E-8</v>
      </c>
      <c r="H1362" s="5">
        <v>1.8</v>
      </c>
      <c r="I1362" s="5"/>
      <c r="J1362" s="5"/>
      <c r="K1362" s="439"/>
      <c r="L1362" s="440"/>
      <c r="M1362" s="440"/>
      <c r="O1362" s="185"/>
      <c r="P1362" s="183"/>
      <c r="W1362" s="56"/>
      <c r="X1362" s="56"/>
      <c r="AA1362" s="56"/>
    </row>
    <row r="1363" spans="1:27">
      <c r="A1363" s="256" t="s">
        <v>332</v>
      </c>
      <c r="B1363" s="72">
        <v>189.8</v>
      </c>
      <c r="C1363" s="73" t="s">
        <v>162</v>
      </c>
      <c r="D1363" s="72">
        <v>225</v>
      </c>
      <c r="E1363" s="79">
        <v>359.7</v>
      </c>
      <c r="F1363" s="79">
        <v>-0.4</v>
      </c>
      <c r="G1363" s="74">
        <v>1.3799999999999999E-7</v>
      </c>
      <c r="H1363" s="75">
        <v>2</v>
      </c>
      <c r="I1363" s="77">
        <v>25.6</v>
      </c>
      <c r="J1363" s="77"/>
      <c r="K1363" s="123"/>
      <c r="L1363" s="77"/>
      <c r="M1363" s="77"/>
      <c r="O1363" s="185"/>
      <c r="P1363" s="183"/>
      <c r="W1363" s="56"/>
      <c r="X1363" s="56"/>
      <c r="AA1363" s="56"/>
    </row>
    <row r="1364" spans="1:27">
      <c r="A1364" s="256" t="s">
        <v>333</v>
      </c>
      <c r="B1364" s="72">
        <v>189.8</v>
      </c>
      <c r="C1364" s="73" t="s">
        <v>162</v>
      </c>
      <c r="D1364" s="72">
        <v>250</v>
      </c>
      <c r="E1364" s="79">
        <v>347.8</v>
      </c>
      <c r="F1364" s="79">
        <v>-11</v>
      </c>
      <c r="G1364" s="74">
        <v>1.5699999999999999E-7</v>
      </c>
      <c r="H1364" s="75">
        <v>2.2000000000000002</v>
      </c>
      <c r="I1364" s="77"/>
      <c r="J1364" s="77"/>
      <c r="K1364" s="123"/>
      <c r="L1364" s="77"/>
      <c r="M1364" s="77"/>
      <c r="O1364" s="185"/>
      <c r="P1364" s="183"/>
      <c r="W1364" s="56"/>
      <c r="X1364" s="56"/>
      <c r="AA1364" s="56"/>
    </row>
    <row r="1365" spans="1:27">
      <c r="A1365" s="256" t="s">
        <v>334</v>
      </c>
      <c r="B1365" s="72">
        <v>189.8</v>
      </c>
      <c r="C1365" s="73" t="s">
        <v>162</v>
      </c>
      <c r="D1365" s="72">
        <v>275</v>
      </c>
      <c r="E1365" s="79">
        <v>358.8</v>
      </c>
      <c r="F1365" s="79">
        <v>-31.4</v>
      </c>
      <c r="G1365" s="74">
        <v>1.61E-7</v>
      </c>
      <c r="H1365" s="75">
        <v>2.4</v>
      </c>
      <c r="I1365" s="77"/>
      <c r="J1365" s="77"/>
      <c r="K1365" s="123"/>
      <c r="L1365" s="77"/>
      <c r="M1365" s="77"/>
      <c r="O1365" s="185"/>
      <c r="P1365" s="183"/>
      <c r="W1365" s="56"/>
      <c r="X1365" s="56"/>
      <c r="AA1365" s="56"/>
    </row>
    <row r="1366" spans="1:27">
      <c r="A1366" s="256" t="s">
        <v>98</v>
      </c>
      <c r="B1366" s="72">
        <v>189.8</v>
      </c>
      <c r="C1366" s="73" t="s">
        <v>162</v>
      </c>
      <c r="D1366" s="72">
        <v>300</v>
      </c>
      <c r="E1366" s="79">
        <v>352.6</v>
      </c>
      <c r="F1366" s="79">
        <v>-30.4</v>
      </c>
      <c r="G1366" s="74">
        <v>1.8799999999999999E-7</v>
      </c>
      <c r="H1366" s="75">
        <v>2.2999999999999998</v>
      </c>
      <c r="I1366" s="77">
        <v>62.6</v>
      </c>
      <c r="J1366" s="77"/>
      <c r="K1366" s="123"/>
      <c r="L1366" s="77"/>
      <c r="M1366" s="77"/>
      <c r="O1366" s="185"/>
      <c r="P1366" s="183"/>
      <c r="W1366" s="56"/>
      <c r="X1366" s="56"/>
      <c r="AA1366" s="56"/>
    </row>
    <row r="1367" spans="1:27">
      <c r="A1367" s="256" t="s">
        <v>335</v>
      </c>
      <c r="B1367" s="72">
        <v>189.8</v>
      </c>
      <c r="C1367" s="73" t="s">
        <v>162</v>
      </c>
      <c r="D1367" s="72">
        <v>325</v>
      </c>
      <c r="E1367" s="79">
        <v>6.8</v>
      </c>
      <c r="F1367" s="79">
        <v>-34.9</v>
      </c>
      <c r="G1367" s="74">
        <v>1.92E-7</v>
      </c>
      <c r="H1367" s="75">
        <v>2.6</v>
      </c>
      <c r="I1367" s="77"/>
      <c r="J1367" s="77"/>
      <c r="K1367" s="123"/>
      <c r="L1367" s="77"/>
      <c r="M1367" s="77"/>
      <c r="O1367" s="185"/>
      <c r="P1367" s="183"/>
      <c r="W1367" s="56"/>
      <c r="X1367" s="56"/>
      <c r="AA1367" s="56"/>
    </row>
    <row r="1368" spans="1:27">
      <c r="A1368" s="256" t="s">
        <v>336</v>
      </c>
      <c r="B1368" s="72">
        <v>189.8</v>
      </c>
      <c r="C1368" s="73" t="s">
        <v>162</v>
      </c>
      <c r="D1368" s="72">
        <v>350</v>
      </c>
      <c r="E1368" s="79">
        <v>357.2</v>
      </c>
      <c r="F1368" s="79">
        <v>-31.9</v>
      </c>
      <c r="G1368" s="74">
        <v>2.4999999999999999E-7</v>
      </c>
      <c r="H1368" s="75">
        <v>2.5</v>
      </c>
      <c r="I1368" s="77">
        <v>98.2</v>
      </c>
      <c r="J1368" s="77"/>
      <c r="K1368" s="123"/>
      <c r="L1368" s="77"/>
      <c r="M1368" s="77"/>
      <c r="O1368" s="185"/>
      <c r="P1368" s="183"/>
      <c r="W1368" s="56"/>
      <c r="X1368" s="56"/>
      <c r="AA1368" s="56"/>
    </row>
    <row r="1369" spans="1:27">
      <c r="A1369" s="256"/>
      <c r="B1369" s="72"/>
      <c r="C1369" s="73"/>
      <c r="D1369" s="72"/>
      <c r="E1369" s="79"/>
      <c r="F1369" s="79"/>
      <c r="G1369" s="74"/>
      <c r="H1369" s="75"/>
      <c r="I1369" s="75"/>
      <c r="J1369" s="75"/>
      <c r="K1369" s="122"/>
      <c r="L1369" s="75"/>
      <c r="M1369" s="75"/>
      <c r="W1369" s="56"/>
      <c r="X1369" s="56"/>
      <c r="AA1369" s="56"/>
    </row>
    <row r="1370" spans="1:27" ht="15.75">
      <c r="A1370" s="256" t="s">
        <v>322</v>
      </c>
      <c r="B1370" s="68">
        <v>190.9</v>
      </c>
      <c r="C1370" s="71" t="s">
        <v>161</v>
      </c>
      <c r="D1370" s="68">
        <v>0</v>
      </c>
      <c r="E1370" s="8">
        <v>28.1</v>
      </c>
      <c r="F1370" s="8">
        <v>4.5999999999999996</v>
      </c>
      <c r="G1370" s="70">
        <v>1.2200000000000001E-7</v>
      </c>
      <c r="H1370" s="5">
        <v>1.6</v>
      </c>
      <c r="I1370" s="5">
        <v>17.600000000000001</v>
      </c>
      <c r="J1370" s="5"/>
      <c r="K1370" s="128" t="s">
        <v>97</v>
      </c>
      <c r="L1370" s="5"/>
      <c r="M1370" s="5"/>
      <c r="N1370" s="116"/>
      <c r="O1370" s="185"/>
      <c r="P1370" s="183"/>
      <c r="W1370" s="56"/>
      <c r="X1370" s="56"/>
      <c r="AA1370" s="56"/>
    </row>
    <row r="1371" spans="1:27">
      <c r="A1371" s="256" t="s">
        <v>323</v>
      </c>
      <c r="B1371" s="68">
        <v>190.9</v>
      </c>
      <c r="C1371" s="71" t="s">
        <v>163</v>
      </c>
      <c r="D1371" s="68">
        <v>3.6</v>
      </c>
      <c r="E1371" s="8">
        <v>37.799999999999997</v>
      </c>
      <c r="F1371" s="8">
        <v>-2.4</v>
      </c>
      <c r="G1371" s="70">
        <v>1.3300000000000001E-7</v>
      </c>
      <c r="H1371" s="5">
        <v>1.7</v>
      </c>
      <c r="I1371" s="5"/>
      <c r="J1371" s="5"/>
      <c r="K1371" s="439" t="s">
        <v>169</v>
      </c>
      <c r="L1371" s="440"/>
      <c r="M1371" s="440"/>
      <c r="O1371" s="185"/>
      <c r="P1371" s="183"/>
      <c r="W1371" s="56"/>
      <c r="X1371" s="56"/>
      <c r="AA1371" s="56"/>
    </row>
    <row r="1372" spans="1:27">
      <c r="A1372" s="256" t="s">
        <v>324</v>
      </c>
      <c r="B1372" s="68">
        <v>190.9</v>
      </c>
      <c r="C1372" s="71" t="s">
        <v>163</v>
      </c>
      <c r="D1372" s="68">
        <v>8.1</v>
      </c>
      <c r="E1372" s="8">
        <v>30</v>
      </c>
      <c r="F1372" s="8">
        <v>-5.6</v>
      </c>
      <c r="G1372" s="70">
        <v>1.0700000000000001E-7</v>
      </c>
      <c r="H1372" s="5">
        <v>1.7</v>
      </c>
      <c r="I1372" s="5"/>
      <c r="J1372" s="5"/>
      <c r="K1372" s="439"/>
      <c r="L1372" s="440"/>
      <c r="M1372" s="440"/>
      <c r="O1372" s="185"/>
      <c r="P1372" s="183"/>
      <c r="W1372" s="56"/>
      <c r="X1372" s="56"/>
      <c r="AA1372" s="56"/>
    </row>
    <row r="1373" spans="1:27">
      <c r="A1373" s="256" t="s">
        <v>325</v>
      </c>
      <c r="B1373" s="68">
        <v>190.9</v>
      </c>
      <c r="C1373" s="71" t="s">
        <v>163</v>
      </c>
      <c r="D1373" s="68">
        <v>12.2</v>
      </c>
      <c r="E1373" s="8">
        <v>35</v>
      </c>
      <c r="F1373" s="8">
        <v>-25.1</v>
      </c>
      <c r="G1373" s="70">
        <v>1.18E-7</v>
      </c>
      <c r="H1373" s="5">
        <v>1.6</v>
      </c>
      <c r="I1373" s="5"/>
      <c r="J1373" s="5"/>
      <c r="K1373" s="439"/>
      <c r="L1373" s="440"/>
      <c r="M1373" s="440"/>
      <c r="O1373" s="185"/>
      <c r="P1373" s="183"/>
      <c r="W1373" s="56"/>
      <c r="X1373" s="56"/>
      <c r="AA1373" s="56"/>
    </row>
    <row r="1374" spans="1:27">
      <c r="A1374" s="256" t="s">
        <v>326</v>
      </c>
      <c r="B1374" s="68">
        <v>190.9</v>
      </c>
      <c r="C1374" s="71" t="s">
        <v>163</v>
      </c>
      <c r="D1374" s="68">
        <v>16.100000000000001</v>
      </c>
      <c r="E1374" s="8">
        <v>57.7</v>
      </c>
      <c r="F1374" s="8">
        <v>-20.9</v>
      </c>
      <c r="G1374" s="70">
        <v>1.3E-7</v>
      </c>
      <c r="H1374" s="5">
        <v>1.7</v>
      </c>
      <c r="I1374" s="5"/>
      <c r="J1374" s="5"/>
      <c r="K1374" s="439"/>
      <c r="L1374" s="440"/>
      <c r="M1374" s="440"/>
      <c r="O1374" s="185"/>
      <c r="P1374" s="183"/>
      <c r="W1374" s="56"/>
      <c r="X1374" s="56"/>
      <c r="AA1374" s="56"/>
    </row>
    <row r="1375" spans="1:27">
      <c r="A1375" s="256" t="s">
        <v>327</v>
      </c>
      <c r="B1375" s="68">
        <v>190.9</v>
      </c>
      <c r="C1375" s="71" t="s">
        <v>163</v>
      </c>
      <c r="D1375" s="68">
        <v>20.9</v>
      </c>
      <c r="E1375" s="8">
        <v>61.5</v>
      </c>
      <c r="F1375" s="8">
        <v>-17.399999999999999</v>
      </c>
      <c r="G1375" s="70">
        <v>1.0700000000000001E-7</v>
      </c>
      <c r="H1375" s="5">
        <v>2</v>
      </c>
      <c r="I1375" s="5"/>
      <c r="J1375" s="5"/>
      <c r="K1375" s="439"/>
      <c r="L1375" s="440"/>
      <c r="M1375" s="440"/>
      <c r="O1375" s="185"/>
      <c r="P1375" s="183"/>
      <c r="W1375" s="56"/>
      <c r="X1375" s="56"/>
      <c r="AA1375" s="56"/>
    </row>
    <row r="1376" spans="1:27">
      <c r="A1376" s="256" t="s">
        <v>328</v>
      </c>
      <c r="B1376" s="372">
        <v>190.9</v>
      </c>
      <c r="C1376" s="372" t="s">
        <v>162</v>
      </c>
      <c r="D1376" s="372">
        <v>200</v>
      </c>
      <c r="E1376" s="372">
        <v>5.0999999999999996</v>
      </c>
      <c r="F1376" s="372">
        <v>-23.6</v>
      </c>
      <c r="G1376" s="377">
        <v>3.2500000000000001E-7</v>
      </c>
      <c r="H1376" s="372">
        <v>1.9</v>
      </c>
      <c r="I1376" s="96">
        <v>54.7</v>
      </c>
      <c r="J1376" s="96"/>
      <c r="K1376" s="135"/>
      <c r="L1376" s="96"/>
      <c r="M1376" s="96"/>
      <c r="N1376" s="109"/>
      <c r="O1376" s="196"/>
      <c r="P1376" s="196"/>
      <c r="W1376" s="56"/>
      <c r="X1376" s="56"/>
      <c r="AA1376" s="56"/>
    </row>
    <row r="1377" spans="1:27">
      <c r="A1377" s="256" t="s">
        <v>329</v>
      </c>
      <c r="B1377" s="372">
        <v>190.9</v>
      </c>
      <c r="C1377" s="372" t="s">
        <v>162</v>
      </c>
      <c r="D1377" s="372">
        <v>225</v>
      </c>
      <c r="E1377" s="372">
        <v>352.9</v>
      </c>
      <c r="F1377" s="372">
        <v>-19</v>
      </c>
      <c r="G1377" s="377">
        <v>4.6199999999999998E-7</v>
      </c>
      <c r="H1377" s="372">
        <v>1.7</v>
      </c>
      <c r="I1377" s="96">
        <v>64.3</v>
      </c>
      <c r="J1377" s="96"/>
      <c r="K1377" s="135"/>
      <c r="L1377" s="96"/>
      <c r="M1377" s="96"/>
      <c r="N1377" s="109"/>
      <c r="O1377" s="196"/>
      <c r="P1377" s="196"/>
      <c r="W1377" s="56"/>
      <c r="X1377" s="56"/>
      <c r="AA1377" s="56"/>
    </row>
    <row r="1378" spans="1:27">
      <c r="A1378" s="256" t="s">
        <v>330</v>
      </c>
      <c r="B1378" s="372">
        <v>190.9</v>
      </c>
      <c r="C1378" s="372" t="s">
        <v>162</v>
      </c>
      <c r="D1378" s="372">
        <v>250</v>
      </c>
      <c r="E1378" s="372">
        <v>329.1</v>
      </c>
      <c r="F1378" s="372">
        <v>-23.5</v>
      </c>
      <c r="G1378" s="377">
        <v>2.05E-7</v>
      </c>
      <c r="H1378" s="372">
        <v>2.8</v>
      </c>
      <c r="I1378" s="96">
        <v>60.6</v>
      </c>
      <c r="J1378" s="96"/>
      <c r="K1378" s="135"/>
      <c r="L1378" s="96"/>
      <c r="M1378" s="96"/>
      <c r="N1378" s="109"/>
      <c r="O1378" s="196"/>
      <c r="P1378" s="196"/>
      <c r="W1378" s="56"/>
      <c r="X1378" s="56"/>
      <c r="AA1378" s="56"/>
    </row>
    <row r="1379" spans="1:27">
      <c r="A1379" s="256" t="s">
        <v>331</v>
      </c>
      <c r="B1379" s="372">
        <v>190.9</v>
      </c>
      <c r="C1379" s="372" t="s">
        <v>163</v>
      </c>
      <c r="D1379" s="372">
        <v>25</v>
      </c>
      <c r="E1379" s="372">
        <v>13.3</v>
      </c>
      <c r="F1379" s="372">
        <v>-13</v>
      </c>
      <c r="G1379" s="377">
        <v>2.6800000000000002E-7</v>
      </c>
      <c r="H1379" s="372">
        <v>2.8</v>
      </c>
      <c r="I1379" s="72"/>
      <c r="J1379" s="72"/>
      <c r="K1379" s="119"/>
      <c r="L1379" s="72"/>
      <c r="M1379" s="72"/>
      <c r="N1379" s="109"/>
      <c r="O1379" s="196"/>
      <c r="P1379" s="196"/>
      <c r="W1379" s="56"/>
      <c r="X1379" s="56"/>
      <c r="AA1379" s="56"/>
    </row>
    <row r="1380" spans="1:27">
      <c r="A1380" s="256" t="s">
        <v>332</v>
      </c>
      <c r="B1380" s="372">
        <v>190.9</v>
      </c>
      <c r="C1380" s="372" t="s">
        <v>163</v>
      </c>
      <c r="D1380" s="372">
        <v>30</v>
      </c>
      <c r="E1380" s="372">
        <v>353.4</v>
      </c>
      <c r="F1380" s="372">
        <v>-3.7</v>
      </c>
      <c r="G1380" s="377">
        <v>2.4999999999999999E-7</v>
      </c>
      <c r="H1380" s="372">
        <v>2.7</v>
      </c>
      <c r="I1380" s="72"/>
      <c r="J1380" s="72"/>
      <c r="K1380" s="119"/>
      <c r="L1380" s="72"/>
      <c r="M1380" s="72"/>
      <c r="N1380" s="109"/>
      <c r="O1380" s="196"/>
      <c r="P1380" s="196"/>
      <c r="W1380" s="56"/>
      <c r="X1380" s="56"/>
      <c r="AA1380" s="56"/>
    </row>
    <row r="1381" spans="1:27">
      <c r="A1381" s="258" t="s">
        <v>333</v>
      </c>
      <c r="B1381" s="372">
        <v>190.9</v>
      </c>
      <c r="C1381" s="372" t="s">
        <v>163</v>
      </c>
      <c r="D1381" s="372">
        <v>35</v>
      </c>
      <c r="E1381" s="372">
        <v>0.4</v>
      </c>
      <c r="F1381" s="372">
        <v>-40.5</v>
      </c>
      <c r="G1381" s="377">
        <v>1.8400000000000001E-7</v>
      </c>
      <c r="H1381" s="372">
        <v>3.7</v>
      </c>
      <c r="I1381" s="72"/>
      <c r="J1381" s="72"/>
      <c r="K1381" s="119"/>
      <c r="L1381" s="72"/>
      <c r="M1381" s="72"/>
      <c r="N1381" s="109"/>
      <c r="O1381" s="196"/>
      <c r="P1381" s="196"/>
      <c r="W1381" s="56"/>
      <c r="X1381" s="56"/>
      <c r="AA1381" s="56"/>
    </row>
    <row r="1382" spans="1:27">
      <c r="A1382" s="258" t="s">
        <v>334</v>
      </c>
      <c r="B1382" s="372">
        <v>190.9</v>
      </c>
      <c r="C1382" s="372" t="s">
        <v>163</v>
      </c>
      <c r="D1382" s="372">
        <v>40</v>
      </c>
      <c r="E1382" s="372">
        <v>9.9</v>
      </c>
      <c r="F1382" s="372">
        <v>-55.2</v>
      </c>
      <c r="G1382" s="377">
        <v>5.9999999999999995E-8</v>
      </c>
      <c r="H1382" s="372">
        <v>19.399999999999999</v>
      </c>
      <c r="I1382" s="72"/>
      <c r="J1382" s="72"/>
      <c r="K1382" s="119"/>
      <c r="L1382" s="72"/>
      <c r="M1382" s="72"/>
      <c r="N1382" s="109"/>
      <c r="O1382" s="196"/>
      <c r="P1382" s="196"/>
      <c r="W1382" s="56"/>
      <c r="X1382" s="56"/>
      <c r="AA1382" s="56"/>
    </row>
    <row r="1383" spans="1:27">
      <c r="A1383" s="256" t="s">
        <v>98</v>
      </c>
      <c r="B1383" s="72">
        <v>190.9</v>
      </c>
      <c r="C1383" s="72" t="s">
        <v>163</v>
      </c>
      <c r="D1383" s="72">
        <v>45</v>
      </c>
      <c r="E1383" s="72">
        <v>7.3</v>
      </c>
      <c r="F1383" s="72">
        <v>-12.8</v>
      </c>
      <c r="G1383" s="378">
        <v>3.4299999999999999E-7</v>
      </c>
      <c r="H1383" s="72">
        <v>2.4</v>
      </c>
      <c r="I1383" s="72"/>
      <c r="J1383" s="72"/>
      <c r="K1383" s="119"/>
      <c r="L1383" s="72"/>
      <c r="M1383" s="72"/>
      <c r="N1383" s="109"/>
      <c r="O1383" s="196"/>
      <c r="P1383" s="196"/>
      <c r="W1383" s="56"/>
      <c r="X1383" s="56"/>
      <c r="AA1383" s="56"/>
    </row>
    <row r="1384" spans="1:27">
      <c r="A1384" s="256"/>
      <c r="B1384" s="72"/>
      <c r="C1384" s="73"/>
      <c r="D1384" s="72"/>
      <c r="E1384" s="79"/>
      <c r="F1384" s="79"/>
      <c r="G1384" s="74"/>
      <c r="H1384" s="75"/>
      <c r="I1384" s="75"/>
      <c r="J1384" s="75"/>
      <c r="K1384" s="122"/>
      <c r="L1384" s="75"/>
      <c r="M1384" s="75"/>
      <c r="W1384" s="56"/>
      <c r="X1384" s="56"/>
      <c r="AA1384" s="56"/>
    </row>
    <row r="1385" spans="1:27" ht="15.75">
      <c r="A1385" s="352" t="s">
        <v>322</v>
      </c>
      <c r="B1385" s="68">
        <v>191.7</v>
      </c>
      <c r="C1385" s="71" t="s">
        <v>161</v>
      </c>
      <c r="D1385" s="68">
        <v>0</v>
      </c>
      <c r="E1385" s="8">
        <v>266.39999999999998</v>
      </c>
      <c r="F1385" s="8">
        <v>42.7</v>
      </c>
      <c r="G1385" s="70">
        <v>2.7399999999999999E-7</v>
      </c>
      <c r="H1385" s="5">
        <v>1</v>
      </c>
      <c r="I1385" s="5">
        <v>14</v>
      </c>
      <c r="J1385" s="5"/>
      <c r="K1385" s="128" t="s">
        <v>107</v>
      </c>
      <c r="L1385" s="5"/>
      <c r="M1385" s="5"/>
      <c r="N1385" s="116"/>
      <c r="O1385" s="185"/>
      <c r="P1385" s="183"/>
      <c r="W1385" s="56"/>
      <c r="X1385" s="56"/>
      <c r="AA1385" s="56"/>
    </row>
    <row r="1386" spans="1:27" ht="15.95" customHeight="1">
      <c r="A1386" s="352" t="s">
        <v>323</v>
      </c>
      <c r="B1386" s="216">
        <v>191.7</v>
      </c>
      <c r="C1386" s="217" t="s">
        <v>162</v>
      </c>
      <c r="D1386" s="216">
        <v>100</v>
      </c>
      <c r="E1386" s="218">
        <v>269.10000000000002</v>
      </c>
      <c r="F1386" s="218">
        <v>58.2</v>
      </c>
      <c r="G1386" s="70">
        <v>2.1899999999999999E-7</v>
      </c>
      <c r="H1386" s="5">
        <v>1.1000000000000001</v>
      </c>
      <c r="I1386" s="5"/>
      <c r="J1386" s="5"/>
      <c r="K1386" s="439" t="s">
        <v>248</v>
      </c>
      <c r="L1386" s="440"/>
      <c r="M1386" s="440"/>
      <c r="O1386" s="185"/>
      <c r="P1386" s="183"/>
      <c r="W1386" s="56"/>
      <c r="X1386" s="56"/>
      <c r="AA1386" s="56"/>
    </row>
    <row r="1387" spans="1:27">
      <c r="A1387" s="352" t="s">
        <v>324</v>
      </c>
      <c r="B1387" s="68">
        <v>191.7</v>
      </c>
      <c r="C1387" s="71" t="s">
        <v>162</v>
      </c>
      <c r="D1387" s="68">
        <v>150</v>
      </c>
      <c r="E1387" s="8">
        <v>264</v>
      </c>
      <c r="F1387" s="8">
        <v>77.400000000000006</v>
      </c>
      <c r="G1387" s="70">
        <v>2.0800000000000001E-7</v>
      </c>
      <c r="H1387" s="5">
        <v>1.1000000000000001</v>
      </c>
      <c r="I1387" s="5">
        <v>14</v>
      </c>
      <c r="J1387" s="5"/>
      <c r="K1387" s="439"/>
      <c r="L1387" s="440"/>
      <c r="M1387" s="440"/>
      <c r="O1387" s="185"/>
      <c r="P1387" s="183"/>
      <c r="W1387" s="56"/>
      <c r="X1387" s="56"/>
      <c r="AA1387" s="56"/>
    </row>
    <row r="1388" spans="1:27">
      <c r="A1388" s="256" t="s">
        <v>325</v>
      </c>
      <c r="B1388" s="68">
        <v>191.7</v>
      </c>
      <c r="C1388" s="71" t="s">
        <v>162</v>
      </c>
      <c r="D1388" s="68">
        <v>175</v>
      </c>
      <c r="E1388" s="8">
        <v>270.89999999999998</v>
      </c>
      <c r="F1388" s="8">
        <v>55.6</v>
      </c>
      <c r="G1388" s="70">
        <v>1.9299999999999999E-7</v>
      </c>
      <c r="H1388" s="5">
        <v>1</v>
      </c>
      <c r="I1388" s="5"/>
      <c r="J1388" s="5"/>
      <c r="K1388" s="439"/>
      <c r="L1388" s="440"/>
      <c r="M1388" s="440"/>
      <c r="O1388" s="185"/>
      <c r="P1388" s="183"/>
      <c r="W1388" s="56"/>
      <c r="X1388" s="56"/>
      <c r="AA1388" s="56"/>
    </row>
    <row r="1389" spans="1:27">
      <c r="A1389" s="256" t="s">
        <v>326</v>
      </c>
      <c r="B1389" s="68">
        <v>191.7</v>
      </c>
      <c r="C1389" s="71" t="s">
        <v>162</v>
      </c>
      <c r="D1389" s="68">
        <v>200</v>
      </c>
      <c r="E1389" s="8">
        <v>261.7</v>
      </c>
      <c r="F1389" s="8">
        <v>53.1</v>
      </c>
      <c r="G1389" s="70">
        <v>1.91E-7</v>
      </c>
      <c r="H1389" s="5">
        <v>1</v>
      </c>
      <c r="I1389" s="5">
        <v>14.1</v>
      </c>
      <c r="J1389" s="5"/>
      <c r="K1389" s="439"/>
      <c r="L1389" s="440"/>
      <c r="M1389" s="440"/>
      <c r="O1389" s="185"/>
      <c r="P1389" s="183"/>
      <c r="W1389" s="56"/>
      <c r="X1389" s="56"/>
      <c r="AA1389" s="56"/>
    </row>
    <row r="1390" spans="1:27">
      <c r="A1390" s="256" t="s">
        <v>327</v>
      </c>
      <c r="B1390" s="68">
        <v>191.7</v>
      </c>
      <c r="C1390" s="71" t="s">
        <v>162</v>
      </c>
      <c r="D1390" s="68">
        <v>225</v>
      </c>
      <c r="E1390" s="8">
        <v>274.10000000000002</v>
      </c>
      <c r="F1390" s="8">
        <v>57.8</v>
      </c>
      <c r="G1390" s="70">
        <v>1.9399999999999999E-7</v>
      </c>
      <c r="H1390" s="5">
        <v>1.1000000000000001</v>
      </c>
      <c r="I1390" s="5"/>
      <c r="J1390" s="5"/>
      <c r="K1390" s="439"/>
      <c r="L1390" s="440"/>
      <c r="M1390" s="440"/>
      <c r="O1390" s="185"/>
      <c r="P1390" s="183"/>
      <c r="W1390" s="56"/>
      <c r="X1390" s="56"/>
      <c r="AA1390" s="56"/>
    </row>
    <row r="1391" spans="1:27" s="7" customFormat="1" ht="12.75">
      <c r="A1391" s="256" t="s">
        <v>328</v>
      </c>
      <c r="B1391" s="137">
        <v>191.7</v>
      </c>
      <c r="C1391" s="137" t="s">
        <v>162</v>
      </c>
      <c r="D1391" s="137">
        <v>250</v>
      </c>
      <c r="E1391" s="137">
        <v>261.8</v>
      </c>
      <c r="F1391" s="137">
        <v>46</v>
      </c>
      <c r="G1391" s="70">
        <v>2.1E-7</v>
      </c>
      <c r="H1391" s="137">
        <v>1</v>
      </c>
      <c r="I1391" s="137">
        <v>14.2</v>
      </c>
      <c r="J1391" s="137"/>
      <c r="K1391" s="138"/>
      <c r="L1391" s="137"/>
      <c r="M1391" s="137"/>
      <c r="N1391" s="139"/>
      <c r="O1391" s="193"/>
      <c r="P1391" s="193"/>
      <c r="Q1391" s="205"/>
      <c r="R1391" s="205"/>
      <c r="S1391" s="211"/>
      <c r="T1391" s="152"/>
      <c r="U1391" s="152"/>
      <c r="V1391" s="152"/>
      <c r="W1391" s="152"/>
      <c r="X1391" s="152"/>
      <c r="Y1391" s="152"/>
      <c r="Z1391" s="152"/>
      <c r="AA1391" s="152"/>
    </row>
    <row r="1392" spans="1:27" s="7" customFormat="1" ht="12.75">
      <c r="A1392" s="256" t="s">
        <v>329</v>
      </c>
      <c r="B1392" s="137">
        <v>191.7</v>
      </c>
      <c r="C1392" s="137" t="s">
        <v>163</v>
      </c>
      <c r="D1392" s="137">
        <v>3.6</v>
      </c>
      <c r="E1392" s="137">
        <v>270</v>
      </c>
      <c r="F1392" s="137">
        <v>47.8</v>
      </c>
      <c r="G1392" s="70">
        <v>2.2600000000000001E-7</v>
      </c>
      <c r="H1392" s="137">
        <v>1</v>
      </c>
      <c r="I1392" s="137"/>
      <c r="J1392" s="137"/>
      <c r="K1392" s="138"/>
      <c r="L1392" s="137"/>
      <c r="M1392" s="137"/>
      <c r="N1392" s="139"/>
      <c r="O1392" s="193"/>
      <c r="P1392" s="193"/>
      <c r="Q1392" s="205"/>
      <c r="R1392" s="205"/>
      <c r="S1392" s="211"/>
      <c r="T1392" s="152"/>
      <c r="U1392" s="152"/>
      <c r="V1392" s="152"/>
      <c r="W1392" s="152"/>
      <c r="X1392" s="152"/>
      <c r="Y1392" s="152"/>
      <c r="Z1392" s="152"/>
      <c r="AA1392" s="152"/>
    </row>
    <row r="1393" spans="1:27" s="7" customFormat="1" ht="12.75">
      <c r="A1393" s="256" t="s">
        <v>330</v>
      </c>
      <c r="B1393" s="137">
        <v>191.7</v>
      </c>
      <c r="C1393" s="137" t="s">
        <v>163</v>
      </c>
      <c r="D1393" s="137">
        <v>8.1</v>
      </c>
      <c r="E1393" s="137">
        <v>277.60000000000002</v>
      </c>
      <c r="F1393" s="137">
        <v>47</v>
      </c>
      <c r="G1393" s="70">
        <v>2.48E-7</v>
      </c>
      <c r="H1393" s="137">
        <v>1</v>
      </c>
      <c r="I1393" s="137"/>
      <c r="J1393" s="137"/>
      <c r="K1393" s="138"/>
      <c r="L1393" s="137"/>
      <c r="M1393" s="137"/>
      <c r="N1393" s="139"/>
      <c r="O1393" s="193"/>
      <c r="P1393" s="193"/>
      <c r="Q1393" s="205"/>
      <c r="R1393" s="205"/>
      <c r="S1393" s="211"/>
      <c r="T1393" s="152"/>
      <c r="U1393" s="152"/>
      <c r="V1393" s="152"/>
      <c r="W1393" s="152"/>
      <c r="X1393" s="152"/>
      <c r="Y1393" s="152"/>
      <c r="Z1393" s="152"/>
      <c r="AA1393" s="152"/>
    </row>
    <row r="1394" spans="1:27" s="7" customFormat="1" ht="12.75">
      <c r="A1394" s="256" t="s">
        <v>331</v>
      </c>
      <c r="B1394" s="137">
        <v>191.7</v>
      </c>
      <c r="C1394" s="137" t="s">
        <v>163</v>
      </c>
      <c r="D1394" s="137">
        <v>12.2</v>
      </c>
      <c r="E1394" s="137">
        <v>265</v>
      </c>
      <c r="F1394" s="137">
        <v>57.3</v>
      </c>
      <c r="G1394" s="70">
        <v>2.6100000000000002E-7</v>
      </c>
      <c r="H1394" s="137">
        <v>1.1000000000000001</v>
      </c>
      <c r="I1394" s="137"/>
      <c r="J1394" s="137"/>
      <c r="K1394" s="138"/>
      <c r="L1394" s="137"/>
      <c r="M1394" s="137"/>
      <c r="N1394" s="139"/>
      <c r="O1394" s="193"/>
      <c r="P1394" s="193"/>
      <c r="Q1394" s="205"/>
      <c r="R1394" s="205"/>
      <c r="S1394" s="211"/>
      <c r="T1394" s="152"/>
      <c r="U1394" s="152"/>
      <c r="V1394" s="152"/>
      <c r="W1394" s="152"/>
      <c r="X1394" s="152"/>
      <c r="Y1394" s="152"/>
      <c r="Z1394" s="152"/>
      <c r="AA1394" s="152"/>
    </row>
    <row r="1395" spans="1:27" s="7" customFormat="1" ht="12.75">
      <c r="A1395" s="256" t="s">
        <v>332</v>
      </c>
      <c r="B1395" s="137">
        <v>191.7</v>
      </c>
      <c r="C1395" s="137" t="s">
        <v>163</v>
      </c>
      <c r="D1395" s="137">
        <v>14</v>
      </c>
      <c r="E1395" s="137">
        <v>269.5</v>
      </c>
      <c r="F1395" s="137">
        <v>55.5</v>
      </c>
      <c r="G1395" s="70">
        <v>2.72E-7</v>
      </c>
      <c r="H1395" s="137">
        <v>1.1000000000000001</v>
      </c>
      <c r="I1395" s="137"/>
      <c r="J1395" s="137"/>
      <c r="K1395" s="138"/>
      <c r="L1395" s="137"/>
      <c r="M1395" s="137"/>
      <c r="N1395" s="139"/>
      <c r="O1395" s="193"/>
      <c r="P1395" s="193"/>
      <c r="Q1395" s="205"/>
      <c r="R1395" s="205"/>
      <c r="S1395" s="211"/>
      <c r="T1395" s="152"/>
      <c r="U1395" s="152"/>
      <c r="V1395" s="152"/>
      <c r="W1395" s="152"/>
      <c r="X1395" s="152"/>
      <c r="Y1395" s="152"/>
      <c r="Z1395" s="152"/>
      <c r="AA1395" s="152"/>
    </row>
    <row r="1396" spans="1:27" s="7" customFormat="1" ht="12.75">
      <c r="A1396" s="258" t="s">
        <v>333</v>
      </c>
      <c r="B1396" s="137">
        <v>191.7</v>
      </c>
      <c r="C1396" s="137" t="s">
        <v>162</v>
      </c>
      <c r="D1396" s="137">
        <v>275</v>
      </c>
      <c r="E1396" s="137">
        <v>271.39999999999998</v>
      </c>
      <c r="F1396" s="137">
        <v>63.4</v>
      </c>
      <c r="G1396" s="70">
        <v>2.79E-7</v>
      </c>
      <c r="H1396" s="137">
        <v>1.1000000000000001</v>
      </c>
      <c r="I1396" s="137"/>
      <c r="J1396" s="137"/>
      <c r="K1396" s="138"/>
      <c r="L1396" s="137"/>
      <c r="M1396" s="137"/>
      <c r="N1396" s="139"/>
      <c r="O1396" s="193"/>
      <c r="P1396" s="193"/>
      <c r="Q1396" s="205"/>
      <c r="R1396" s="205"/>
      <c r="S1396" s="211"/>
      <c r="T1396" s="152"/>
      <c r="U1396" s="152"/>
      <c r="V1396" s="152"/>
      <c r="W1396" s="152"/>
      <c r="X1396" s="152"/>
      <c r="Y1396" s="152"/>
      <c r="Z1396" s="152"/>
      <c r="AA1396" s="152"/>
    </row>
    <row r="1397" spans="1:27" s="7" customFormat="1" ht="12.75">
      <c r="A1397" s="258" t="s">
        <v>334</v>
      </c>
      <c r="B1397" s="137">
        <v>191.7</v>
      </c>
      <c r="C1397" s="137" t="s">
        <v>162</v>
      </c>
      <c r="D1397" s="137">
        <v>300</v>
      </c>
      <c r="E1397" s="137">
        <v>267.7</v>
      </c>
      <c r="F1397" s="137">
        <v>62.2</v>
      </c>
      <c r="G1397" s="70">
        <v>2.8000000000000002E-7</v>
      </c>
      <c r="H1397" s="137">
        <v>1.1000000000000001</v>
      </c>
      <c r="I1397" s="137">
        <v>14.4</v>
      </c>
      <c r="J1397" s="137"/>
      <c r="K1397" s="138"/>
      <c r="L1397" s="137"/>
      <c r="M1397" s="137"/>
      <c r="N1397" s="139"/>
      <c r="O1397" s="193"/>
      <c r="P1397" s="193"/>
      <c r="Q1397" s="205"/>
      <c r="R1397" s="205"/>
      <c r="S1397" s="211"/>
      <c r="T1397" s="152"/>
      <c r="U1397" s="152"/>
      <c r="V1397" s="152"/>
      <c r="W1397" s="152"/>
      <c r="X1397" s="152"/>
      <c r="Y1397" s="152"/>
      <c r="Z1397" s="152"/>
      <c r="AA1397" s="152"/>
    </row>
    <row r="1398" spans="1:27" s="7" customFormat="1" ht="12.75">
      <c r="A1398" s="258" t="s">
        <v>98</v>
      </c>
      <c r="B1398" s="137">
        <v>191.7</v>
      </c>
      <c r="C1398" s="137" t="s">
        <v>162</v>
      </c>
      <c r="D1398" s="137">
        <v>325</v>
      </c>
      <c r="E1398" s="137">
        <v>267.3</v>
      </c>
      <c r="F1398" s="137">
        <v>63.6</v>
      </c>
      <c r="G1398" s="70">
        <v>2.5699999999999999E-7</v>
      </c>
      <c r="H1398" s="137">
        <v>1.1000000000000001</v>
      </c>
      <c r="I1398" s="137"/>
      <c r="J1398" s="137"/>
      <c r="K1398" s="138"/>
      <c r="L1398" s="137"/>
      <c r="M1398" s="137"/>
      <c r="N1398" s="139"/>
      <c r="O1398" s="193"/>
      <c r="P1398" s="193"/>
      <c r="Q1398" s="205"/>
      <c r="R1398" s="205"/>
      <c r="S1398" s="211"/>
      <c r="T1398" s="152"/>
      <c r="U1398" s="152"/>
      <c r="V1398" s="152"/>
      <c r="W1398" s="152"/>
      <c r="X1398" s="152"/>
      <c r="Y1398" s="152"/>
      <c r="Z1398" s="152"/>
      <c r="AA1398" s="152"/>
    </row>
    <row r="1399" spans="1:27">
      <c r="A1399" s="258" t="s">
        <v>335</v>
      </c>
      <c r="B1399" s="137">
        <v>191.7</v>
      </c>
      <c r="C1399" s="137" t="s">
        <v>162</v>
      </c>
      <c r="D1399" s="137">
        <v>350</v>
      </c>
      <c r="E1399" s="137">
        <v>276.2</v>
      </c>
      <c r="F1399" s="137">
        <v>64.5</v>
      </c>
      <c r="G1399" s="70">
        <v>2.2999999999999999E-7</v>
      </c>
      <c r="H1399" s="137">
        <v>1.1000000000000001</v>
      </c>
      <c r="I1399" s="94">
        <v>21.3</v>
      </c>
      <c r="J1399" s="94"/>
      <c r="K1399" s="133"/>
      <c r="L1399" s="94"/>
      <c r="M1399" s="94"/>
      <c r="N1399" s="109"/>
      <c r="O1399" s="193"/>
      <c r="P1399" s="193"/>
      <c r="W1399" s="56"/>
      <c r="X1399" s="56"/>
      <c r="AA1399" s="56"/>
    </row>
    <row r="1400" spans="1:27">
      <c r="A1400" s="258" t="s">
        <v>336</v>
      </c>
      <c r="B1400" s="10">
        <v>191.7</v>
      </c>
      <c r="C1400" s="137" t="s">
        <v>162</v>
      </c>
      <c r="D1400" s="10">
        <v>375</v>
      </c>
      <c r="E1400" s="10">
        <v>32.5</v>
      </c>
      <c r="F1400" s="10">
        <v>-44.1</v>
      </c>
      <c r="G1400" s="142">
        <v>1.9099999999999999E-6</v>
      </c>
      <c r="H1400" s="143">
        <v>2.9</v>
      </c>
      <c r="I1400" s="73"/>
      <c r="J1400" s="73"/>
      <c r="K1400" s="120"/>
      <c r="L1400" s="73"/>
      <c r="M1400" s="73"/>
      <c r="N1400" s="109"/>
      <c r="O1400" s="187"/>
      <c r="P1400" s="187"/>
      <c r="W1400" s="56"/>
      <c r="X1400" s="56"/>
      <c r="AA1400" s="56"/>
    </row>
    <row r="1401" spans="1:27">
      <c r="A1401" s="256"/>
      <c r="B1401" s="72"/>
      <c r="C1401" s="73"/>
      <c r="D1401" s="72"/>
      <c r="E1401" s="79"/>
      <c r="F1401" s="79"/>
      <c r="G1401" s="74"/>
      <c r="H1401" s="75"/>
      <c r="I1401" s="75"/>
      <c r="J1401" s="75"/>
      <c r="K1401" s="122"/>
      <c r="L1401" s="75"/>
      <c r="M1401" s="75"/>
      <c r="W1401" s="56"/>
      <c r="X1401" s="56"/>
      <c r="AA1401" s="56"/>
    </row>
    <row r="1402" spans="1:27" ht="15.75">
      <c r="A1402" s="256" t="s">
        <v>322</v>
      </c>
      <c r="B1402" s="68">
        <v>192.5</v>
      </c>
      <c r="C1402" s="71" t="s">
        <v>161</v>
      </c>
      <c r="D1402" s="68">
        <v>0</v>
      </c>
      <c r="E1402" s="8">
        <v>253.8</v>
      </c>
      <c r="F1402" s="8">
        <v>85.8</v>
      </c>
      <c r="G1402" s="70">
        <v>1.9000000000000001E-7</v>
      </c>
      <c r="H1402" s="5">
        <v>0.9</v>
      </c>
      <c r="I1402" s="5">
        <v>18.399999999999999</v>
      </c>
      <c r="J1402" s="5"/>
      <c r="K1402" s="128" t="s">
        <v>103</v>
      </c>
      <c r="L1402" s="5"/>
      <c r="M1402" s="5"/>
      <c r="N1402" s="116"/>
      <c r="O1402" s="185"/>
      <c r="P1402" s="183"/>
      <c r="W1402" s="56"/>
      <c r="X1402" s="56"/>
      <c r="AA1402" s="56"/>
    </row>
    <row r="1403" spans="1:27" ht="15.95" customHeight="1">
      <c r="A1403" s="256" t="s">
        <v>323</v>
      </c>
      <c r="B1403" s="68">
        <v>192.5</v>
      </c>
      <c r="C1403" s="71" t="s">
        <v>162</v>
      </c>
      <c r="D1403" s="68">
        <v>100</v>
      </c>
      <c r="E1403" s="8">
        <v>194.6</v>
      </c>
      <c r="F1403" s="8">
        <v>69.400000000000006</v>
      </c>
      <c r="G1403" s="70">
        <v>1.8900000000000001E-7</v>
      </c>
      <c r="H1403" s="5">
        <v>1</v>
      </c>
      <c r="I1403" s="5"/>
      <c r="J1403" s="5"/>
      <c r="K1403" s="439" t="s">
        <v>245</v>
      </c>
      <c r="L1403" s="440"/>
      <c r="M1403" s="440"/>
      <c r="O1403" s="185"/>
      <c r="P1403" s="183"/>
      <c r="W1403" s="56"/>
      <c r="X1403" s="56"/>
      <c r="AA1403" s="56"/>
    </row>
    <row r="1404" spans="1:27">
      <c r="A1404" s="256" t="s">
        <v>324</v>
      </c>
      <c r="B1404" s="68">
        <v>192.5</v>
      </c>
      <c r="C1404" s="71" t="s">
        <v>162</v>
      </c>
      <c r="D1404" s="68">
        <v>150</v>
      </c>
      <c r="E1404" s="8">
        <v>204.6</v>
      </c>
      <c r="F1404" s="8">
        <v>65.599999999999994</v>
      </c>
      <c r="G1404" s="70">
        <v>1.7100000000000001E-7</v>
      </c>
      <c r="H1404" s="5">
        <v>1</v>
      </c>
      <c r="I1404" s="5"/>
      <c r="J1404" s="5"/>
      <c r="K1404" s="439"/>
      <c r="L1404" s="440"/>
      <c r="M1404" s="440"/>
      <c r="O1404" s="185"/>
      <c r="P1404" s="183"/>
      <c r="W1404" s="56"/>
      <c r="X1404" s="56"/>
      <c r="AA1404" s="56"/>
    </row>
    <row r="1405" spans="1:27">
      <c r="A1405" s="256" t="s">
        <v>325</v>
      </c>
      <c r="B1405" s="68">
        <v>192.5</v>
      </c>
      <c r="C1405" s="71" t="s">
        <v>162</v>
      </c>
      <c r="D1405" s="68">
        <v>175</v>
      </c>
      <c r="E1405" s="8">
        <v>230</v>
      </c>
      <c r="F1405" s="8">
        <v>25</v>
      </c>
      <c r="G1405" s="70">
        <v>1.04E-7</v>
      </c>
      <c r="H1405" s="5">
        <v>1</v>
      </c>
      <c r="I1405" s="5"/>
      <c r="J1405" s="5"/>
      <c r="K1405" s="439"/>
      <c r="L1405" s="440"/>
      <c r="M1405" s="440"/>
      <c r="O1405" s="185"/>
      <c r="P1405" s="183"/>
      <c r="W1405" s="56"/>
      <c r="X1405" s="56"/>
      <c r="AA1405" s="56"/>
    </row>
    <row r="1406" spans="1:27">
      <c r="A1406" s="256" t="s">
        <v>326</v>
      </c>
      <c r="B1406" s="73">
        <v>192.5</v>
      </c>
      <c r="C1406" s="73" t="s">
        <v>162</v>
      </c>
      <c r="D1406" s="73">
        <v>200</v>
      </c>
      <c r="E1406" s="73">
        <v>265.7</v>
      </c>
      <c r="F1406" s="73">
        <v>75</v>
      </c>
      <c r="G1406" s="73">
        <v>2.0699999999999999E-7</v>
      </c>
      <c r="H1406" s="73">
        <v>1.1000000000000001</v>
      </c>
      <c r="I1406" s="73">
        <v>29.2</v>
      </c>
      <c r="J1406" s="73"/>
      <c r="K1406" s="439"/>
      <c r="L1406" s="440"/>
      <c r="M1406" s="440"/>
      <c r="N1406" s="109"/>
      <c r="O1406" s="187"/>
      <c r="P1406" s="187"/>
      <c r="W1406" s="56"/>
      <c r="X1406" s="56"/>
      <c r="AA1406" s="56"/>
    </row>
    <row r="1407" spans="1:27">
      <c r="A1407" s="256" t="s">
        <v>327</v>
      </c>
      <c r="B1407" s="73">
        <v>192.5</v>
      </c>
      <c r="C1407" s="73" t="s">
        <v>162</v>
      </c>
      <c r="D1407" s="73">
        <v>225</v>
      </c>
      <c r="E1407" s="73">
        <v>228.5</v>
      </c>
      <c r="F1407" s="73">
        <v>78.599999999999994</v>
      </c>
      <c r="G1407" s="73">
        <v>2.22E-7</v>
      </c>
      <c r="H1407" s="73">
        <v>1.2</v>
      </c>
      <c r="I1407" s="73">
        <v>29.9</v>
      </c>
      <c r="J1407" s="73"/>
      <c r="K1407" s="439"/>
      <c r="L1407" s="440"/>
      <c r="M1407" s="440"/>
      <c r="N1407" s="109"/>
      <c r="O1407" s="187"/>
      <c r="P1407" s="187"/>
      <c r="W1407" s="56"/>
      <c r="X1407" s="56"/>
      <c r="AA1407" s="56"/>
    </row>
    <row r="1408" spans="1:27">
      <c r="A1408" s="256" t="s">
        <v>328</v>
      </c>
      <c r="B1408" s="73">
        <v>192.5</v>
      </c>
      <c r="C1408" s="73" t="s">
        <v>162</v>
      </c>
      <c r="D1408" s="73">
        <v>250</v>
      </c>
      <c r="E1408" s="73">
        <v>242.4</v>
      </c>
      <c r="F1408" s="73">
        <v>75.8</v>
      </c>
      <c r="G1408" s="73">
        <v>2.4400000000000001E-7</v>
      </c>
      <c r="H1408" s="73">
        <v>1.2</v>
      </c>
      <c r="I1408" s="94">
        <v>30.1</v>
      </c>
      <c r="J1408" s="94"/>
      <c r="K1408" s="439"/>
      <c r="L1408" s="440"/>
      <c r="M1408" s="440"/>
      <c r="N1408" s="109"/>
      <c r="O1408" s="187"/>
      <c r="P1408" s="187"/>
      <c r="W1408" s="56"/>
      <c r="X1408" s="56"/>
      <c r="AA1408" s="56"/>
    </row>
    <row r="1409" spans="1:27">
      <c r="A1409" s="256" t="s">
        <v>329</v>
      </c>
      <c r="B1409" s="73">
        <v>192.5</v>
      </c>
      <c r="C1409" s="73" t="s">
        <v>162</v>
      </c>
      <c r="D1409" s="73">
        <v>275</v>
      </c>
      <c r="E1409" s="73">
        <v>236.8</v>
      </c>
      <c r="F1409" s="73">
        <v>62.3</v>
      </c>
      <c r="G1409" s="73">
        <v>2.0599999999999999E-7</v>
      </c>
      <c r="H1409" s="73">
        <v>1.2</v>
      </c>
      <c r="I1409" s="94"/>
      <c r="J1409" s="94"/>
      <c r="K1409" s="439"/>
      <c r="L1409" s="440"/>
      <c r="M1409" s="440"/>
      <c r="N1409" s="109"/>
      <c r="O1409" s="187"/>
      <c r="P1409" s="187"/>
      <c r="W1409" s="56"/>
      <c r="X1409" s="56"/>
      <c r="AA1409" s="56"/>
    </row>
    <row r="1410" spans="1:27">
      <c r="A1410" s="256" t="s">
        <v>330</v>
      </c>
      <c r="B1410" s="73">
        <v>192.5</v>
      </c>
      <c r="C1410" s="73" t="s">
        <v>162</v>
      </c>
      <c r="D1410" s="73">
        <v>300</v>
      </c>
      <c r="E1410" s="73">
        <v>247</v>
      </c>
      <c r="F1410" s="73">
        <v>62</v>
      </c>
      <c r="G1410" s="73">
        <v>2.7399999999999999E-7</v>
      </c>
      <c r="H1410" s="73">
        <v>1.1000000000000001</v>
      </c>
      <c r="I1410" s="94">
        <v>31.9</v>
      </c>
      <c r="J1410" s="94"/>
      <c r="K1410" s="133"/>
      <c r="L1410" s="94"/>
      <c r="M1410" s="94"/>
      <c r="N1410" s="109"/>
      <c r="O1410" s="187"/>
      <c r="P1410" s="187"/>
      <c r="W1410" s="56"/>
      <c r="X1410" s="56"/>
      <c r="AA1410" s="56"/>
    </row>
    <row r="1411" spans="1:27">
      <c r="A1411" s="256" t="s">
        <v>331</v>
      </c>
      <c r="B1411" s="73">
        <v>192.5</v>
      </c>
      <c r="C1411" s="73" t="s">
        <v>162</v>
      </c>
      <c r="D1411" s="73">
        <v>325</v>
      </c>
      <c r="E1411" s="73">
        <v>273.3</v>
      </c>
      <c r="F1411" s="73">
        <v>73.7</v>
      </c>
      <c r="G1411" s="73">
        <v>2.4299999999999999E-7</v>
      </c>
      <c r="H1411" s="73">
        <v>1.1000000000000001</v>
      </c>
      <c r="I1411" s="73"/>
      <c r="J1411" s="73"/>
      <c r="K1411" s="120"/>
      <c r="L1411" s="73"/>
      <c r="M1411" s="73"/>
      <c r="N1411" s="109"/>
      <c r="O1411" s="187"/>
      <c r="P1411" s="187"/>
      <c r="W1411" s="56"/>
      <c r="X1411" s="56"/>
      <c r="AA1411" s="56"/>
    </row>
    <row r="1412" spans="1:27">
      <c r="A1412" s="256" t="s">
        <v>332</v>
      </c>
      <c r="B1412" s="73">
        <v>192.5</v>
      </c>
      <c r="C1412" s="73" t="s">
        <v>162</v>
      </c>
      <c r="D1412" s="73">
        <v>350</v>
      </c>
      <c r="E1412" s="73">
        <v>301.60000000000002</v>
      </c>
      <c r="F1412" s="73">
        <v>47.7</v>
      </c>
      <c r="G1412" s="73">
        <v>1.7499999999999999E-7</v>
      </c>
      <c r="H1412" s="73">
        <v>1.6</v>
      </c>
      <c r="I1412" s="94">
        <v>54.9</v>
      </c>
      <c r="J1412" s="94"/>
      <c r="K1412" s="133"/>
      <c r="L1412" s="94"/>
      <c r="M1412" s="94"/>
      <c r="N1412" s="109"/>
      <c r="O1412" s="187"/>
      <c r="P1412" s="187"/>
      <c r="W1412" s="56"/>
      <c r="X1412" s="56"/>
      <c r="AA1412" s="56"/>
    </row>
    <row r="1413" spans="1:27">
      <c r="A1413" s="256" t="s">
        <v>333</v>
      </c>
      <c r="B1413" s="73">
        <v>192.5</v>
      </c>
      <c r="C1413" s="73" t="s">
        <v>162</v>
      </c>
      <c r="D1413" s="73">
        <v>375</v>
      </c>
      <c r="E1413" s="73">
        <v>345.9</v>
      </c>
      <c r="F1413" s="73">
        <v>60.1</v>
      </c>
      <c r="G1413" s="73">
        <v>2.6100000000000002E-7</v>
      </c>
      <c r="H1413" s="73">
        <v>2</v>
      </c>
      <c r="I1413" s="73"/>
      <c r="J1413" s="73"/>
      <c r="K1413" s="120"/>
      <c r="L1413" s="73"/>
      <c r="M1413" s="73"/>
      <c r="N1413" s="109"/>
      <c r="O1413" s="187"/>
      <c r="P1413" s="187"/>
      <c r="W1413" s="56"/>
      <c r="X1413" s="56"/>
      <c r="AA1413" s="56"/>
    </row>
    <row r="1414" spans="1:27">
      <c r="A1414" s="256"/>
      <c r="B1414" s="72"/>
      <c r="C1414" s="73"/>
      <c r="D1414" s="72"/>
      <c r="E1414" s="79"/>
      <c r="F1414" s="79"/>
      <c r="G1414" s="74"/>
      <c r="H1414" s="75"/>
      <c r="I1414" s="75"/>
      <c r="J1414" s="75"/>
      <c r="K1414" s="122"/>
      <c r="L1414" s="75"/>
      <c r="M1414" s="75"/>
      <c r="W1414" s="56"/>
      <c r="X1414" s="56"/>
      <c r="AA1414" s="56"/>
    </row>
    <row r="1415" spans="1:27" ht="15.75">
      <c r="A1415" s="352" t="s">
        <v>322</v>
      </c>
      <c r="B1415" s="68">
        <v>193.65</v>
      </c>
      <c r="C1415" s="71" t="s">
        <v>161</v>
      </c>
      <c r="D1415" s="68">
        <v>0</v>
      </c>
      <c r="E1415" s="8">
        <v>332</v>
      </c>
      <c r="F1415" s="8">
        <v>53.3</v>
      </c>
      <c r="G1415" s="70">
        <v>1.9299999999999999E-7</v>
      </c>
      <c r="H1415" s="5">
        <v>1</v>
      </c>
      <c r="I1415" s="5">
        <v>26.5</v>
      </c>
      <c r="J1415" s="5"/>
      <c r="K1415" s="128" t="s">
        <v>103</v>
      </c>
      <c r="L1415" s="5"/>
      <c r="M1415" s="5"/>
      <c r="N1415" s="116"/>
      <c r="O1415" s="185"/>
      <c r="P1415" s="183"/>
      <c r="W1415" s="56"/>
      <c r="X1415" s="56"/>
      <c r="AA1415" s="56"/>
    </row>
    <row r="1416" spans="1:27">
      <c r="A1416" s="352" t="s">
        <v>323</v>
      </c>
      <c r="B1416" s="68">
        <v>193.65</v>
      </c>
      <c r="C1416" s="71" t="s">
        <v>163</v>
      </c>
      <c r="D1416" s="68">
        <v>3.6</v>
      </c>
      <c r="E1416" s="8">
        <v>341.1</v>
      </c>
      <c r="F1416" s="8">
        <v>62.2</v>
      </c>
      <c r="G1416" s="70">
        <v>1.8900000000000001E-7</v>
      </c>
      <c r="H1416" s="5">
        <v>1.1000000000000001</v>
      </c>
      <c r="I1416" s="5"/>
      <c r="J1416" s="5"/>
      <c r="K1416" s="439" t="s">
        <v>246</v>
      </c>
      <c r="L1416" s="440"/>
      <c r="M1416" s="440"/>
      <c r="O1416" s="185"/>
      <c r="P1416" s="183"/>
      <c r="W1416" s="56"/>
      <c r="X1416" s="56"/>
      <c r="AA1416" s="56"/>
    </row>
    <row r="1417" spans="1:27">
      <c r="A1417" s="352" t="s">
        <v>324</v>
      </c>
      <c r="B1417" s="68">
        <v>193.65</v>
      </c>
      <c r="C1417" s="71" t="s">
        <v>163</v>
      </c>
      <c r="D1417" s="68">
        <v>8.1</v>
      </c>
      <c r="E1417" s="8">
        <v>2</v>
      </c>
      <c r="F1417" s="8">
        <v>66.3</v>
      </c>
      <c r="G1417" s="70">
        <v>1.6899999999999999E-7</v>
      </c>
      <c r="H1417" s="5">
        <v>1.1000000000000001</v>
      </c>
      <c r="I1417" s="5"/>
      <c r="J1417" s="5"/>
      <c r="K1417" s="439"/>
      <c r="L1417" s="440"/>
      <c r="M1417" s="440"/>
      <c r="O1417" s="185"/>
      <c r="P1417" s="183"/>
      <c r="W1417" s="56"/>
      <c r="X1417" s="56"/>
      <c r="AA1417" s="56"/>
    </row>
    <row r="1418" spans="1:27">
      <c r="A1418" s="352" t="s">
        <v>325</v>
      </c>
      <c r="B1418" s="68">
        <v>193.65</v>
      </c>
      <c r="C1418" s="71" t="s">
        <v>163</v>
      </c>
      <c r="D1418" s="68">
        <v>12.2</v>
      </c>
      <c r="E1418" s="8">
        <v>357.4</v>
      </c>
      <c r="F1418" s="8">
        <v>69.900000000000006</v>
      </c>
      <c r="G1418" s="70">
        <v>1.68E-7</v>
      </c>
      <c r="H1418" s="5">
        <v>1</v>
      </c>
      <c r="I1418" s="5"/>
      <c r="J1418" s="5"/>
      <c r="K1418" s="439"/>
      <c r="L1418" s="440"/>
      <c r="M1418" s="440"/>
      <c r="O1418" s="185"/>
      <c r="P1418" s="183"/>
      <c r="W1418" s="56"/>
      <c r="X1418" s="56"/>
      <c r="AA1418" s="56"/>
    </row>
    <row r="1419" spans="1:27">
      <c r="A1419" s="352" t="s">
        <v>326</v>
      </c>
      <c r="B1419" s="68">
        <v>193.65</v>
      </c>
      <c r="C1419" s="71" t="s">
        <v>163</v>
      </c>
      <c r="D1419" s="68">
        <v>16.100000000000001</v>
      </c>
      <c r="E1419" s="8">
        <v>32.299999999999997</v>
      </c>
      <c r="F1419" s="8">
        <v>78.5</v>
      </c>
      <c r="G1419" s="70">
        <v>1.7499999999999999E-7</v>
      </c>
      <c r="H1419" s="5">
        <v>0.9</v>
      </c>
      <c r="I1419" s="5"/>
      <c r="J1419" s="5"/>
      <c r="K1419" s="439"/>
      <c r="L1419" s="440"/>
      <c r="M1419" s="440"/>
      <c r="O1419" s="185"/>
      <c r="P1419" s="183"/>
      <c r="W1419" s="56"/>
      <c r="X1419" s="56"/>
      <c r="AA1419" s="56"/>
    </row>
    <row r="1420" spans="1:27">
      <c r="A1420" s="256" t="s">
        <v>327</v>
      </c>
      <c r="B1420" s="68">
        <v>193.65</v>
      </c>
      <c r="C1420" s="71" t="s">
        <v>163</v>
      </c>
      <c r="D1420" s="68">
        <v>26.9</v>
      </c>
      <c r="E1420" s="8">
        <v>18.399999999999999</v>
      </c>
      <c r="F1420" s="8">
        <v>82.1</v>
      </c>
      <c r="G1420" s="70">
        <v>1.4600000000000001E-7</v>
      </c>
      <c r="H1420" s="5">
        <v>1.1000000000000001</v>
      </c>
      <c r="I1420" s="5"/>
      <c r="J1420" s="5"/>
      <c r="K1420" s="439"/>
      <c r="L1420" s="440"/>
      <c r="M1420" s="440"/>
      <c r="O1420" s="185"/>
      <c r="P1420" s="183"/>
      <c r="W1420" s="56"/>
      <c r="X1420" s="56"/>
      <c r="AA1420" s="56"/>
    </row>
    <row r="1421" spans="1:27">
      <c r="A1421" s="256" t="s">
        <v>328</v>
      </c>
      <c r="B1421" s="68">
        <v>193.65</v>
      </c>
      <c r="C1421" s="71" t="s">
        <v>163</v>
      </c>
      <c r="D1421" s="68">
        <v>36.700000000000003</v>
      </c>
      <c r="E1421" s="8">
        <v>81</v>
      </c>
      <c r="F1421" s="8">
        <v>63.8</v>
      </c>
      <c r="G1421" s="70">
        <v>1.04E-7</v>
      </c>
      <c r="H1421" s="5">
        <v>1.4</v>
      </c>
      <c r="I1421" s="5"/>
      <c r="J1421" s="5"/>
      <c r="K1421" s="439"/>
      <c r="L1421" s="440"/>
      <c r="M1421" s="440"/>
      <c r="O1421" s="185"/>
      <c r="P1421" s="183"/>
      <c r="W1421" s="56"/>
      <c r="X1421" s="56"/>
      <c r="AA1421" s="56"/>
    </row>
    <row r="1422" spans="1:27">
      <c r="A1422" s="256" t="s">
        <v>329</v>
      </c>
      <c r="B1422" s="68">
        <v>193.65</v>
      </c>
      <c r="C1422" s="71" t="s">
        <v>163</v>
      </c>
      <c r="D1422" s="68">
        <v>46.3</v>
      </c>
      <c r="E1422" s="8">
        <v>340.4</v>
      </c>
      <c r="F1422" s="8">
        <v>84</v>
      </c>
      <c r="G1422" s="70">
        <v>1.1999999999999999E-7</v>
      </c>
      <c r="H1422" s="5">
        <v>1</v>
      </c>
      <c r="I1422" s="5"/>
      <c r="J1422" s="5"/>
      <c r="K1422" s="439"/>
      <c r="L1422" s="440"/>
      <c r="M1422" s="440"/>
      <c r="O1422" s="185"/>
      <c r="P1422" s="183"/>
      <c r="W1422" s="56"/>
      <c r="X1422" s="56"/>
      <c r="AA1422" s="56"/>
    </row>
    <row r="1423" spans="1:27">
      <c r="A1423" s="256" t="s">
        <v>330</v>
      </c>
      <c r="B1423" s="68">
        <v>193.65</v>
      </c>
      <c r="C1423" s="71" t="s">
        <v>163</v>
      </c>
      <c r="D1423" s="68">
        <v>55.3</v>
      </c>
      <c r="E1423" s="8">
        <v>307.5</v>
      </c>
      <c r="F1423" s="8">
        <v>73</v>
      </c>
      <c r="G1423" s="70">
        <v>1.03E-7</v>
      </c>
      <c r="H1423" s="5">
        <v>1.2</v>
      </c>
      <c r="I1423" s="5"/>
      <c r="J1423" s="5"/>
      <c r="K1423" s="439"/>
      <c r="L1423" s="440"/>
      <c r="M1423" s="440"/>
      <c r="O1423" s="185"/>
      <c r="P1423" s="183"/>
      <c r="W1423" s="56"/>
      <c r="X1423" s="56"/>
      <c r="AA1423" s="56"/>
    </row>
    <row r="1424" spans="1:27">
      <c r="A1424" s="256" t="s">
        <v>331</v>
      </c>
      <c r="B1424" s="72">
        <v>193.65</v>
      </c>
      <c r="C1424" s="73" t="s">
        <v>163</v>
      </c>
      <c r="D1424" s="72">
        <v>64.099999999999994</v>
      </c>
      <c r="E1424" s="79">
        <v>163</v>
      </c>
      <c r="F1424" s="79">
        <v>75.900000000000006</v>
      </c>
      <c r="G1424" s="74">
        <v>1.2499999999999999E-7</v>
      </c>
      <c r="H1424" s="75">
        <v>0.8</v>
      </c>
      <c r="I1424" s="75"/>
      <c r="J1424" s="75"/>
      <c r="K1424" s="122"/>
      <c r="L1424" s="75"/>
      <c r="M1424" s="75"/>
      <c r="O1424" s="187"/>
      <c r="P1424" s="187"/>
      <c r="W1424" s="56"/>
      <c r="X1424" s="56"/>
      <c r="AA1424" s="56"/>
    </row>
    <row r="1425" spans="1:27">
      <c r="A1425" s="256" t="s">
        <v>332</v>
      </c>
      <c r="B1425" s="72">
        <v>193.65</v>
      </c>
      <c r="C1425" s="73" t="s">
        <v>163</v>
      </c>
      <c r="D1425" s="72">
        <v>73.599999999999994</v>
      </c>
      <c r="E1425" s="79">
        <v>157.30000000000001</v>
      </c>
      <c r="F1425" s="79">
        <v>52.5</v>
      </c>
      <c r="G1425" s="74">
        <v>8.7999999999999994E-8</v>
      </c>
      <c r="H1425" s="75">
        <v>1.2</v>
      </c>
      <c r="I1425" s="75"/>
      <c r="J1425" s="75"/>
      <c r="K1425" s="122"/>
      <c r="L1425" s="75"/>
      <c r="M1425" s="75"/>
      <c r="O1425" s="187"/>
      <c r="P1425" s="187"/>
      <c r="W1425" s="56"/>
      <c r="X1425" s="56"/>
      <c r="AA1425" s="56"/>
    </row>
    <row r="1426" spans="1:27">
      <c r="A1426" s="256" t="s">
        <v>333</v>
      </c>
      <c r="B1426" s="72">
        <v>193.65</v>
      </c>
      <c r="C1426" s="73" t="s">
        <v>163</v>
      </c>
      <c r="D1426" s="72">
        <v>82.8</v>
      </c>
      <c r="E1426" s="79">
        <v>196</v>
      </c>
      <c r="F1426" s="79">
        <v>53.2</v>
      </c>
      <c r="G1426" s="74">
        <v>1.0700000000000001E-7</v>
      </c>
      <c r="H1426" s="75">
        <v>1.1000000000000001</v>
      </c>
      <c r="I1426" s="75"/>
      <c r="J1426" s="75"/>
      <c r="K1426" s="122"/>
      <c r="L1426" s="75"/>
      <c r="M1426" s="75"/>
      <c r="O1426" s="187"/>
      <c r="P1426" s="187"/>
      <c r="W1426" s="56"/>
      <c r="X1426" s="56"/>
      <c r="AA1426" s="56"/>
    </row>
    <row r="1427" spans="1:27">
      <c r="A1427" s="256" t="s">
        <v>334</v>
      </c>
      <c r="B1427" s="72">
        <v>193.65</v>
      </c>
      <c r="C1427" s="73" t="s">
        <v>163</v>
      </c>
      <c r="D1427" s="72">
        <v>92.2</v>
      </c>
      <c r="E1427" s="79">
        <v>87.1</v>
      </c>
      <c r="F1427" s="79">
        <v>76.099999999999994</v>
      </c>
      <c r="G1427" s="74">
        <v>8.3599999999999994E-8</v>
      </c>
      <c r="H1427" s="75">
        <v>1.5</v>
      </c>
      <c r="I1427" s="75"/>
      <c r="J1427" s="75"/>
      <c r="K1427" s="122"/>
      <c r="L1427" s="75"/>
      <c r="M1427" s="75"/>
      <c r="O1427" s="187"/>
      <c r="P1427" s="187"/>
      <c r="W1427" s="56"/>
      <c r="X1427" s="56"/>
      <c r="AA1427" s="56"/>
    </row>
    <row r="1428" spans="1:27">
      <c r="A1428" s="256" t="s">
        <v>98</v>
      </c>
      <c r="B1428" s="72">
        <v>193.65</v>
      </c>
      <c r="C1428" s="73" t="s">
        <v>163</v>
      </c>
      <c r="D1428" s="72">
        <v>102.1</v>
      </c>
      <c r="E1428" s="79">
        <v>149.30000000000001</v>
      </c>
      <c r="F1428" s="79">
        <v>46.2</v>
      </c>
      <c r="G1428" s="74">
        <v>9.1100000000000002E-8</v>
      </c>
      <c r="H1428" s="75">
        <v>1.2</v>
      </c>
      <c r="I1428" s="75"/>
      <c r="J1428" s="75"/>
      <c r="K1428" s="122"/>
      <c r="L1428" s="75"/>
      <c r="M1428" s="75"/>
      <c r="O1428" s="187"/>
      <c r="P1428" s="187"/>
      <c r="W1428" s="56"/>
      <c r="X1428" s="56"/>
      <c r="AA1428" s="56"/>
    </row>
    <row r="1429" spans="1:27">
      <c r="A1429" s="256" t="s">
        <v>335</v>
      </c>
      <c r="B1429" s="72">
        <v>193.65</v>
      </c>
      <c r="C1429" s="73" t="s">
        <v>163</v>
      </c>
      <c r="D1429" s="72">
        <v>117.5</v>
      </c>
      <c r="E1429" s="79">
        <v>167.4</v>
      </c>
      <c r="F1429" s="79">
        <v>55</v>
      </c>
      <c r="G1429" s="74">
        <v>9.5099999999999998E-8</v>
      </c>
      <c r="H1429" s="75">
        <v>1.1000000000000001</v>
      </c>
      <c r="I1429" s="75"/>
      <c r="J1429" s="75"/>
      <c r="K1429" s="122"/>
      <c r="L1429" s="75"/>
      <c r="M1429" s="75"/>
      <c r="O1429" s="187"/>
      <c r="P1429" s="187"/>
      <c r="W1429" s="56"/>
      <c r="X1429" s="56"/>
      <c r="AA1429" s="56"/>
    </row>
    <row r="1430" spans="1:27">
      <c r="A1430" s="256"/>
      <c r="B1430" s="72"/>
      <c r="C1430" s="73"/>
      <c r="D1430" s="72"/>
      <c r="E1430" s="79"/>
      <c r="F1430" s="79"/>
      <c r="G1430" s="74"/>
      <c r="H1430" s="75"/>
      <c r="I1430" s="75"/>
      <c r="J1430" s="75"/>
      <c r="K1430" s="122"/>
      <c r="L1430" s="75"/>
      <c r="M1430" s="75"/>
      <c r="W1430" s="56"/>
      <c r="X1430" s="56"/>
      <c r="AA1430" s="56"/>
    </row>
    <row r="1431" spans="1:27" ht="15.75">
      <c r="A1431" s="256" t="s">
        <v>322</v>
      </c>
      <c r="B1431" s="68">
        <v>193.75</v>
      </c>
      <c r="C1431" s="71" t="s">
        <v>161</v>
      </c>
      <c r="D1431" s="68">
        <v>0</v>
      </c>
      <c r="E1431" s="8">
        <v>329.7</v>
      </c>
      <c r="F1431" s="8">
        <v>59.6</v>
      </c>
      <c r="G1431" s="70">
        <v>1.5200000000000001E-7</v>
      </c>
      <c r="H1431" s="5">
        <v>1.5</v>
      </c>
      <c r="I1431" s="5">
        <v>40.6</v>
      </c>
      <c r="J1431" s="5"/>
      <c r="K1431" s="128" t="s">
        <v>103</v>
      </c>
      <c r="L1431" s="5"/>
      <c r="M1431" s="5"/>
      <c r="N1431" s="116"/>
      <c r="O1431" s="185"/>
      <c r="P1431" s="183"/>
      <c r="W1431" s="56"/>
      <c r="X1431" s="56"/>
      <c r="AA1431" s="56"/>
    </row>
    <row r="1432" spans="1:27">
      <c r="A1432" s="256" t="s">
        <v>323</v>
      </c>
      <c r="B1432" s="68">
        <v>193.75</v>
      </c>
      <c r="C1432" s="71" t="s">
        <v>162</v>
      </c>
      <c r="D1432" s="68">
        <v>100</v>
      </c>
      <c r="E1432" s="8">
        <v>11.9</v>
      </c>
      <c r="F1432" s="8">
        <v>72.3</v>
      </c>
      <c r="G1432" s="70">
        <v>1.6199999999999999E-7</v>
      </c>
      <c r="H1432" s="5">
        <v>1.2</v>
      </c>
      <c r="I1432" s="5"/>
      <c r="J1432" s="5"/>
      <c r="K1432" s="439" t="s">
        <v>247</v>
      </c>
      <c r="L1432" s="440"/>
      <c r="M1432" s="440"/>
      <c r="O1432" s="185"/>
      <c r="P1432" s="183"/>
      <c r="W1432" s="56"/>
      <c r="X1432" s="56"/>
      <c r="AA1432" s="56"/>
    </row>
    <row r="1433" spans="1:27">
      <c r="A1433" s="256" t="s">
        <v>324</v>
      </c>
      <c r="B1433" s="68">
        <v>193.75</v>
      </c>
      <c r="C1433" s="71" t="s">
        <v>162</v>
      </c>
      <c r="D1433" s="68">
        <v>125</v>
      </c>
      <c r="E1433" s="8">
        <v>17.8</v>
      </c>
      <c r="F1433" s="8">
        <v>71.400000000000006</v>
      </c>
      <c r="G1433" s="70">
        <v>1.4999999999999999E-7</v>
      </c>
      <c r="H1433" s="5">
        <v>1.4</v>
      </c>
      <c r="I1433" s="5">
        <v>38.5</v>
      </c>
      <c r="J1433" s="5"/>
      <c r="K1433" s="439"/>
      <c r="L1433" s="440"/>
      <c r="M1433" s="440"/>
      <c r="O1433" s="185"/>
      <c r="P1433" s="183"/>
      <c r="W1433" s="56"/>
      <c r="X1433" s="56"/>
      <c r="AA1433" s="56"/>
    </row>
    <row r="1434" spans="1:27">
      <c r="A1434" s="256" t="s">
        <v>325</v>
      </c>
      <c r="B1434" s="68">
        <v>193.75</v>
      </c>
      <c r="C1434" s="71" t="s">
        <v>162</v>
      </c>
      <c r="D1434" s="68">
        <v>150</v>
      </c>
      <c r="E1434" s="8">
        <v>26.2</v>
      </c>
      <c r="F1434" s="8">
        <v>64.2</v>
      </c>
      <c r="G1434" s="70">
        <v>1.29E-7</v>
      </c>
      <c r="H1434" s="5">
        <v>1.8</v>
      </c>
      <c r="I1434" s="5"/>
      <c r="J1434" s="5"/>
      <c r="K1434" s="439"/>
      <c r="L1434" s="440"/>
      <c r="M1434" s="440"/>
      <c r="O1434" s="185"/>
      <c r="P1434" s="183"/>
      <c r="W1434" s="56"/>
      <c r="X1434" s="56"/>
      <c r="AA1434" s="56"/>
    </row>
    <row r="1435" spans="1:27">
      <c r="A1435" s="256" t="s">
        <v>326</v>
      </c>
      <c r="B1435" s="68">
        <v>193.75</v>
      </c>
      <c r="C1435" s="71" t="s">
        <v>162</v>
      </c>
      <c r="D1435" s="68">
        <v>175</v>
      </c>
      <c r="E1435" s="8">
        <v>33.1</v>
      </c>
      <c r="F1435" s="8">
        <v>62.3</v>
      </c>
      <c r="G1435" s="70">
        <v>1.2200000000000001E-7</v>
      </c>
      <c r="H1435" s="5">
        <v>1.8</v>
      </c>
      <c r="I1435" s="5"/>
      <c r="J1435" s="5"/>
      <c r="K1435" s="439"/>
      <c r="L1435" s="440"/>
      <c r="M1435" s="440"/>
      <c r="O1435" s="185"/>
      <c r="P1435" s="183"/>
      <c r="W1435" s="56"/>
      <c r="X1435" s="56"/>
      <c r="AA1435" s="56"/>
    </row>
    <row r="1436" spans="1:27">
      <c r="A1436" s="256" t="s">
        <v>327</v>
      </c>
      <c r="B1436" s="68">
        <v>193.75</v>
      </c>
      <c r="C1436" s="71" t="s">
        <v>162</v>
      </c>
      <c r="D1436" s="68">
        <v>200</v>
      </c>
      <c r="E1436" s="8">
        <v>37.700000000000003</v>
      </c>
      <c r="F1436" s="8">
        <v>56.4</v>
      </c>
      <c r="G1436" s="70">
        <v>1.18E-7</v>
      </c>
      <c r="H1436" s="5">
        <v>2.1</v>
      </c>
      <c r="I1436" s="5">
        <v>44.6</v>
      </c>
      <c r="J1436" s="5"/>
      <c r="K1436" s="439"/>
      <c r="L1436" s="440"/>
      <c r="M1436" s="440"/>
      <c r="O1436" s="185"/>
      <c r="P1436" s="183"/>
      <c r="W1436" s="56"/>
      <c r="X1436" s="56"/>
      <c r="AA1436" s="56"/>
    </row>
    <row r="1437" spans="1:27">
      <c r="A1437" s="256" t="s">
        <v>328</v>
      </c>
      <c r="B1437" s="68">
        <v>193.75</v>
      </c>
      <c r="C1437" s="71" t="s">
        <v>162</v>
      </c>
      <c r="D1437" s="68">
        <v>225</v>
      </c>
      <c r="E1437" s="8">
        <v>48.6</v>
      </c>
      <c r="F1437" s="8">
        <v>49.8</v>
      </c>
      <c r="G1437" s="70">
        <v>1.0700000000000001E-7</v>
      </c>
      <c r="H1437" s="5">
        <v>2.6</v>
      </c>
      <c r="I1437" s="5"/>
      <c r="J1437" s="5"/>
      <c r="K1437" s="439"/>
      <c r="L1437" s="440"/>
      <c r="M1437" s="440"/>
      <c r="O1437" s="185"/>
      <c r="P1437" s="183"/>
      <c r="W1437" s="56"/>
      <c r="X1437" s="56"/>
      <c r="AA1437" s="56"/>
    </row>
    <row r="1438" spans="1:27">
      <c r="A1438" s="256" t="s">
        <v>329</v>
      </c>
      <c r="B1438" s="68">
        <v>193.75</v>
      </c>
      <c r="C1438" s="71" t="s">
        <v>162</v>
      </c>
      <c r="D1438" s="68">
        <v>225</v>
      </c>
      <c r="E1438" s="8">
        <v>60.9</v>
      </c>
      <c r="F1438" s="8">
        <v>50.5</v>
      </c>
      <c r="G1438" s="70">
        <v>8.9200000000000005E-8</v>
      </c>
      <c r="H1438" s="5">
        <v>3.4</v>
      </c>
      <c r="I1438" s="5"/>
      <c r="J1438" s="5"/>
      <c r="K1438" s="439"/>
      <c r="L1438" s="440"/>
      <c r="M1438" s="440"/>
      <c r="O1438" s="185"/>
      <c r="P1438" s="183"/>
      <c r="W1438" s="56"/>
      <c r="X1438" s="56"/>
      <c r="AA1438" s="56"/>
    </row>
    <row r="1439" spans="1:27">
      <c r="A1439" s="256" t="s">
        <v>330</v>
      </c>
      <c r="B1439" s="68">
        <v>193.75</v>
      </c>
      <c r="C1439" s="71" t="s">
        <v>162</v>
      </c>
      <c r="D1439" s="68">
        <v>250</v>
      </c>
      <c r="E1439" s="8">
        <v>53.5</v>
      </c>
      <c r="F1439" s="8">
        <v>48.2</v>
      </c>
      <c r="G1439" s="70">
        <v>8.8199999999999996E-8</v>
      </c>
      <c r="H1439" s="5">
        <v>4</v>
      </c>
      <c r="I1439" s="5">
        <v>47.2</v>
      </c>
      <c r="J1439" s="5"/>
      <c r="K1439" s="439"/>
      <c r="L1439" s="440"/>
      <c r="M1439" s="440"/>
      <c r="O1439" s="185"/>
      <c r="P1439" s="183"/>
      <c r="W1439" s="56"/>
      <c r="X1439" s="56"/>
      <c r="AA1439" s="56"/>
    </row>
    <row r="1440" spans="1:27">
      <c r="A1440" s="256" t="s">
        <v>331</v>
      </c>
      <c r="B1440" s="68">
        <v>193.75</v>
      </c>
      <c r="C1440" s="71" t="s">
        <v>162</v>
      </c>
      <c r="D1440" s="68">
        <v>275</v>
      </c>
      <c r="E1440" s="8">
        <v>51.7</v>
      </c>
      <c r="F1440" s="8">
        <v>45.7</v>
      </c>
      <c r="G1440" s="70">
        <v>9.8099999999999998E-8</v>
      </c>
      <c r="H1440" s="5">
        <v>3.7</v>
      </c>
      <c r="I1440" s="5"/>
      <c r="J1440" s="5"/>
      <c r="K1440" s="439"/>
      <c r="L1440" s="440"/>
      <c r="M1440" s="440"/>
      <c r="O1440" s="185"/>
      <c r="P1440" s="183"/>
      <c r="W1440" s="56"/>
      <c r="X1440" s="56"/>
      <c r="AA1440" s="56"/>
    </row>
    <row r="1441" spans="1:27">
      <c r="A1441" s="256" t="s">
        <v>332</v>
      </c>
      <c r="B1441" s="72">
        <v>193.75</v>
      </c>
      <c r="C1441" s="73" t="s">
        <v>162</v>
      </c>
      <c r="D1441" s="72">
        <v>300</v>
      </c>
      <c r="E1441" s="79">
        <v>2.2999999999999998</v>
      </c>
      <c r="F1441" s="79">
        <v>28.7</v>
      </c>
      <c r="G1441" s="74">
        <v>1.08E-7</v>
      </c>
      <c r="H1441" s="75">
        <v>3.6</v>
      </c>
      <c r="I1441" s="77">
        <v>73.400000000000006</v>
      </c>
      <c r="J1441" s="77"/>
      <c r="K1441" s="123"/>
      <c r="L1441" s="77"/>
      <c r="M1441" s="77"/>
      <c r="O1441" s="187"/>
      <c r="P1441" s="187"/>
      <c r="W1441" s="56"/>
      <c r="X1441" s="56"/>
      <c r="AA1441" s="56"/>
    </row>
    <row r="1442" spans="1:27">
      <c r="A1442" s="256" t="s">
        <v>333</v>
      </c>
      <c r="B1442" s="72">
        <v>193.75</v>
      </c>
      <c r="C1442" s="73" t="s">
        <v>163</v>
      </c>
      <c r="D1442" s="72">
        <v>3.6</v>
      </c>
      <c r="E1442" s="79">
        <v>355.9</v>
      </c>
      <c r="F1442" s="79">
        <v>36.1</v>
      </c>
      <c r="G1442" s="74">
        <v>1.09E-7</v>
      </c>
      <c r="H1442" s="75">
        <v>4.2</v>
      </c>
      <c r="I1442" s="77"/>
      <c r="J1442" s="77"/>
      <c r="K1442" s="123"/>
      <c r="L1442" s="77"/>
      <c r="M1442" s="77"/>
      <c r="O1442" s="187"/>
      <c r="P1442" s="187"/>
      <c r="W1442" s="56"/>
      <c r="X1442" s="56"/>
      <c r="AA1442" s="56"/>
    </row>
    <row r="1443" spans="1:27">
      <c r="A1443" s="256" t="s">
        <v>334</v>
      </c>
      <c r="B1443" s="72">
        <v>193.75</v>
      </c>
      <c r="C1443" s="73" t="s">
        <v>163</v>
      </c>
      <c r="D1443" s="72">
        <v>8.1</v>
      </c>
      <c r="E1443" s="79">
        <v>351.5</v>
      </c>
      <c r="F1443" s="79">
        <v>47.6</v>
      </c>
      <c r="G1443" s="74">
        <v>9.9999999999999995E-8</v>
      </c>
      <c r="H1443" s="75">
        <v>4.7</v>
      </c>
      <c r="I1443" s="77"/>
      <c r="J1443" s="77"/>
      <c r="K1443" s="123"/>
      <c r="L1443" s="77"/>
      <c r="M1443" s="77"/>
      <c r="O1443" s="187"/>
      <c r="P1443" s="187"/>
      <c r="W1443" s="56"/>
      <c r="X1443" s="56"/>
      <c r="AA1443" s="56"/>
    </row>
    <row r="1444" spans="1:27">
      <c r="A1444" s="256" t="s">
        <v>98</v>
      </c>
      <c r="B1444" s="72">
        <v>193.75</v>
      </c>
      <c r="C1444" s="73" t="s">
        <v>163</v>
      </c>
      <c r="D1444" s="72">
        <v>16.100000000000001</v>
      </c>
      <c r="E1444" s="79">
        <v>353.2</v>
      </c>
      <c r="F1444" s="79">
        <v>60.9</v>
      </c>
      <c r="G1444" s="74">
        <v>7.4200000000000003E-8</v>
      </c>
      <c r="H1444" s="75">
        <v>5.7</v>
      </c>
      <c r="I1444" s="77"/>
      <c r="J1444" s="77"/>
      <c r="K1444" s="123"/>
      <c r="L1444" s="77"/>
      <c r="M1444" s="77"/>
      <c r="O1444" s="187"/>
      <c r="P1444" s="187"/>
      <c r="W1444" s="56"/>
      <c r="X1444" s="56"/>
      <c r="AA1444" s="56"/>
    </row>
    <row r="1445" spans="1:27">
      <c r="A1445" s="256" t="s">
        <v>335</v>
      </c>
      <c r="B1445" s="72">
        <v>193.75</v>
      </c>
      <c r="C1445" s="73" t="s">
        <v>163</v>
      </c>
      <c r="D1445" s="72">
        <v>20.9</v>
      </c>
      <c r="E1445" s="79">
        <v>303.10000000000002</v>
      </c>
      <c r="F1445" s="79">
        <v>73.2</v>
      </c>
      <c r="G1445" s="74">
        <v>7.0799999999999999E-8</v>
      </c>
      <c r="H1445" s="75">
        <v>5.8</v>
      </c>
      <c r="I1445" s="77"/>
      <c r="J1445" s="77"/>
      <c r="K1445" s="123"/>
      <c r="L1445" s="77"/>
      <c r="M1445" s="77"/>
      <c r="O1445" s="187"/>
      <c r="P1445" s="187"/>
      <c r="W1445" s="56"/>
      <c r="X1445" s="56"/>
      <c r="AA1445" s="56"/>
    </row>
    <row r="1446" spans="1:27">
      <c r="A1446" s="256" t="s">
        <v>336</v>
      </c>
      <c r="B1446" s="72">
        <v>193.75</v>
      </c>
      <c r="C1446" s="73" t="s">
        <v>163</v>
      </c>
      <c r="D1446" s="72">
        <v>26.9</v>
      </c>
      <c r="E1446" s="79">
        <v>188.3</v>
      </c>
      <c r="F1446" s="79">
        <v>59.6</v>
      </c>
      <c r="G1446" s="74">
        <v>5.4300000000000003E-8</v>
      </c>
      <c r="H1446" s="75">
        <v>6.9</v>
      </c>
      <c r="I1446" s="77"/>
      <c r="J1446" s="77"/>
      <c r="K1446" s="123"/>
      <c r="L1446" s="77"/>
      <c r="M1446" s="77"/>
      <c r="O1446" s="187"/>
      <c r="P1446" s="187"/>
      <c r="W1446" s="56"/>
      <c r="X1446" s="56"/>
      <c r="AA1446" s="56"/>
    </row>
    <row r="1447" spans="1:27">
      <c r="A1447" s="256" t="s">
        <v>337</v>
      </c>
      <c r="B1447" s="72">
        <v>193.75</v>
      </c>
      <c r="C1447" s="73" t="s">
        <v>163</v>
      </c>
      <c r="D1447" s="72">
        <v>40</v>
      </c>
      <c r="E1447" s="79">
        <v>11.9</v>
      </c>
      <c r="F1447" s="79">
        <v>-42.8</v>
      </c>
      <c r="G1447" s="74">
        <v>2.3799999999999999E-7</v>
      </c>
      <c r="H1447" s="75">
        <v>2</v>
      </c>
      <c r="I1447" s="77"/>
      <c r="J1447" s="77"/>
      <c r="K1447" s="123"/>
      <c r="L1447" s="77"/>
      <c r="M1447" s="77"/>
      <c r="O1447" s="187"/>
      <c r="P1447" s="187"/>
      <c r="W1447" s="56"/>
      <c r="X1447" s="56"/>
      <c r="AA1447" s="56"/>
    </row>
    <row r="1448" spans="1:27">
      <c r="A1448" s="256" t="s">
        <v>97</v>
      </c>
      <c r="B1448" s="72">
        <v>193.75</v>
      </c>
      <c r="C1448" s="73" t="s">
        <v>162</v>
      </c>
      <c r="D1448" s="72">
        <v>350</v>
      </c>
      <c r="E1448" s="79">
        <v>23.7</v>
      </c>
      <c r="F1448" s="79">
        <v>-27.9</v>
      </c>
      <c r="G1448" s="74">
        <v>4.2E-7</v>
      </c>
      <c r="H1448" s="75">
        <v>3.7</v>
      </c>
      <c r="I1448" s="77">
        <v>231</v>
      </c>
      <c r="J1448" s="77"/>
      <c r="K1448" s="123"/>
      <c r="L1448" s="77"/>
      <c r="M1448" s="77"/>
      <c r="O1448" s="187"/>
      <c r="P1448" s="187"/>
      <c r="W1448" s="56"/>
      <c r="X1448" s="56"/>
      <c r="AA1448" s="56"/>
    </row>
    <row r="1449" spans="1:27">
      <c r="A1449" s="256"/>
      <c r="B1449" s="72"/>
      <c r="C1449" s="73"/>
      <c r="D1449" s="72"/>
      <c r="E1449" s="79"/>
      <c r="F1449" s="79"/>
      <c r="G1449" s="74"/>
      <c r="H1449" s="75"/>
      <c r="I1449" s="75"/>
      <c r="J1449" s="75"/>
      <c r="K1449" s="122"/>
      <c r="L1449" s="75"/>
      <c r="M1449" s="75"/>
      <c r="W1449" s="56"/>
      <c r="X1449" s="56"/>
      <c r="AA1449" s="56"/>
    </row>
    <row r="1450" spans="1:27" ht="15.75">
      <c r="A1450" s="256" t="s">
        <v>322</v>
      </c>
      <c r="B1450" s="68">
        <v>194.55</v>
      </c>
      <c r="C1450" s="71" t="s">
        <v>161</v>
      </c>
      <c r="D1450" s="68">
        <v>0</v>
      </c>
      <c r="E1450" s="8">
        <v>299.39999999999998</v>
      </c>
      <c r="F1450" s="8">
        <v>33.799999999999997</v>
      </c>
      <c r="G1450" s="70">
        <v>1.04E-7</v>
      </c>
      <c r="H1450" s="82">
        <v>13.7</v>
      </c>
      <c r="I1450" s="82">
        <v>239</v>
      </c>
      <c r="J1450" s="82"/>
      <c r="K1450" s="128" t="s">
        <v>105</v>
      </c>
      <c r="L1450" s="82"/>
      <c r="M1450" s="82"/>
      <c r="N1450" s="116"/>
      <c r="O1450" s="185"/>
      <c r="P1450" s="183"/>
      <c r="W1450" s="56"/>
      <c r="X1450" s="56"/>
      <c r="AA1450" s="56"/>
    </row>
    <row r="1451" spans="1:27">
      <c r="A1451" s="256" t="s">
        <v>323</v>
      </c>
      <c r="B1451" s="68">
        <v>194.55</v>
      </c>
      <c r="C1451" s="71" t="s">
        <v>163</v>
      </c>
      <c r="D1451" s="68">
        <v>3.6</v>
      </c>
      <c r="E1451" s="8">
        <v>300.3</v>
      </c>
      <c r="F1451" s="8">
        <v>36.700000000000003</v>
      </c>
      <c r="G1451" s="70">
        <v>8.2899999999999995E-8</v>
      </c>
      <c r="H1451" s="82">
        <v>14.7</v>
      </c>
      <c r="I1451" s="82"/>
      <c r="J1451" s="82"/>
      <c r="K1451" s="125"/>
      <c r="L1451" s="82"/>
      <c r="M1451" s="82"/>
      <c r="O1451" s="185"/>
      <c r="P1451" s="183"/>
      <c r="W1451" s="56"/>
      <c r="X1451" s="56"/>
      <c r="AA1451" s="56"/>
    </row>
    <row r="1452" spans="1:27">
      <c r="A1452" s="256" t="s">
        <v>324</v>
      </c>
      <c r="B1452" s="68">
        <v>194.55</v>
      </c>
      <c r="C1452" s="71" t="s">
        <v>163</v>
      </c>
      <c r="D1452" s="68">
        <v>8.1</v>
      </c>
      <c r="E1452" s="8">
        <v>309.89999999999998</v>
      </c>
      <c r="F1452" s="8">
        <v>34</v>
      </c>
      <c r="G1452" s="70">
        <v>6.8299999999999996E-8</v>
      </c>
      <c r="H1452" s="82">
        <v>17.600000000000001</v>
      </c>
      <c r="I1452" s="82"/>
      <c r="J1452" s="82"/>
      <c r="K1452" s="125"/>
      <c r="L1452" s="82"/>
      <c r="M1452" s="82"/>
      <c r="O1452" s="185"/>
      <c r="P1452" s="183"/>
      <c r="W1452" s="56"/>
      <c r="X1452" s="56"/>
      <c r="AA1452" s="56"/>
    </row>
    <row r="1453" spans="1:27">
      <c r="A1453" s="256" t="s">
        <v>325</v>
      </c>
      <c r="B1453" s="68">
        <v>194.55</v>
      </c>
      <c r="C1453" s="71" t="s">
        <v>163</v>
      </c>
      <c r="D1453" s="68">
        <v>12.2</v>
      </c>
      <c r="E1453" s="8">
        <v>316.2</v>
      </c>
      <c r="F1453" s="8">
        <v>27.8</v>
      </c>
      <c r="G1453" s="70">
        <v>6.2299999999999995E-8</v>
      </c>
      <c r="H1453" s="82">
        <v>19.100000000000001</v>
      </c>
      <c r="I1453" s="82"/>
      <c r="J1453" s="82"/>
      <c r="K1453" s="125"/>
      <c r="L1453" s="82"/>
      <c r="M1453" s="82"/>
      <c r="O1453" s="185"/>
      <c r="P1453" s="183"/>
      <c r="W1453" s="56"/>
      <c r="X1453" s="56"/>
      <c r="AA1453" s="56"/>
    </row>
    <row r="1454" spans="1:27">
      <c r="A1454" s="256" t="s">
        <v>326</v>
      </c>
      <c r="B1454" s="68">
        <v>194.55</v>
      </c>
      <c r="C1454" s="71" t="s">
        <v>163</v>
      </c>
      <c r="D1454" s="68">
        <v>16.100000000000001</v>
      </c>
      <c r="E1454" s="8">
        <v>328.4</v>
      </c>
      <c r="F1454" s="8">
        <v>29</v>
      </c>
      <c r="G1454" s="70">
        <v>4.58E-8</v>
      </c>
      <c r="H1454" s="82">
        <v>24.4</v>
      </c>
      <c r="I1454" s="82"/>
      <c r="J1454" s="82"/>
      <c r="K1454" s="125"/>
      <c r="L1454" s="82"/>
      <c r="M1454" s="82"/>
      <c r="O1454" s="185"/>
      <c r="P1454" s="183"/>
      <c r="W1454" s="56"/>
      <c r="X1454" s="56"/>
      <c r="AA1454" s="56"/>
    </row>
    <row r="1455" spans="1:27">
      <c r="A1455" s="256" t="s">
        <v>327</v>
      </c>
      <c r="B1455" s="68">
        <v>194.55</v>
      </c>
      <c r="C1455" s="71" t="s">
        <v>163</v>
      </c>
      <c r="D1455" s="68">
        <v>20.9</v>
      </c>
      <c r="E1455" s="8">
        <v>329.7</v>
      </c>
      <c r="F1455" s="8">
        <v>31.6</v>
      </c>
      <c r="G1455" s="70">
        <v>4.4899999999999998E-8</v>
      </c>
      <c r="H1455" s="82">
        <v>24.7</v>
      </c>
      <c r="I1455" s="82"/>
      <c r="J1455" s="82"/>
      <c r="K1455" s="125"/>
      <c r="L1455" s="82"/>
      <c r="M1455" s="82"/>
      <c r="O1455" s="185"/>
      <c r="P1455" s="183"/>
      <c r="W1455" s="56"/>
      <c r="X1455" s="56"/>
      <c r="AA1455" s="56"/>
    </row>
    <row r="1456" spans="1:27">
      <c r="A1456" s="256" t="s">
        <v>328</v>
      </c>
      <c r="B1456" s="68">
        <v>194.55</v>
      </c>
      <c r="C1456" s="71" t="s">
        <v>162</v>
      </c>
      <c r="D1456" s="68">
        <v>200</v>
      </c>
      <c r="E1456" s="8">
        <v>330.4</v>
      </c>
      <c r="F1456" s="8">
        <v>15.3</v>
      </c>
      <c r="G1456" s="70">
        <v>4.3700000000000001E-8</v>
      </c>
      <c r="H1456" s="82">
        <v>26.9</v>
      </c>
      <c r="I1456" s="82">
        <v>235</v>
      </c>
      <c r="J1456" s="82"/>
      <c r="K1456" s="125"/>
      <c r="L1456" s="82"/>
      <c r="M1456" s="82"/>
      <c r="O1456" s="185"/>
      <c r="P1456" s="183"/>
      <c r="W1456" s="56"/>
      <c r="X1456" s="56"/>
      <c r="AA1456" s="56"/>
    </row>
    <row r="1457" spans="1:27">
      <c r="A1457" s="256" t="s">
        <v>329</v>
      </c>
      <c r="B1457" s="68">
        <v>194.55</v>
      </c>
      <c r="C1457" s="71" t="s">
        <v>162</v>
      </c>
      <c r="D1457" s="68">
        <v>225</v>
      </c>
      <c r="E1457" s="8">
        <v>340.9</v>
      </c>
      <c r="F1457" s="8">
        <v>17.7</v>
      </c>
      <c r="G1457" s="70">
        <v>5.5999999999999999E-8</v>
      </c>
      <c r="H1457" s="82">
        <v>20.100000000000001</v>
      </c>
      <c r="I1457" s="82">
        <v>235</v>
      </c>
      <c r="J1457" s="82"/>
      <c r="K1457" s="125"/>
      <c r="L1457" s="82"/>
      <c r="M1457" s="82"/>
      <c r="O1457" s="185"/>
      <c r="P1457" s="183"/>
      <c r="W1457" s="56"/>
      <c r="X1457" s="56"/>
      <c r="AA1457" s="56"/>
    </row>
    <row r="1458" spans="1:27">
      <c r="A1458" s="256" t="s">
        <v>330</v>
      </c>
      <c r="B1458" s="68">
        <v>194.55</v>
      </c>
      <c r="C1458" s="71" t="s">
        <v>162</v>
      </c>
      <c r="D1458" s="68">
        <v>250</v>
      </c>
      <c r="E1458" s="8">
        <v>349.6</v>
      </c>
      <c r="F1458" s="8">
        <v>13.3</v>
      </c>
      <c r="G1458" s="70">
        <v>7.3399999999999996E-8</v>
      </c>
      <c r="H1458" s="82">
        <v>15.4</v>
      </c>
      <c r="I1458" s="82">
        <v>238</v>
      </c>
      <c r="J1458" s="82"/>
      <c r="K1458" s="125"/>
      <c r="L1458" s="82"/>
      <c r="M1458" s="82"/>
      <c r="O1458" s="185"/>
      <c r="P1458" s="183"/>
      <c r="W1458" s="56"/>
      <c r="X1458" s="56"/>
      <c r="AA1458" s="56"/>
    </row>
    <row r="1459" spans="1:27">
      <c r="A1459" s="256" t="s">
        <v>331</v>
      </c>
      <c r="B1459" s="68">
        <v>194.55</v>
      </c>
      <c r="C1459" s="71" t="s">
        <v>163</v>
      </c>
      <c r="D1459" s="68">
        <v>25</v>
      </c>
      <c r="E1459" s="8">
        <v>352.8</v>
      </c>
      <c r="F1459" s="8">
        <v>-8.8000000000000007</v>
      </c>
      <c r="G1459" s="70">
        <v>6.1999999999999999E-8</v>
      </c>
      <c r="H1459" s="82">
        <v>18.899999999999999</v>
      </c>
      <c r="I1459" s="82"/>
      <c r="J1459" s="82"/>
      <c r="K1459" s="125"/>
      <c r="L1459" s="82"/>
      <c r="M1459" s="82"/>
      <c r="O1459" s="185"/>
      <c r="P1459" s="183"/>
      <c r="W1459" s="56"/>
      <c r="X1459" s="56"/>
      <c r="AA1459" s="56"/>
    </row>
    <row r="1460" spans="1:27">
      <c r="A1460" s="256" t="s">
        <v>332</v>
      </c>
      <c r="B1460" s="68">
        <v>194.55</v>
      </c>
      <c r="C1460" s="71" t="s">
        <v>163</v>
      </c>
      <c r="D1460" s="68">
        <v>30</v>
      </c>
      <c r="E1460" s="8">
        <v>4.5999999999999996</v>
      </c>
      <c r="F1460" s="8">
        <v>-4.5</v>
      </c>
      <c r="G1460" s="70">
        <v>5.39E-8</v>
      </c>
      <c r="H1460" s="82">
        <v>21.4</v>
      </c>
      <c r="I1460" s="82"/>
      <c r="J1460" s="82"/>
      <c r="K1460" s="125"/>
      <c r="L1460" s="82"/>
      <c r="M1460" s="82"/>
      <c r="O1460" s="185"/>
      <c r="P1460" s="183"/>
      <c r="W1460" s="56"/>
      <c r="X1460" s="56"/>
      <c r="AA1460" s="56"/>
    </row>
    <row r="1461" spans="1:27">
      <c r="A1461" s="258" t="s">
        <v>333</v>
      </c>
      <c r="B1461" s="68">
        <v>194.55</v>
      </c>
      <c r="C1461" s="71" t="s">
        <v>163</v>
      </c>
      <c r="D1461" s="68">
        <v>35</v>
      </c>
      <c r="E1461" s="8">
        <v>2.6</v>
      </c>
      <c r="F1461" s="8">
        <v>-20.7</v>
      </c>
      <c r="G1461" s="70">
        <v>6.6899999999999997E-8</v>
      </c>
      <c r="H1461" s="82">
        <v>17.3</v>
      </c>
      <c r="I1461" s="82"/>
      <c r="J1461" s="82"/>
      <c r="K1461" s="125"/>
      <c r="L1461" s="82"/>
      <c r="M1461" s="82"/>
      <c r="O1461" s="185"/>
      <c r="P1461" s="183"/>
      <c r="W1461" s="56"/>
      <c r="X1461" s="56"/>
      <c r="AA1461" s="56"/>
    </row>
    <row r="1462" spans="1:27">
      <c r="A1462" s="256" t="s">
        <v>334</v>
      </c>
      <c r="B1462" s="68">
        <v>194.55</v>
      </c>
      <c r="C1462" s="71" t="s">
        <v>163</v>
      </c>
      <c r="D1462" s="68">
        <v>40</v>
      </c>
      <c r="E1462" s="8">
        <v>10.9</v>
      </c>
      <c r="F1462" s="8">
        <v>-11.9</v>
      </c>
      <c r="G1462" s="70">
        <v>3.5699999999999998E-7</v>
      </c>
      <c r="H1462" s="82">
        <v>2.1</v>
      </c>
      <c r="I1462" s="82"/>
      <c r="J1462" s="82"/>
      <c r="K1462" s="125"/>
      <c r="L1462" s="82"/>
      <c r="M1462" s="82"/>
      <c r="O1462" s="185"/>
      <c r="P1462" s="183"/>
      <c r="W1462" s="56"/>
      <c r="X1462" s="56"/>
      <c r="AA1462" s="56"/>
    </row>
    <row r="1463" spans="1:27">
      <c r="A1463" s="256" t="s">
        <v>98</v>
      </c>
      <c r="B1463" s="72">
        <v>194.55</v>
      </c>
      <c r="C1463" s="73" t="s">
        <v>163</v>
      </c>
      <c r="D1463" s="72">
        <v>45</v>
      </c>
      <c r="E1463" s="79">
        <v>327.60000000000002</v>
      </c>
      <c r="F1463" s="79">
        <v>-60.7</v>
      </c>
      <c r="G1463" s="74">
        <v>4.2499999999999997E-8</v>
      </c>
      <c r="H1463" s="75">
        <v>25.5</v>
      </c>
      <c r="I1463" s="75"/>
      <c r="J1463" s="75"/>
      <c r="K1463" s="122"/>
      <c r="L1463" s="75"/>
      <c r="M1463" s="75"/>
      <c r="O1463" s="187"/>
      <c r="P1463" s="187"/>
      <c r="W1463" s="56"/>
      <c r="X1463" s="56"/>
      <c r="AA1463" s="56"/>
    </row>
    <row r="1464" spans="1:27">
      <c r="A1464" s="256"/>
      <c r="B1464" s="72"/>
      <c r="C1464" s="73"/>
      <c r="D1464" s="72"/>
      <c r="E1464" s="79"/>
      <c r="F1464" s="79"/>
      <c r="G1464" s="74"/>
      <c r="H1464" s="75"/>
      <c r="I1464" s="75"/>
      <c r="J1464" s="75"/>
      <c r="K1464" s="122"/>
      <c r="L1464" s="75"/>
      <c r="M1464" s="75"/>
      <c r="W1464" s="56"/>
      <c r="X1464" s="56"/>
      <c r="AA1464" s="56"/>
    </row>
    <row r="1465" spans="1:27" ht="15.75">
      <c r="A1465" s="326" t="s">
        <v>322</v>
      </c>
      <c r="B1465" s="68">
        <v>195.85</v>
      </c>
      <c r="C1465" s="71" t="s">
        <v>161</v>
      </c>
      <c r="D1465" s="68">
        <v>0</v>
      </c>
      <c r="E1465" s="8">
        <v>195.4</v>
      </c>
      <c r="F1465" s="8">
        <v>-72</v>
      </c>
      <c r="G1465" s="70">
        <v>2.1E-7</v>
      </c>
      <c r="H1465" s="5">
        <v>6.6</v>
      </c>
      <c r="I1465" s="5">
        <v>256</v>
      </c>
      <c r="J1465" s="5"/>
      <c r="K1465" s="128" t="s">
        <v>96</v>
      </c>
      <c r="L1465" s="5"/>
      <c r="M1465" s="5"/>
      <c r="N1465" s="116"/>
      <c r="O1465" s="185"/>
      <c r="P1465" s="183"/>
      <c r="W1465" s="56"/>
      <c r="X1465" s="56"/>
      <c r="AA1465" s="56"/>
    </row>
    <row r="1466" spans="1:27">
      <c r="A1466" s="326" t="s">
        <v>323</v>
      </c>
      <c r="B1466" s="68">
        <v>195.85</v>
      </c>
      <c r="C1466" s="71" t="s">
        <v>163</v>
      </c>
      <c r="D1466" s="68">
        <v>3.6</v>
      </c>
      <c r="E1466" s="8">
        <v>180.2</v>
      </c>
      <c r="F1466" s="8">
        <v>-72.099999999999994</v>
      </c>
      <c r="G1466" s="70">
        <v>2.28E-7</v>
      </c>
      <c r="H1466" s="5">
        <v>6</v>
      </c>
      <c r="I1466" s="5"/>
      <c r="J1466" s="5"/>
      <c r="K1466" s="439" t="s">
        <v>168</v>
      </c>
      <c r="L1466" s="440"/>
      <c r="M1466" s="440"/>
      <c r="O1466" s="185"/>
      <c r="P1466" s="183"/>
      <c r="W1466" s="56"/>
      <c r="X1466" s="56"/>
      <c r="AA1466" s="56"/>
    </row>
    <row r="1467" spans="1:27">
      <c r="A1467" s="327" t="s">
        <v>324</v>
      </c>
      <c r="B1467" s="68">
        <v>195.85</v>
      </c>
      <c r="C1467" s="71" t="s">
        <v>163</v>
      </c>
      <c r="D1467" s="68">
        <v>8.1</v>
      </c>
      <c r="E1467" s="8">
        <v>198</v>
      </c>
      <c r="F1467" s="8">
        <v>-71.599999999999994</v>
      </c>
      <c r="G1467" s="70">
        <v>2.4400000000000001E-7</v>
      </c>
      <c r="H1467" s="5">
        <v>5.6</v>
      </c>
      <c r="I1467" s="5"/>
      <c r="J1467" s="5"/>
      <c r="K1467" s="439"/>
      <c r="L1467" s="440"/>
      <c r="M1467" s="440"/>
      <c r="O1467" s="185"/>
      <c r="P1467" s="183"/>
      <c r="W1467" s="56"/>
      <c r="X1467" s="56"/>
      <c r="AA1467" s="56"/>
    </row>
    <row r="1468" spans="1:27">
      <c r="A1468" s="258" t="s">
        <v>325</v>
      </c>
      <c r="B1468" s="68">
        <v>195.85</v>
      </c>
      <c r="C1468" s="71" t="s">
        <v>163</v>
      </c>
      <c r="D1468" s="68">
        <v>12.2</v>
      </c>
      <c r="E1468" s="8">
        <v>205</v>
      </c>
      <c r="F1468" s="8">
        <v>-70.599999999999994</v>
      </c>
      <c r="G1468" s="70">
        <v>2.36E-7</v>
      </c>
      <c r="H1468" s="5">
        <v>5.8</v>
      </c>
      <c r="I1468" s="5"/>
      <c r="J1468" s="5"/>
      <c r="K1468" s="439"/>
      <c r="L1468" s="440"/>
      <c r="M1468" s="440"/>
      <c r="O1468" s="185"/>
      <c r="P1468" s="183"/>
      <c r="W1468" s="56"/>
      <c r="X1468" s="56"/>
      <c r="AA1468" s="56"/>
    </row>
    <row r="1469" spans="1:27">
      <c r="A1469" s="258" t="s">
        <v>326</v>
      </c>
      <c r="B1469" s="68">
        <v>195.85</v>
      </c>
      <c r="C1469" s="71" t="s">
        <v>163</v>
      </c>
      <c r="D1469" s="68">
        <v>16.100000000000001</v>
      </c>
      <c r="E1469" s="8">
        <v>205</v>
      </c>
      <c r="F1469" s="8">
        <v>-69</v>
      </c>
      <c r="G1469" s="70">
        <v>2.1E-7</v>
      </c>
      <c r="H1469" s="5">
        <v>6.4</v>
      </c>
      <c r="I1469" s="5"/>
      <c r="J1469" s="5"/>
      <c r="K1469" s="439"/>
      <c r="L1469" s="440"/>
      <c r="M1469" s="440"/>
      <c r="O1469" s="185"/>
      <c r="P1469" s="183"/>
      <c r="W1469" s="56"/>
      <c r="X1469" s="56"/>
      <c r="AA1469" s="56"/>
    </row>
    <row r="1470" spans="1:27">
      <c r="A1470" s="258" t="s">
        <v>327</v>
      </c>
      <c r="B1470" s="68">
        <v>195.85</v>
      </c>
      <c r="C1470" s="71" t="s">
        <v>163</v>
      </c>
      <c r="D1470" s="68">
        <v>26.9</v>
      </c>
      <c r="E1470" s="8">
        <v>204</v>
      </c>
      <c r="F1470" s="8">
        <v>-65.3</v>
      </c>
      <c r="G1470" s="70">
        <v>1.37E-7</v>
      </c>
      <c r="H1470" s="5">
        <v>9.6</v>
      </c>
      <c r="I1470" s="5"/>
      <c r="J1470" s="5"/>
      <c r="K1470" s="439"/>
      <c r="L1470" s="440"/>
      <c r="M1470" s="440"/>
      <c r="O1470" s="185"/>
      <c r="P1470" s="183"/>
      <c r="W1470" s="56"/>
      <c r="X1470" s="56"/>
      <c r="AA1470" s="56"/>
    </row>
    <row r="1471" spans="1:27">
      <c r="A1471" s="258" t="s">
        <v>328</v>
      </c>
      <c r="B1471" s="68">
        <v>195.85</v>
      </c>
      <c r="C1471" s="71" t="s">
        <v>163</v>
      </c>
      <c r="D1471" s="68">
        <v>36.700000000000003</v>
      </c>
      <c r="E1471" s="8">
        <v>206.9</v>
      </c>
      <c r="F1471" s="8">
        <v>-58.6</v>
      </c>
      <c r="G1471" s="70">
        <v>6.7099999999999999E-8</v>
      </c>
      <c r="H1471" s="5">
        <v>20.100000000000001</v>
      </c>
      <c r="I1471" s="5"/>
      <c r="J1471" s="5"/>
      <c r="K1471" s="439"/>
      <c r="L1471" s="440"/>
      <c r="M1471" s="440"/>
      <c r="O1471" s="185"/>
      <c r="P1471" s="183"/>
      <c r="W1471" s="56"/>
      <c r="X1471" s="56"/>
      <c r="AA1471" s="56"/>
    </row>
    <row r="1472" spans="1:27">
      <c r="A1472" s="258" t="s">
        <v>329</v>
      </c>
      <c r="B1472" s="68">
        <v>195.85</v>
      </c>
      <c r="C1472" s="71" t="s">
        <v>163</v>
      </c>
      <c r="D1472" s="68">
        <v>46.3</v>
      </c>
      <c r="E1472" s="8">
        <v>258</v>
      </c>
      <c r="F1472" s="8">
        <v>-28.5</v>
      </c>
      <c r="G1472" s="70">
        <v>1.4999999999999999E-8</v>
      </c>
      <c r="H1472" s="5">
        <v>68.099999999999994</v>
      </c>
      <c r="I1472" s="5"/>
      <c r="J1472" s="5"/>
      <c r="K1472" s="439"/>
      <c r="L1472" s="440"/>
      <c r="M1472" s="440"/>
      <c r="O1472" s="185"/>
      <c r="P1472" s="183"/>
      <c r="W1472" s="56"/>
      <c r="X1472" s="56"/>
      <c r="AA1472" s="56"/>
    </row>
    <row r="1473" spans="1:27">
      <c r="A1473" s="258" t="s">
        <v>330</v>
      </c>
      <c r="B1473" s="10">
        <v>195.85</v>
      </c>
      <c r="C1473" s="137" t="s">
        <v>163</v>
      </c>
      <c r="D1473" s="10">
        <v>55.3</v>
      </c>
      <c r="E1473" s="10">
        <v>192.2</v>
      </c>
      <c r="F1473" s="10">
        <v>56.1</v>
      </c>
      <c r="G1473" s="142">
        <v>2.62E-8</v>
      </c>
      <c r="H1473" s="143">
        <v>41.4</v>
      </c>
      <c r="I1473" s="75"/>
      <c r="J1473" s="75"/>
      <c r="K1473" s="122"/>
      <c r="L1473" s="75"/>
      <c r="M1473" s="75"/>
      <c r="O1473" s="187"/>
      <c r="P1473" s="187"/>
      <c r="W1473" s="56"/>
      <c r="X1473" s="56"/>
      <c r="AA1473" s="56"/>
    </row>
    <row r="1474" spans="1:27">
      <c r="A1474" s="258" t="s">
        <v>331</v>
      </c>
      <c r="B1474" s="10">
        <v>195.85</v>
      </c>
      <c r="C1474" s="137" t="s">
        <v>163</v>
      </c>
      <c r="D1474" s="10">
        <v>64.099999999999994</v>
      </c>
      <c r="E1474" s="10">
        <v>173.7</v>
      </c>
      <c r="F1474" s="10">
        <v>78</v>
      </c>
      <c r="G1474" s="142">
        <v>5.0600000000000003E-8</v>
      </c>
      <c r="H1474" s="143">
        <v>25.1</v>
      </c>
      <c r="I1474" s="75"/>
      <c r="J1474" s="75"/>
      <c r="K1474" s="122"/>
      <c r="L1474" s="75"/>
      <c r="M1474" s="75"/>
      <c r="O1474" s="187"/>
      <c r="P1474" s="187"/>
      <c r="W1474" s="56"/>
      <c r="X1474" s="56"/>
      <c r="AA1474" s="56"/>
    </row>
    <row r="1475" spans="1:27">
      <c r="A1475" s="258" t="s">
        <v>332</v>
      </c>
      <c r="B1475" s="10">
        <v>195.85</v>
      </c>
      <c r="C1475" s="137" t="s">
        <v>163</v>
      </c>
      <c r="D1475" s="10">
        <v>73.599999999999994</v>
      </c>
      <c r="E1475" s="10">
        <v>184.8</v>
      </c>
      <c r="F1475" s="10">
        <v>65.599999999999994</v>
      </c>
      <c r="G1475" s="142">
        <v>5.69E-8</v>
      </c>
      <c r="H1475" s="143">
        <v>21.2</v>
      </c>
      <c r="I1475" s="75"/>
      <c r="J1475" s="75"/>
      <c r="K1475" s="122"/>
      <c r="L1475" s="75"/>
      <c r="M1475" s="75"/>
      <c r="O1475" s="187"/>
      <c r="P1475" s="187"/>
      <c r="W1475" s="56"/>
      <c r="X1475" s="56"/>
      <c r="AA1475" s="56"/>
    </row>
    <row r="1476" spans="1:27" ht="15.75">
      <c r="A1476" s="256" t="s">
        <v>333</v>
      </c>
      <c r="B1476" s="72">
        <v>195.85</v>
      </c>
      <c r="C1476" s="73" t="s">
        <v>163</v>
      </c>
      <c r="D1476" s="72">
        <v>82.8</v>
      </c>
      <c r="E1476" s="79">
        <v>152.19999999999999</v>
      </c>
      <c r="F1476" s="79">
        <v>61.9</v>
      </c>
      <c r="G1476" s="74">
        <v>6.2400000000000003E-8</v>
      </c>
      <c r="H1476" s="75">
        <v>19.600000000000001</v>
      </c>
      <c r="I1476" s="75"/>
      <c r="J1476" s="75"/>
      <c r="K1476" s="259" t="s">
        <v>351</v>
      </c>
      <c r="L1476" s="75"/>
      <c r="M1476" s="75"/>
      <c r="O1476" s="187"/>
      <c r="P1476" s="187"/>
      <c r="W1476" s="56"/>
      <c r="X1476" s="56"/>
      <c r="AA1476" s="56"/>
    </row>
    <row r="1477" spans="1:27">
      <c r="A1477" s="256" t="s">
        <v>334</v>
      </c>
      <c r="B1477" s="72">
        <v>195.85</v>
      </c>
      <c r="C1477" s="73" t="s">
        <v>163</v>
      </c>
      <c r="D1477" s="72">
        <v>92.2</v>
      </c>
      <c r="E1477" s="79">
        <v>165</v>
      </c>
      <c r="F1477" s="79">
        <v>71.099999999999994</v>
      </c>
      <c r="G1477" s="74">
        <v>7.9599999999999998E-8</v>
      </c>
      <c r="H1477" s="75">
        <v>15.1</v>
      </c>
      <c r="I1477" s="75"/>
      <c r="J1477" s="75"/>
      <c r="K1477" s="122"/>
      <c r="L1477" s="75"/>
      <c r="M1477" s="75"/>
      <c r="O1477" s="187"/>
      <c r="P1477" s="187"/>
      <c r="W1477" s="56"/>
      <c r="X1477" s="56"/>
      <c r="AA1477" s="56"/>
    </row>
    <row r="1478" spans="1:27">
      <c r="A1478" s="256" t="s">
        <v>98</v>
      </c>
      <c r="B1478" s="72">
        <v>195.85</v>
      </c>
      <c r="C1478" s="73" t="s">
        <v>163</v>
      </c>
      <c r="D1478" s="72">
        <v>102.1</v>
      </c>
      <c r="E1478" s="79">
        <v>103.8</v>
      </c>
      <c r="F1478" s="79">
        <v>78.5</v>
      </c>
      <c r="G1478" s="74">
        <v>9.6400000000000003E-8</v>
      </c>
      <c r="H1478" s="75">
        <v>12.5</v>
      </c>
      <c r="I1478" s="75"/>
      <c r="J1478" s="75"/>
      <c r="K1478" s="122"/>
      <c r="L1478" s="75"/>
      <c r="M1478" s="75"/>
      <c r="O1478" s="187"/>
      <c r="P1478" s="187"/>
      <c r="W1478" s="56"/>
      <c r="X1478" s="56"/>
      <c r="AA1478" s="56"/>
    </row>
    <row r="1479" spans="1:27">
      <c r="A1479" s="256" t="s">
        <v>335</v>
      </c>
      <c r="B1479" s="72">
        <v>195.85</v>
      </c>
      <c r="C1479" s="73" t="s">
        <v>163</v>
      </c>
      <c r="D1479" s="72">
        <v>117.5</v>
      </c>
      <c r="E1479" s="79">
        <v>121.8</v>
      </c>
      <c r="F1479" s="79">
        <v>79.900000000000006</v>
      </c>
      <c r="G1479" s="74">
        <v>7.9199999999999995E-8</v>
      </c>
      <c r="H1479" s="75">
        <v>15.5</v>
      </c>
      <c r="I1479" s="75"/>
      <c r="J1479" s="75"/>
      <c r="K1479" s="122"/>
      <c r="L1479" s="75"/>
      <c r="M1479" s="75"/>
      <c r="O1479" s="187"/>
      <c r="P1479" s="187"/>
      <c r="W1479" s="56"/>
      <c r="X1479" s="56"/>
      <c r="AA1479" s="56"/>
    </row>
    <row r="1480" spans="1:27">
      <c r="A1480" s="256"/>
      <c r="B1480" s="72"/>
      <c r="C1480" s="73"/>
      <c r="D1480" s="72"/>
      <c r="E1480" s="79"/>
      <c r="F1480" s="79"/>
      <c r="G1480" s="74"/>
      <c r="H1480" s="75"/>
      <c r="I1480" s="75"/>
      <c r="J1480" s="75"/>
      <c r="K1480" s="122"/>
      <c r="L1480" s="75"/>
      <c r="M1480" s="75"/>
      <c r="W1480" s="56"/>
      <c r="X1480" s="56"/>
      <c r="AA1480" s="56"/>
    </row>
    <row r="1481" spans="1:27" ht="15.75">
      <c r="A1481" s="256" t="s">
        <v>322</v>
      </c>
      <c r="B1481" s="68">
        <v>196.1</v>
      </c>
      <c r="C1481" s="71" t="s">
        <v>161</v>
      </c>
      <c r="D1481" s="68">
        <v>0</v>
      </c>
      <c r="E1481" s="8">
        <v>239.9</v>
      </c>
      <c r="F1481" s="8">
        <v>31.6</v>
      </c>
      <c r="G1481" s="70">
        <v>1.14E-7</v>
      </c>
      <c r="H1481" s="5">
        <v>2.2999999999999998</v>
      </c>
      <c r="I1481" s="5">
        <v>39.4</v>
      </c>
      <c r="J1481" s="5"/>
      <c r="K1481" s="128" t="s">
        <v>105</v>
      </c>
      <c r="L1481" s="5"/>
      <c r="M1481" s="5"/>
      <c r="N1481" s="116"/>
      <c r="O1481" s="185"/>
      <c r="P1481" s="183"/>
      <c r="W1481" s="56"/>
      <c r="X1481" s="56"/>
      <c r="AA1481" s="56"/>
    </row>
    <row r="1482" spans="1:27">
      <c r="A1482" s="256" t="s">
        <v>323</v>
      </c>
      <c r="B1482" s="68">
        <v>196.1</v>
      </c>
      <c r="C1482" s="71" t="s">
        <v>163</v>
      </c>
      <c r="D1482" s="68">
        <v>3.6</v>
      </c>
      <c r="E1482" s="8">
        <v>231.2</v>
      </c>
      <c r="F1482" s="8">
        <v>14.3</v>
      </c>
      <c r="G1482" s="70">
        <v>1.3300000000000001E-7</v>
      </c>
      <c r="H1482" s="5">
        <v>2.2999999999999998</v>
      </c>
      <c r="I1482" s="5"/>
      <c r="J1482" s="5"/>
      <c r="K1482" s="439" t="s">
        <v>252</v>
      </c>
      <c r="L1482" s="440"/>
      <c r="M1482" s="440"/>
      <c r="O1482" s="185"/>
      <c r="P1482" s="183"/>
      <c r="W1482" s="56"/>
      <c r="X1482" s="56"/>
      <c r="AA1482" s="56"/>
    </row>
    <row r="1483" spans="1:27">
      <c r="A1483" s="256" t="s">
        <v>324</v>
      </c>
      <c r="B1483" s="68">
        <v>196.1</v>
      </c>
      <c r="C1483" s="71" t="s">
        <v>163</v>
      </c>
      <c r="D1483" s="68">
        <v>8.1</v>
      </c>
      <c r="E1483" s="8">
        <v>230.6</v>
      </c>
      <c r="F1483" s="8">
        <v>-1.9</v>
      </c>
      <c r="G1483" s="70">
        <v>1.2200000000000001E-7</v>
      </c>
      <c r="H1483" s="5">
        <v>2.6</v>
      </c>
      <c r="I1483" s="5"/>
      <c r="J1483" s="5"/>
      <c r="K1483" s="439"/>
      <c r="L1483" s="440"/>
      <c r="M1483" s="440"/>
      <c r="O1483" s="185"/>
      <c r="P1483" s="183"/>
      <c r="W1483" s="56"/>
      <c r="X1483" s="56"/>
      <c r="AA1483" s="56"/>
    </row>
    <row r="1484" spans="1:27">
      <c r="A1484" s="258" t="s">
        <v>325</v>
      </c>
      <c r="B1484" s="68">
        <v>196.1</v>
      </c>
      <c r="C1484" s="71" t="s">
        <v>163</v>
      </c>
      <c r="D1484" s="68">
        <v>12.2</v>
      </c>
      <c r="E1484" s="8">
        <v>212.5</v>
      </c>
      <c r="F1484" s="8">
        <v>-11.7</v>
      </c>
      <c r="G1484" s="70">
        <v>1.4000000000000001E-7</v>
      </c>
      <c r="H1484" s="5">
        <v>2.5</v>
      </c>
      <c r="I1484" s="5"/>
      <c r="J1484" s="5"/>
      <c r="K1484" s="439"/>
      <c r="L1484" s="440"/>
      <c r="M1484" s="440"/>
      <c r="O1484" s="185"/>
      <c r="P1484" s="183"/>
      <c r="W1484" s="56"/>
      <c r="X1484" s="56"/>
      <c r="AA1484" s="56"/>
    </row>
    <row r="1485" spans="1:27">
      <c r="A1485" s="256" t="s">
        <v>326</v>
      </c>
      <c r="B1485" s="68">
        <v>196.1</v>
      </c>
      <c r="C1485" s="71" t="s">
        <v>163</v>
      </c>
      <c r="D1485" s="68">
        <v>16.100000000000001</v>
      </c>
      <c r="E1485" s="8">
        <v>206.1</v>
      </c>
      <c r="F1485" s="8">
        <v>-2.4</v>
      </c>
      <c r="G1485" s="70">
        <v>1.02E-7</v>
      </c>
      <c r="H1485" s="5">
        <v>2.9</v>
      </c>
      <c r="I1485" s="5"/>
      <c r="J1485" s="5"/>
      <c r="K1485" s="439"/>
      <c r="L1485" s="440"/>
      <c r="M1485" s="440"/>
      <c r="O1485" s="185"/>
      <c r="P1485" s="183"/>
      <c r="W1485" s="56"/>
      <c r="X1485" s="56"/>
      <c r="AA1485" s="56"/>
    </row>
    <row r="1486" spans="1:27">
      <c r="A1486" s="256" t="s">
        <v>327</v>
      </c>
      <c r="B1486" s="73">
        <v>196.1</v>
      </c>
      <c r="C1486" s="73" t="s">
        <v>163</v>
      </c>
      <c r="D1486" s="73">
        <v>26.9</v>
      </c>
      <c r="E1486" s="73">
        <v>252.4</v>
      </c>
      <c r="F1486" s="73">
        <v>-2</v>
      </c>
      <c r="G1486" s="73">
        <v>1.1300000000000001E-7</v>
      </c>
      <c r="H1486" s="73">
        <v>3</v>
      </c>
      <c r="I1486" s="73"/>
      <c r="J1486" s="73"/>
      <c r="K1486" s="120"/>
      <c r="L1486" s="73"/>
      <c r="M1486" s="73"/>
      <c r="N1486" s="109"/>
      <c r="O1486" s="187"/>
      <c r="P1486" s="187"/>
      <c r="W1486" s="56"/>
      <c r="X1486" s="56"/>
      <c r="AA1486" s="56"/>
    </row>
    <row r="1487" spans="1:27">
      <c r="A1487" s="256" t="s">
        <v>328</v>
      </c>
      <c r="B1487" s="73">
        <v>196.1</v>
      </c>
      <c r="C1487" s="73" t="s">
        <v>163</v>
      </c>
      <c r="D1487" s="73">
        <v>36.700000000000003</v>
      </c>
      <c r="E1487" s="73">
        <v>197</v>
      </c>
      <c r="F1487" s="73">
        <v>-26.3</v>
      </c>
      <c r="G1487" s="73">
        <v>1.2200000000000001E-7</v>
      </c>
      <c r="H1487" s="73">
        <v>2.6</v>
      </c>
      <c r="I1487" s="73"/>
      <c r="J1487" s="73"/>
      <c r="K1487" s="120"/>
      <c r="L1487" s="73"/>
      <c r="M1487" s="73"/>
      <c r="N1487" s="109"/>
      <c r="O1487" s="187"/>
      <c r="P1487" s="187"/>
      <c r="W1487" s="56"/>
      <c r="X1487" s="56"/>
      <c r="AA1487" s="56"/>
    </row>
    <row r="1488" spans="1:27">
      <c r="A1488" s="256" t="s">
        <v>329</v>
      </c>
      <c r="B1488" s="73">
        <v>196.1</v>
      </c>
      <c r="C1488" s="73" t="s">
        <v>163</v>
      </c>
      <c r="D1488" s="73">
        <v>46.3</v>
      </c>
      <c r="E1488" s="73">
        <v>240.5</v>
      </c>
      <c r="F1488" s="73">
        <v>-24.1</v>
      </c>
      <c r="G1488" s="73">
        <v>1.49E-7</v>
      </c>
      <c r="H1488" s="73">
        <v>2.2999999999999998</v>
      </c>
      <c r="I1488" s="73"/>
      <c r="J1488" s="73"/>
      <c r="K1488" s="120"/>
      <c r="L1488" s="73"/>
      <c r="M1488" s="73"/>
      <c r="N1488" s="109"/>
      <c r="O1488" s="187"/>
      <c r="P1488" s="187"/>
      <c r="W1488" s="56"/>
      <c r="X1488" s="56"/>
      <c r="AA1488" s="56"/>
    </row>
    <row r="1489" spans="1:27">
      <c r="A1489" s="256" t="s">
        <v>330</v>
      </c>
      <c r="B1489" s="73">
        <v>196.1</v>
      </c>
      <c r="C1489" s="73" t="s">
        <v>163</v>
      </c>
      <c r="D1489" s="73">
        <v>55.3</v>
      </c>
      <c r="E1489" s="73">
        <v>194</v>
      </c>
      <c r="F1489" s="73">
        <v>22.3</v>
      </c>
      <c r="G1489" s="73">
        <v>1.06E-7</v>
      </c>
      <c r="H1489" s="73">
        <v>1.7</v>
      </c>
      <c r="I1489" s="73"/>
      <c r="J1489" s="73"/>
      <c r="K1489" s="120"/>
      <c r="L1489" s="73"/>
      <c r="M1489" s="73"/>
      <c r="N1489" s="109"/>
      <c r="O1489" s="187"/>
      <c r="P1489" s="187"/>
      <c r="W1489" s="56"/>
      <c r="X1489" s="56"/>
      <c r="AA1489" s="56"/>
    </row>
    <row r="1490" spans="1:27">
      <c r="A1490" s="256" t="s">
        <v>331</v>
      </c>
      <c r="B1490" s="73">
        <v>196.1</v>
      </c>
      <c r="C1490" s="73" t="s">
        <v>163</v>
      </c>
      <c r="D1490" s="73">
        <v>64.099999999999994</v>
      </c>
      <c r="E1490" s="73">
        <v>211.4</v>
      </c>
      <c r="F1490" s="73">
        <v>-9.5</v>
      </c>
      <c r="G1490" s="73">
        <v>1.3400000000000001E-7</v>
      </c>
      <c r="H1490" s="73">
        <v>2.2000000000000002</v>
      </c>
      <c r="I1490" s="73"/>
      <c r="J1490" s="73"/>
      <c r="K1490" s="120"/>
      <c r="L1490" s="73"/>
      <c r="M1490" s="73"/>
      <c r="N1490" s="109"/>
      <c r="O1490" s="187"/>
      <c r="P1490" s="187"/>
      <c r="W1490" s="56"/>
      <c r="X1490" s="56"/>
      <c r="AA1490" s="56"/>
    </row>
    <row r="1491" spans="1:27">
      <c r="A1491" s="256" t="s">
        <v>332</v>
      </c>
      <c r="B1491" s="73">
        <v>196.1</v>
      </c>
      <c r="C1491" s="73" t="s">
        <v>163</v>
      </c>
      <c r="D1491" s="73">
        <v>73.599999999999994</v>
      </c>
      <c r="E1491" s="73">
        <v>313.39999999999998</v>
      </c>
      <c r="F1491" s="73">
        <v>-18.399999999999999</v>
      </c>
      <c r="G1491" s="73">
        <v>3.9799999999999999E-8</v>
      </c>
      <c r="H1491" s="73">
        <v>5.9</v>
      </c>
      <c r="I1491" s="73"/>
      <c r="J1491" s="73"/>
      <c r="K1491" s="120"/>
      <c r="L1491" s="73"/>
      <c r="M1491" s="73"/>
      <c r="N1491" s="109"/>
      <c r="O1491" s="187"/>
      <c r="P1491" s="187"/>
      <c r="W1491" s="56"/>
      <c r="X1491" s="56"/>
      <c r="AA1491" s="56"/>
    </row>
    <row r="1492" spans="1:27">
      <c r="A1492" s="256" t="s">
        <v>333</v>
      </c>
      <c r="B1492" s="73">
        <v>196.1</v>
      </c>
      <c r="C1492" s="73" t="s">
        <v>163</v>
      </c>
      <c r="D1492" s="73">
        <v>82.8</v>
      </c>
      <c r="E1492" s="73">
        <v>253.8</v>
      </c>
      <c r="F1492" s="73">
        <v>51.8</v>
      </c>
      <c r="G1492" s="73">
        <v>1.18E-7</v>
      </c>
      <c r="H1492" s="73">
        <v>1.8</v>
      </c>
      <c r="I1492" s="73"/>
      <c r="J1492" s="73"/>
      <c r="K1492" s="120"/>
      <c r="L1492" s="73"/>
      <c r="M1492" s="73"/>
      <c r="N1492" s="109"/>
      <c r="O1492" s="187"/>
      <c r="P1492" s="187"/>
      <c r="W1492" s="56"/>
      <c r="X1492" s="56"/>
      <c r="AA1492" s="56"/>
    </row>
    <row r="1493" spans="1:27">
      <c r="A1493" s="256" t="s">
        <v>334</v>
      </c>
      <c r="B1493" s="73">
        <v>196.1</v>
      </c>
      <c r="C1493" s="73" t="s">
        <v>163</v>
      </c>
      <c r="D1493" s="73">
        <v>92.2</v>
      </c>
      <c r="E1493" s="73">
        <v>233.7</v>
      </c>
      <c r="F1493" s="73">
        <v>38.5</v>
      </c>
      <c r="G1493" s="73">
        <v>8.4699999999999997E-8</v>
      </c>
      <c r="H1493" s="73">
        <v>2.5</v>
      </c>
      <c r="I1493" s="73"/>
      <c r="J1493" s="73"/>
      <c r="K1493" s="120"/>
      <c r="L1493" s="73"/>
      <c r="M1493" s="73"/>
      <c r="N1493" s="109"/>
      <c r="O1493" s="187"/>
      <c r="P1493" s="187"/>
      <c r="W1493" s="56"/>
      <c r="X1493" s="56"/>
      <c r="AA1493" s="56"/>
    </row>
    <row r="1494" spans="1:27">
      <c r="A1494" s="256" t="s">
        <v>98</v>
      </c>
      <c r="B1494" s="73">
        <v>196.1</v>
      </c>
      <c r="C1494" s="73" t="s">
        <v>163</v>
      </c>
      <c r="D1494" s="73">
        <v>102.1</v>
      </c>
      <c r="E1494" s="73">
        <v>77.099999999999994</v>
      </c>
      <c r="F1494" s="73">
        <v>43.8</v>
      </c>
      <c r="G1494" s="73">
        <v>7.2899999999999998E-8</v>
      </c>
      <c r="H1494" s="73">
        <v>2.5</v>
      </c>
      <c r="I1494" s="73"/>
      <c r="J1494" s="73"/>
      <c r="K1494" s="120"/>
      <c r="L1494" s="73"/>
      <c r="M1494" s="73"/>
      <c r="N1494" s="109"/>
      <c r="O1494" s="187"/>
      <c r="P1494" s="187"/>
      <c r="W1494" s="56"/>
      <c r="X1494" s="56"/>
      <c r="AA1494" s="56"/>
    </row>
    <row r="1495" spans="1:27">
      <c r="A1495" s="256" t="s">
        <v>335</v>
      </c>
      <c r="B1495" s="73">
        <v>196.1</v>
      </c>
      <c r="C1495" s="73" t="s">
        <v>163</v>
      </c>
      <c r="D1495" s="73">
        <v>117.5</v>
      </c>
      <c r="E1495" s="73">
        <v>164.6</v>
      </c>
      <c r="F1495" s="73">
        <v>22.8</v>
      </c>
      <c r="G1495" s="73">
        <v>1.37E-7</v>
      </c>
      <c r="H1495" s="73">
        <v>1.6</v>
      </c>
      <c r="I1495" s="73"/>
      <c r="J1495" s="73"/>
      <c r="K1495" s="120"/>
      <c r="L1495" s="73"/>
      <c r="M1495" s="73"/>
      <c r="N1495" s="109"/>
      <c r="O1495" s="187"/>
      <c r="P1495" s="187"/>
      <c r="W1495" s="56"/>
      <c r="X1495" s="56"/>
      <c r="AA1495" s="56"/>
    </row>
    <row r="1496" spans="1:27">
      <c r="A1496" s="256"/>
      <c r="B1496" s="72"/>
      <c r="C1496" s="73"/>
      <c r="D1496" s="72"/>
      <c r="E1496" s="79"/>
      <c r="F1496" s="79"/>
      <c r="G1496" s="74"/>
      <c r="H1496" s="75"/>
      <c r="I1496" s="75"/>
      <c r="J1496" s="75"/>
      <c r="K1496" s="122"/>
      <c r="L1496" s="75"/>
      <c r="M1496" s="75"/>
      <c r="W1496" s="56"/>
      <c r="X1496" s="56"/>
      <c r="AA1496" s="56"/>
    </row>
    <row r="1497" spans="1:27" ht="15.75">
      <c r="A1497" s="326" t="s">
        <v>322</v>
      </c>
      <c r="B1497" s="68">
        <v>197.2</v>
      </c>
      <c r="C1497" s="71" t="s">
        <v>161</v>
      </c>
      <c r="D1497" s="68">
        <v>0</v>
      </c>
      <c r="E1497" s="8">
        <v>136.5</v>
      </c>
      <c r="F1497" s="8">
        <v>29.5</v>
      </c>
      <c r="G1497" s="70">
        <v>1.02E-7</v>
      </c>
      <c r="H1497" s="5">
        <v>6.5</v>
      </c>
      <c r="I1497" s="5">
        <v>97.1</v>
      </c>
      <c r="J1497" s="5"/>
      <c r="K1497" s="128" t="s">
        <v>105</v>
      </c>
      <c r="L1497" s="5"/>
      <c r="M1497" s="5"/>
      <c r="N1497" s="116"/>
      <c r="O1497" s="185"/>
      <c r="P1497" s="183"/>
      <c r="W1497" s="56"/>
      <c r="X1497" s="56"/>
      <c r="AA1497" s="56"/>
    </row>
    <row r="1498" spans="1:27">
      <c r="A1498" s="326" t="s">
        <v>323</v>
      </c>
      <c r="B1498" s="68">
        <v>197.2</v>
      </c>
      <c r="C1498" s="71" t="s">
        <v>162</v>
      </c>
      <c r="D1498" s="68">
        <v>100</v>
      </c>
      <c r="E1498" s="8">
        <v>136.5</v>
      </c>
      <c r="F1498" s="8">
        <v>18.5</v>
      </c>
      <c r="G1498" s="70">
        <v>9.46E-8</v>
      </c>
      <c r="H1498" s="5">
        <v>6.6</v>
      </c>
      <c r="I1498" s="5"/>
      <c r="J1498" s="5"/>
      <c r="K1498" s="439" t="s">
        <v>251</v>
      </c>
      <c r="L1498" s="440"/>
      <c r="M1498" s="440"/>
      <c r="O1498" s="185"/>
      <c r="P1498" s="183"/>
      <c r="W1498" s="56"/>
      <c r="X1498" s="56"/>
      <c r="AA1498" s="56"/>
    </row>
    <row r="1499" spans="1:27">
      <c r="A1499" s="326" t="s">
        <v>324</v>
      </c>
      <c r="B1499" s="68">
        <v>197.2</v>
      </c>
      <c r="C1499" s="71" t="s">
        <v>162</v>
      </c>
      <c r="D1499" s="68">
        <v>150</v>
      </c>
      <c r="E1499" s="8">
        <v>133.80000000000001</v>
      </c>
      <c r="F1499" s="8">
        <v>9.3000000000000007</v>
      </c>
      <c r="G1499" s="70">
        <v>9.7100000000000003E-8</v>
      </c>
      <c r="H1499" s="5">
        <v>7</v>
      </c>
      <c r="I1499" s="5">
        <v>95</v>
      </c>
      <c r="J1499" s="5"/>
      <c r="K1499" s="439"/>
      <c r="L1499" s="440"/>
      <c r="M1499" s="440"/>
      <c r="O1499" s="185"/>
      <c r="P1499" s="183"/>
      <c r="W1499" s="56"/>
      <c r="X1499" s="56"/>
      <c r="AA1499" s="56"/>
    </row>
    <row r="1500" spans="1:27">
      <c r="A1500" s="326" t="s">
        <v>325</v>
      </c>
      <c r="B1500" s="68">
        <v>197.2</v>
      </c>
      <c r="C1500" s="71" t="s">
        <v>163</v>
      </c>
      <c r="D1500" s="68">
        <v>3.6</v>
      </c>
      <c r="E1500" s="8">
        <v>123.6</v>
      </c>
      <c r="F1500" s="8">
        <v>0.4</v>
      </c>
      <c r="G1500" s="70">
        <v>9.9299999999999996E-8</v>
      </c>
      <c r="H1500" s="5">
        <v>6.8</v>
      </c>
      <c r="I1500" s="5"/>
      <c r="J1500" s="5"/>
      <c r="K1500" s="439"/>
      <c r="L1500" s="440"/>
      <c r="M1500" s="440"/>
      <c r="O1500" s="185"/>
      <c r="P1500" s="183"/>
      <c r="W1500" s="56"/>
      <c r="X1500" s="56"/>
      <c r="AA1500" s="56"/>
    </row>
    <row r="1501" spans="1:27">
      <c r="A1501" s="326" t="s">
        <v>326</v>
      </c>
      <c r="B1501" s="68">
        <v>197.2</v>
      </c>
      <c r="C1501" s="71" t="s">
        <v>163</v>
      </c>
      <c r="D1501" s="68">
        <v>5.8</v>
      </c>
      <c r="E1501" s="8">
        <v>124</v>
      </c>
      <c r="F1501" s="8">
        <v>0.3</v>
      </c>
      <c r="G1501" s="70">
        <v>1.02E-7</v>
      </c>
      <c r="H1501" s="5">
        <v>6.6</v>
      </c>
      <c r="I1501" s="5"/>
      <c r="J1501" s="5"/>
      <c r="K1501" s="439"/>
      <c r="L1501" s="440"/>
      <c r="M1501" s="440"/>
      <c r="O1501" s="185"/>
      <c r="P1501" s="183"/>
      <c r="W1501" s="56"/>
      <c r="X1501" s="56"/>
      <c r="AA1501" s="56"/>
    </row>
    <row r="1502" spans="1:27">
      <c r="A1502" s="326" t="s">
        <v>327</v>
      </c>
      <c r="B1502" s="68">
        <v>197.2</v>
      </c>
      <c r="C1502" s="71" t="s">
        <v>163</v>
      </c>
      <c r="D1502" s="68">
        <v>8.1</v>
      </c>
      <c r="E1502" s="8">
        <v>131.9</v>
      </c>
      <c r="F1502" s="8">
        <v>-14.1</v>
      </c>
      <c r="G1502" s="70">
        <v>7.4299999999999997E-8</v>
      </c>
      <c r="H1502" s="5">
        <v>8.4</v>
      </c>
      <c r="I1502" s="5"/>
      <c r="J1502" s="5"/>
      <c r="K1502" s="439"/>
      <c r="L1502" s="440"/>
      <c r="M1502" s="440"/>
      <c r="O1502" s="185"/>
      <c r="P1502" s="183"/>
      <c r="W1502" s="56"/>
      <c r="X1502" s="56"/>
      <c r="AA1502" s="56"/>
    </row>
    <row r="1503" spans="1:27">
      <c r="A1503" s="256" t="s">
        <v>328</v>
      </c>
      <c r="B1503" s="68">
        <v>197.2</v>
      </c>
      <c r="C1503" s="71" t="s">
        <v>163</v>
      </c>
      <c r="D1503" s="68">
        <v>12.2</v>
      </c>
      <c r="E1503" s="8">
        <v>142.4</v>
      </c>
      <c r="F1503" s="8">
        <v>15.2</v>
      </c>
      <c r="G1503" s="70">
        <v>8.5899999999999995E-8</v>
      </c>
      <c r="H1503" s="5">
        <v>7.4</v>
      </c>
      <c r="I1503" s="73"/>
      <c r="J1503" s="73"/>
      <c r="K1503" s="120"/>
      <c r="L1503" s="73"/>
      <c r="M1503" s="73"/>
      <c r="N1503" s="109"/>
      <c r="O1503" s="187"/>
      <c r="P1503" s="187"/>
      <c r="W1503" s="56"/>
      <c r="X1503" s="56"/>
      <c r="AA1503" s="56"/>
    </row>
    <row r="1504" spans="1:27">
      <c r="A1504" s="256" t="s">
        <v>329</v>
      </c>
      <c r="B1504" s="68">
        <v>197.2</v>
      </c>
      <c r="C1504" s="71" t="s">
        <v>163</v>
      </c>
      <c r="D1504" s="68">
        <v>14</v>
      </c>
      <c r="E1504" s="8">
        <v>142.4</v>
      </c>
      <c r="F1504" s="8">
        <v>20.6</v>
      </c>
      <c r="G1504" s="70">
        <v>9.5799999999999998E-8</v>
      </c>
      <c r="H1504" s="5">
        <v>6.7</v>
      </c>
      <c r="I1504" s="73"/>
      <c r="J1504" s="73"/>
      <c r="K1504" s="120"/>
      <c r="L1504" s="73"/>
      <c r="M1504" s="73"/>
      <c r="N1504" s="109"/>
      <c r="O1504" s="187"/>
      <c r="P1504" s="187"/>
      <c r="W1504" s="56"/>
      <c r="X1504" s="56"/>
      <c r="AA1504" s="56"/>
    </row>
    <row r="1505" spans="1:27">
      <c r="A1505" s="256" t="s">
        <v>330</v>
      </c>
      <c r="B1505" s="68">
        <v>197.2</v>
      </c>
      <c r="C1505" s="71" t="s">
        <v>163</v>
      </c>
      <c r="D1505" s="68">
        <v>16.100000000000001</v>
      </c>
      <c r="E1505" s="8">
        <v>152.5</v>
      </c>
      <c r="F1505" s="8">
        <v>24.1</v>
      </c>
      <c r="G1505" s="70">
        <v>1.3E-7</v>
      </c>
      <c r="H1505" s="5">
        <v>4.5999999999999996</v>
      </c>
      <c r="I1505" s="73"/>
      <c r="J1505" s="73"/>
      <c r="K1505" s="120"/>
      <c r="L1505" s="73"/>
      <c r="M1505" s="73"/>
      <c r="N1505" s="109"/>
      <c r="O1505" s="187"/>
      <c r="P1505" s="187"/>
      <c r="W1505" s="56"/>
      <c r="X1505" s="56"/>
      <c r="AA1505" s="56"/>
    </row>
    <row r="1506" spans="1:27">
      <c r="A1506" s="256" t="s">
        <v>331</v>
      </c>
      <c r="B1506" s="68">
        <v>197.2</v>
      </c>
      <c r="C1506" s="71" t="s">
        <v>162</v>
      </c>
      <c r="D1506" s="68">
        <v>200</v>
      </c>
      <c r="E1506" s="8">
        <v>155.19999999999999</v>
      </c>
      <c r="F1506" s="8">
        <v>18.100000000000001</v>
      </c>
      <c r="G1506" s="70">
        <v>1.09E-7</v>
      </c>
      <c r="H1506" s="5">
        <v>5.7</v>
      </c>
      <c r="I1506" s="73"/>
      <c r="J1506" s="73"/>
      <c r="K1506" s="120"/>
      <c r="L1506" s="73"/>
      <c r="M1506" s="73"/>
      <c r="N1506" s="109"/>
      <c r="O1506" s="187"/>
      <c r="P1506" s="187"/>
      <c r="W1506" s="56"/>
      <c r="X1506" s="56"/>
      <c r="AA1506" s="56"/>
    </row>
    <row r="1507" spans="1:27">
      <c r="A1507" s="256" t="s">
        <v>332</v>
      </c>
      <c r="B1507" s="68">
        <v>197.2</v>
      </c>
      <c r="C1507" s="71" t="s">
        <v>162</v>
      </c>
      <c r="D1507" s="68">
        <v>225</v>
      </c>
      <c r="E1507" s="8">
        <v>2.1</v>
      </c>
      <c r="F1507" s="8">
        <v>-52.6</v>
      </c>
      <c r="G1507" s="70">
        <v>4.0400000000000002E-7</v>
      </c>
      <c r="H1507" s="5">
        <v>2.2999999999999998</v>
      </c>
      <c r="I1507" s="94">
        <v>140</v>
      </c>
      <c r="J1507" s="94"/>
      <c r="K1507" s="133"/>
      <c r="L1507" s="94"/>
      <c r="M1507" s="94"/>
      <c r="N1507" s="109"/>
      <c r="O1507" s="187"/>
      <c r="P1507" s="187"/>
      <c r="W1507" s="56"/>
      <c r="X1507" s="56"/>
      <c r="AA1507" s="56"/>
    </row>
    <row r="1508" spans="1:27">
      <c r="A1508" s="256" t="s">
        <v>333</v>
      </c>
      <c r="B1508" s="68">
        <v>197.2</v>
      </c>
      <c r="C1508" s="71" t="s">
        <v>162</v>
      </c>
      <c r="D1508" s="68">
        <v>250</v>
      </c>
      <c r="E1508" s="8">
        <v>330.2</v>
      </c>
      <c r="F1508" s="8">
        <v>-48.3</v>
      </c>
      <c r="G1508" s="70">
        <v>2.8500000000000002E-7</v>
      </c>
      <c r="H1508" s="5">
        <v>3.4</v>
      </c>
      <c r="I1508" s="94"/>
      <c r="J1508" s="94"/>
      <c r="K1508" s="133"/>
      <c r="L1508" s="94"/>
      <c r="M1508" s="94"/>
      <c r="N1508" s="109"/>
      <c r="O1508" s="187"/>
      <c r="P1508" s="187"/>
      <c r="W1508" s="56"/>
      <c r="X1508" s="56"/>
      <c r="AA1508" s="56"/>
    </row>
    <row r="1509" spans="1:27">
      <c r="A1509" s="256" t="s">
        <v>334</v>
      </c>
      <c r="B1509" s="68">
        <v>197.2</v>
      </c>
      <c r="C1509" s="71" t="s">
        <v>162</v>
      </c>
      <c r="D1509" s="68">
        <v>275</v>
      </c>
      <c r="E1509" s="8">
        <v>356.5</v>
      </c>
      <c r="F1509" s="8">
        <v>-50.5</v>
      </c>
      <c r="G1509" s="70">
        <v>3.6800000000000001E-7</v>
      </c>
      <c r="H1509" s="5">
        <v>2.6</v>
      </c>
      <c r="I1509" s="94"/>
      <c r="J1509" s="94"/>
      <c r="K1509" s="133"/>
      <c r="L1509" s="94"/>
      <c r="M1509" s="94"/>
      <c r="N1509" s="109"/>
      <c r="O1509" s="187"/>
      <c r="P1509" s="187"/>
      <c r="W1509" s="56"/>
      <c r="X1509" s="56"/>
      <c r="AA1509" s="56"/>
    </row>
    <row r="1510" spans="1:27">
      <c r="A1510" s="256" t="s">
        <v>98</v>
      </c>
      <c r="B1510" s="68">
        <v>197.2</v>
      </c>
      <c r="C1510" s="71" t="s">
        <v>162</v>
      </c>
      <c r="D1510" s="68">
        <v>300</v>
      </c>
      <c r="E1510" s="8">
        <v>359.2</v>
      </c>
      <c r="F1510" s="8">
        <v>-50.3</v>
      </c>
      <c r="G1510" s="70">
        <v>4.2899999999999999E-7</v>
      </c>
      <c r="H1510" s="5">
        <v>2.5</v>
      </c>
      <c r="I1510" s="94">
        <v>177</v>
      </c>
      <c r="J1510" s="94"/>
      <c r="K1510" s="133"/>
      <c r="L1510" s="94"/>
      <c r="M1510" s="94"/>
      <c r="N1510" s="109"/>
      <c r="O1510" s="187"/>
      <c r="P1510" s="187"/>
      <c r="W1510" s="56"/>
      <c r="X1510" s="56"/>
      <c r="AA1510" s="56"/>
    </row>
    <row r="1511" spans="1:27">
      <c r="A1511" s="256" t="s">
        <v>335</v>
      </c>
      <c r="B1511" s="68">
        <v>197.2</v>
      </c>
      <c r="C1511" s="71" t="s">
        <v>162</v>
      </c>
      <c r="D1511" s="68">
        <v>325</v>
      </c>
      <c r="E1511" s="8">
        <v>3.9</v>
      </c>
      <c r="F1511" s="8">
        <v>-57.7</v>
      </c>
      <c r="G1511" s="70">
        <v>4.3599999999999999E-7</v>
      </c>
      <c r="H1511" s="5">
        <v>2.5</v>
      </c>
      <c r="I1511" s="94"/>
      <c r="J1511" s="94"/>
      <c r="K1511" s="133"/>
      <c r="L1511" s="94"/>
      <c r="M1511" s="94"/>
      <c r="N1511" s="109"/>
      <c r="O1511" s="187"/>
      <c r="P1511" s="187"/>
      <c r="W1511" s="56"/>
      <c r="X1511" s="56"/>
      <c r="AA1511" s="56"/>
    </row>
    <row r="1512" spans="1:27">
      <c r="A1512" s="258" t="s">
        <v>336</v>
      </c>
      <c r="B1512" s="10">
        <v>197.2</v>
      </c>
      <c r="C1512" s="137" t="s">
        <v>162</v>
      </c>
      <c r="D1512" s="10">
        <v>350</v>
      </c>
      <c r="E1512" s="10">
        <v>358.4</v>
      </c>
      <c r="F1512" s="10">
        <v>-43</v>
      </c>
      <c r="G1512" s="142">
        <v>5.2499999999999995E-7</v>
      </c>
      <c r="H1512" s="143">
        <v>2.5</v>
      </c>
      <c r="I1512" s="94">
        <v>223</v>
      </c>
      <c r="J1512" s="94"/>
      <c r="K1512" s="133"/>
      <c r="L1512" s="94"/>
      <c r="M1512" s="94"/>
      <c r="N1512" s="109"/>
      <c r="O1512" s="187"/>
      <c r="P1512" s="187"/>
      <c r="W1512" s="56"/>
      <c r="X1512" s="56"/>
      <c r="AA1512" s="56"/>
    </row>
    <row r="1513" spans="1:27">
      <c r="A1513" s="256"/>
      <c r="B1513" s="72"/>
      <c r="C1513" s="73"/>
      <c r="D1513" s="72"/>
      <c r="E1513" s="79"/>
      <c r="F1513" s="79"/>
      <c r="G1513" s="74"/>
      <c r="H1513" s="75"/>
      <c r="I1513" s="75"/>
      <c r="J1513" s="75"/>
      <c r="K1513" s="122"/>
      <c r="L1513" s="75"/>
      <c r="M1513" s="75"/>
      <c r="W1513" s="56"/>
      <c r="X1513" s="56"/>
      <c r="AA1513" s="56"/>
    </row>
    <row r="1514" spans="1:27" ht="15.75">
      <c r="A1514" s="256" t="s">
        <v>322</v>
      </c>
      <c r="B1514" s="68">
        <v>198.5</v>
      </c>
      <c r="C1514" s="71" t="s">
        <v>161</v>
      </c>
      <c r="D1514" s="68">
        <v>0</v>
      </c>
      <c r="E1514" s="8">
        <v>268.60000000000002</v>
      </c>
      <c r="F1514" s="8">
        <v>66</v>
      </c>
      <c r="G1514" s="70">
        <v>9.8200000000000006E-8</v>
      </c>
      <c r="H1514" s="5">
        <v>8.8000000000000007</v>
      </c>
      <c r="I1514" s="5">
        <v>158</v>
      </c>
      <c r="J1514" s="5"/>
      <c r="K1514" s="141" t="s">
        <v>107</v>
      </c>
      <c r="L1514" s="5"/>
      <c r="M1514" s="5"/>
      <c r="N1514" s="116"/>
      <c r="O1514" s="185"/>
      <c r="P1514" s="183"/>
      <c r="W1514" s="56"/>
      <c r="X1514" s="56"/>
      <c r="AA1514" s="56"/>
    </row>
    <row r="1515" spans="1:27" ht="15.95" customHeight="1">
      <c r="A1515" s="256" t="s">
        <v>323</v>
      </c>
      <c r="B1515" s="68">
        <v>198.5</v>
      </c>
      <c r="C1515" s="71" t="s">
        <v>163</v>
      </c>
      <c r="D1515" s="68">
        <v>3.6</v>
      </c>
      <c r="E1515" s="8">
        <v>282.2</v>
      </c>
      <c r="F1515" s="8">
        <v>74</v>
      </c>
      <c r="G1515" s="70">
        <v>9.2000000000000003E-8</v>
      </c>
      <c r="H1515" s="5">
        <v>8.1999999999999993</v>
      </c>
      <c r="I1515" s="5"/>
      <c r="J1515" s="5"/>
      <c r="K1515" s="439" t="s">
        <v>250</v>
      </c>
      <c r="L1515" s="440"/>
      <c r="M1515" s="440"/>
      <c r="O1515" s="185"/>
      <c r="P1515" s="183"/>
      <c r="W1515" s="56"/>
      <c r="X1515" s="56"/>
      <c r="AA1515" s="56"/>
    </row>
    <row r="1516" spans="1:27">
      <c r="A1516" s="256" t="s">
        <v>324</v>
      </c>
      <c r="B1516" s="68">
        <v>198.5</v>
      </c>
      <c r="C1516" s="71" t="s">
        <v>163</v>
      </c>
      <c r="D1516" s="68">
        <v>8.1</v>
      </c>
      <c r="E1516" s="8">
        <v>260.8</v>
      </c>
      <c r="F1516" s="8">
        <v>73.5</v>
      </c>
      <c r="G1516" s="70">
        <v>9.1399999999999998E-8</v>
      </c>
      <c r="H1516" s="5">
        <v>8.1999999999999993</v>
      </c>
      <c r="I1516" s="5"/>
      <c r="J1516" s="5"/>
      <c r="K1516" s="439"/>
      <c r="L1516" s="440"/>
      <c r="M1516" s="440"/>
      <c r="O1516" s="185"/>
      <c r="P1516" s="183"/>
      <c r="W1516" s="56"/>
      <c r="X1516" s="56"/>
      <c r="AA1516" s="56"/>
    </row>
    <row r="1517" spans="1:27">
      <c r="A1517" s="256" t="s">
        <v>325</v>
      </c>
      <c r="B1517" s="68">
        <v>198.5</v>
      </c>
      <c r="C1517" s="71" t="s">
        <v>163</v>
      </c>
      <c r="D1517" s="68">
        <v>12.2</v>
      </c>
      <c r="E1517" s="8">
        <v>247.7</v>
      </c>
      <c r="F1517" s="8">
        <v>77</v>
      </c>
      <c r="G1517" s="70">
        <v>8.2500000000000004E-8</v>
      </c>
      <c r="H1517" s="5">
        <v>8.9</v>
      </c>
      <c r="I1517" s="5"/>
      <c r="J1517" s="5"/>
      <c r="K1517" s="439"/>
      <c r="L1517" s="440"/>
      <c r="M1517" s="440"/>
      <c r="O1517" s="185"/>
      <c r="P1517" s="183"/>
      <c r="W1517" s="56"/>
      <c r="X1517" s="56"/>
      <c r="AA1517" s="56"/>
    </row>
    <row r="1518" spans="1:27">
      <c r="A1518" s="256" t="s">
        <v>326</v>
      </c>
      <c r="B1518" s="68">
        <v>198.5</v>
      </c>
      <c r="C1518" s="71" t="s">
        <v>163</v>
      </c>
      <c r="D1518" s="68">
        <v>16.100000000000001</v>
      </c>
      <c r="E1518" s="8">
        <v>218.1</v>
      </c>
      <c r="F1518" s="8">
        <v>79.599999999999994</v>
      </c>
      <c r="G1518" s="70">
        <v>7.8499999999999995E-8</v>
      </c>
      <c r="H1518" s="5">
        <v>9.4</v>
      </c>
      <c r="I1518" s="5"/>
      <c r="J1518" s="5"/>
      <c r="K1518" s="439"/>
      <c r="L1518" s="440"/>
      <c r="M1518" s="440"/>
      <c r="O1518" s="185"/>
      <c r="P1518" s="183"/>
      <c r="W1518" s="56"/>
      <c r="X1518" s="56"/>
      <c r="AA1518" s="56"/>
    </row>
    <row r="1519" spans="1:27">
      <c r="A1519" s="256" t="s">
        <v>327</v>
      </c>
      <c r="B1519" s="68">
        <v>198.5</v>
      </c>
      <c r="C1519" s="71" t="s">
        <v>163</v>
      </c>
      <c r="D1519" s="68">
        <v>20.9</v>
      </c>
      <c r="E1519" s="8">
        <v>236.3</v>
      </c>
      <c r="F1519" s="8">
        <v>75.900000000000006</v>
      </c>
      <c r="G1519" s="70">
        <v>7.2800000000000003E-8</v>
      </c>
      <c r="H1519" s="5">
        <v>10</v>
      </c>
      <c r="I1519" s="5"/>
      <c r="J1519" s="5"/>
      <c r="K1519" s="439"/>
      <c r="L1519" s="440"/>
      <c r="M1519" s="440"/>
      <c r="O1519" s="185"/>
      <c r="P1519" s="183"/>
      <c r="W1519" s="56"/>
      <c r="X1519" s="56"/>
      <c r="AA1519" s="56"/>
    </row>
    <row r="1520" spans="1:27">
      <c r="A1520" s="256" t="s">
        <v>328</v>
      </c>
      <c r="B1520" s="68">
        <v>198.5</v>
      </c>
      <c r="C1520" s="71" t="s">
        <v>162</v>
      </c>
      <c r="D1520" s="68">
        <v>200</v>
      </c>
      <c r="E1520" s="8">
        <v>219.6</v>
      </c>
      <c r="F1520" s="8">
        <v>65.900000000000006</v>
      </c>
      <c r="G1520" s="70">
        <v>6.2999999999999995E-8</v>
      </c>
      <c r="H1520" s="5">
        <v>11</v>
      </c>
      <c r="I1520" s="5">
        <v>159</v>
      </c>
      <c r="J1520" s="5"/>
      <c r="K1520" s="439"/>
      <c r="L1520" s="440"/>
      <c r="M1520" s="440"/>
      <c r="O1520" s="185"/>
      <c r="P1520" s="183"/>
      <c r="W1520" s="56"/>
      <c r="X1520" s="56"/>
      <c r="AA1520" s="56"/>
    </row>
    <row r="1521" spans="1:27">
      <c r="A1521" s="256" t="s">
        <v>329</v>
      </c>
      <c r="B1521" s="68">
        <v>198.5</v>
      </c>
      <c r="C1521" s="71" t="s">
        <v>162</v>
      </c>
      <c r="D1521" s="68">
        <v>225</v>
      </c>
      <c r="E1521" s="8">
        <v>258.10000000000002</v>
      </c>
      <c r="F1521" s="8">
        <v>65.099999999999994</v>
      </c>
      <c r="G1521" s="70">
        <v>5.2800000000000003E-8</v>
      </c>
      <c r="H1521" s="5">
        <v>13.8</v>
      </c>
      <c r="I1521" s="5"/>
      <c r="J1521" s="5"/>
      <c r="K1521" s="439"/>
      <c r="L1521" s="440"/>
      <c r="M1521" s="440"/>
      <c r="O1521" s="185"/>
      <c r="P1521" s="183"/>
      <c r="W1521" s="56"/>
      <c r="X1521" s="56"/>
      <c r="AA1521" s="56"/>
    </row>
    <row r="1522" spans="1:27">
      <c r="A1522" s="258" t="s">
        <v>330</v>
      </c>
      <c r="B1522" s="68">
        <v>198.5</v>
      </c>
      <c r="C1522" s="71" t="s">
        <v>162</v>
      </c>
      <c r="D1522" s="68">
        <v>250</v>
      </c>
      <c r="E1522" s="8">
        <v>280</v>
      </c>
      <c r="F1522" s="8">
        <v>64</v>
      </c>
      <c r="G1522" s="70">
        <v>5.1499999999999998E-8</v>
      </c>
      <c r="H1522" s="5">
        <v>14.7</v>
      </c>
      <c r="I1522" s="5">
        <v>163</v>
      </c>
      <c r="J1522" s="5"/>
      <c r="K1522" s="439"/>
      <c r="L1522" s="440"/>
      <c r="M1522" s="440"/>
      <c r="O1522" s="185"/>
      <c r="P1522" s="183"/>
      <c r="W1522" s="56"/>
      <c r="X1522" s="56"/>
      <c r="AA1522" s="56"/>
    </row>
    <row r="1523" spans="1:27">
      <c r="A1523" s="258" t="s">
        <v>331</v>
      </c>
      <c r="B1523" s="68">
        <v>198.5</v>
      </c>
      <c r="C1523" s="71" t="s">
        <v>163</v>
      </c>
      <c r="D1523" s="68">
        <v>25</v>
      </c>
      <c r="E1523" s="8">
        <v>269</v>
      </c>
      <c r="F1523" s="8">
        <v>61.5</v>
      </c>
      <c r="G1523" s="70">
        <v>2.37E-8</v>
      </c>
      <c r="H1523" s="5">
        <v>36.9</v>
      </c>
      <c r="I1523" s="5"/>
      <c r="J1523" s="5"/>
      <c r="K1523" s="439"/>
      <c r="L1523" s="440"/>
      <c r="M1523" s="440"/>
      <c r="O1523" s="185"/>
      <c r="P1523" s="183"/>
      <c r="W1523" s="56"/>
      <c r="X1523" s="56"/>
      <c r="AA1523" s="56"/>
    </row>
    <row r="1524" spans="1:27">
      <c r="A1524" s="258" t="s">
        <v>332</v>
      </c>
      <c r="B1524" s="10">
        <v>198.5</v>
      </c>
      <c r="C1524" s="137" t="s">
        <v>163</v>
      </c>
      <c r="D1524" s="10">
        <v>30</v>
      </c>
      <c r="E1524" s="10">
        <v>295.39999999999998</v>
      </c>
      <c r="F1524" s="10">
        <v>50.9</v>
      </c>
      <c r="G1524" s="142">
        <v>3.0899999999999999E-8</v>
      </c>
      <c r="H1524" s="143">
        <v>28</v>
      </c>
      <c r="I1524" s="75"/>
      <c r="J1524" s="75"/>
      <c r="K1524" s="122"/>
      <c r="L1524" s="75"/>
      <c r="M1524" s="75"/>
      <c r="O1524" s="187"/>
      <c r="P1524" s="187"/>
      <c r="W1524" s="56"/>
      <c r="X1524" s="56"/>
      <c r="AA1524" s="56"/>
    </row>
    <row r="1525" spans="1:27">
      <c r="A1525" s="258" t="s">
        <v>333</v>
      </c>
      <c r="B1525" s="10">
        <v>198.5</v>
      </c>
      <c r="C1525" s="137" t="s">
        <v>163</v>
      </c>
      <c r="D1525" s="10">
        <v>35</v>
      </c>
      <c r="E1525" s="10">
        <v>317</v>
      </c>
      <c r="F1525" s="10">
        <v>40.9</v>
      </c>
      <c r="G1525" s="142">
        <v>2.5699999999999999E-8</v>
      </c>
      <c r="H1525" s="143">
        <v>33.1</v>
      </c>
      <c r="I1525" s="75"/>
      <c r="J1525" s="75"/>
      <c r="K1525" s="122"/>
      <c r="L1525" s="75"/>
      <c r="M1525" s="75"/>
      <c r="O1525" s="187"/>
      <c r="P1525" s="187"/>
      <c r="W1525" s="56"/>
      <c r="X1525" s="56"/>
      <c r="AA1525" s="56"/>
    </row>
    <row r="1526" spans="1:27">
      <c r="A1526" s="258" t="s">
        <v>334</v>
      </c>
      <c r="B1526" s="10">
        <v>198.5</v>
      </c>
      <c r="C1526" s="137" t="s">
        <v>163</v>
      </c>
      <c r="D1526" s="10">
        <v>40</v>
      </c>
      <c r="E1526" s="10">
        <v>244.3</v>
      </c>
      <c r="F1526" s="10">
        <v>70.599999999999994</v>
      </c>
      <c r="G1526" s="142">
        <v>2.03E-8</v>
      </c>
      <c r="H1526" s="143">
        <v>45.8</v>
      </c>
      <c r="I1526" s="75"/>
      <c r="J1526" s="75"/>
      <c r="K1526" s="122"/>
      <c r="L1526" s="75"/>
      <c r="M1526" s="75"/>
      <c r="O1526" s="187"/>
      <c r="P1526" s="187"/>
      <c r="W1526" s="56"/>
      <c r="X1526" s="56"/>
      <c r="AA1526" s="56"/>
    </row>
    <row r="1527" spans="1:27">
      <c r="A1527" s="258" t="s">
        <v>98</v>
      </c>
      <c r="B1527" s="10">
        <v>198.5</v>
      </c>
      <c r="C1527" s="137" t="s">
        <v>163</v>
      </c>
      <c r="D1527" s="10">
        <v>45</v>
      </c>
      <c r="E1527" s="10">
        <v>275.89999999999998</v>
      </c>
      <c r="F1527" s="10">
        <v>46.6</v>
      </c>
      <c r="G1527" s="142">
        <v>1.7199999999999999E-8</v>
      </c>
      <c r="H1527" s="143">
        <v>50.1</v>
      </c>
      <c r="I1527" s="75"/>
      <c r="J1527" s="75"/>
      <c r="K1527" s="122"/>
      <c r="L1527" s="75"/>
      <c r="M1527" s="75"/>
      <c r="O1527" s="187"/>
      <c r="P1527" s="187"/>
      <c r="W1527" s="56"/>
      <c r="X1527" s="56"/>
      <c r="AA1527" s="56"/>
    </row>
    <row r="1528" spans="1:27">
      <c r="A1528" s="258" t="s">
        <v>335</v>
      </c>
      <c r="B1528" s="10">
        <v>198.5</v>
      </c>
      <c r="C1528" s="137" t="s">
        <v>163</v>
      </c>
      <c r="D1528" s="10">
        <v>47.5</v>
      </c>
      <c r="E1528" s="10">
        <v>111.9</v>
      </c>
      <c r="F1528" s="10">
        <v>78.099999999999994</v>
      </c>
      <c r="G1528" s="142">
        <v>1.4300000000000001E-8</v>
      </c>
      <c r="H1528" s="143">
        <v>60.5</v>
      </c>
      <c r="I1528" s="75"/>
      <c r="J1528" s="75"/>
      <c r="K1528" s="122"/>
      <c r="L1528" s="75"/>
      <c r="M1528" s="75"/>
      <c r="O1528" s="187"/>
      <c r="P1528" s="187"/>
      <c r="W1528" s="56"/>
      <c r="X1528" s="56"/>
      <c r="AA1528" s="56"/>
    </row>
    <row r="1529" spans="1:27">
      <c r="A1529" s="256"/>
      <c r="B1529" s="72"/>
      <c r="C1529" s="73"/>
      <c r="D1529" s="72"/>
      <c r="E1529" s="79"/>
      <c r="F1529" s="79"/>
      <c r="G1529" s="74"/>
      <c r="H1529" s="75"/>
      <c r="I1529" s="75"/>
      <c r="J1529" s="75"/>
      <c r="K1529" s="122"/>
      <c r="L1529" s="75"/>
      <c r="M1529" s="75"/>
      <c r="W1529" s="56"/>
      <c r="X1529" s="56"/>
      <c r="AA1529" s="56"/>
    </row>
    <row r="1530" spans="1:27" ht="15.75">
      <c r="A1530" s="256" t="s">
        <v>322</v>
      </c>
      <c r="B1530" s="68">
        <v>199.4</v>
      </c>
      <c r="C1530" s="71" t="s">
        <v>161</v>
      </c>
      <c r="D1530" s="68">
        <v>0</v>
      </c>
      <c r="E1530" s="8">
        <v>76.5</v>
      </c>
      <c r="F1530" s="8">
        <v>57.2</v>
      </c>
      <c r="G1530" s="70">
        <v>2.65E-7</v>
      </c>
      <c r="H1530" s="5">
        <v>1.4</v>
      </c>
      <c r="I1530" s="5">
        <v>15</v>
      </c>
      <c r="J1530" s="5"/>
      <c r="K1530" s="141" t="s">
        <v>103</v>
      </c>
      <c r="L1530" s="5"/>
      <c r="M1530" s="5"/>
      <c r="N1530" s="116"/>
      <c r="O1530" s="185"/>
      <c r="P1530" s="183"/>
      <c r="W1530" s="56"/>
      <c r="X1530" s="56"/>
      <c r="AA1530" s="56"/>
    </row>
    <row r="1531" spans="1:27" ht="15.95" customHeight="1">
      <c r="A1531" s="256" t="s">
        <v>323</v>
      </c>
      <c r="B1531" s="68">
        <v>199.4</v>
      </c>
      <c r="C1531" s="71" t="s">
        <v>162</v>
      </c>
      <c r="D1531" s="68">
        <v>100</v>
      </c>
      <c r="E1531" s="8">
        <v>48</v>
      </c>
      <c r="F1531" s="8">
        <v>51.9</v>
      </c>
      <c r="G1531" s="70">
        <v>1.6299999999999999E-7</v>
      </c>
      <c r="H1531" s="5">
        <v>1.6</v>
      </c>
      <c r="I1531" s="5"/>
      <c r="J1531" s="5"/>
      <c r="K1531" s="439" t="s">
        <v>204</v>
      </c>
      <c r="L1531" s="440"/>
      <c r="M1531" s="440"/>
      <c r="O1531" s="185"/>
      <c r="P1531" s="183"/>
      <c r="W1531" s="56"/>
      <c r="X1531" s="56"/>
      <c r="AA1531" s="56"/>
    </row>
    <row r="1532" spans="1:27">
      <c r="A1532" s="256" t="s">
        <v>324</v>
      </c>
      <c r="B1532" s="68">
        <v>199.4</v>
      </c>
      <c r="C1532" s="71" t="s">
        <v>162</v>
      </c>
      <c r="D1532" s="68">
        <v>150</v>
      </c>
      <c r="E1532" s="8">
        <v>37.299999999999997</v>
      </c>
      <c r="F1532" s="8">
        <v>44</v>
      </c>
      <c r="G1532" s="70">
        <v>1.3E-7</v>
      </c>
      <c r="H1532" s="5">
        <v>1.7</v>
      </c>
      <c r="I1532" s="5">
        <v>15</v>
      </c>
      <c r="J1532" s="5"/>
      <c r="K1532" s="439"/>
      <c r="L1532" s="440"/>
      <c r="M1532" s="440"/>
      <c r="O1532" s="185"/>
      <c r="P1532" s="183"/>
      <c r="W1532" s="56"/>
      <c r="X1532" s="56"/>
      <c r="AA1532" s="56"/>
    </row>
    <row r="1533" spans="1:27">
      <c r="A1533" s="256" t="s">
        <v>325</v>
      </c>
      <c r="B1533" s="68">
        <v>199.4</v>
      </c>
      <c r="C1533" s="71" t="s">
        <v>163</v>
      </c>
      <c r="D1533" s="68">
        <v>3.6</v>
      </c>
      <c r="E1533" s="8">
        <v>40.6</v>
      </c>
      <c r="F1533" s="8">
        <v>48.2</v>
      </c>
      <c r="G1533" s="70">
        <v>1.0700000000000001E-7</v>
      </c>
      <c r="H1533" s="5">
        <v>1.8</v>
      </c>
      <c r="I1533" s="5"/>
      <c r="J1533" s="5"/>
      <c r="K1533" s="439"/>
      <c r="L1533" s="440"/>
      <c r="M1533" s="440"/>
      <c r="O1533" s="185"/>
      <c r="P1533" s="183"/>
      <c r="W1533" s="56"/>
      <c r="X1533" s="56"/>
      <c r="AA1533" s="56"/>
    </row>
    <row r="1534" spans="1:27">
      <c r="A1534" s="256" t="s">
        <v>326</v>
      </c>
      <c r="B1534" s="68">
        <v>199.4</v>
      </c>
      <c r="C1534" s="71" t="s">
        <v>163</v>
      </c>
      <c r="D1534" s="68">
        <v>5.8</v>
      </c>
      <c r="E1534" s="8">
        <v>28.5</v>
      </c>
      <c r="F1534" s="8">
        <v>39.299999999999997</v>
      </c>
      <c r="G1534" s="70">
        <v>9.9400000000000003E-8</v>
      </c>
      <c r="H1534" s="5">
        <v>1.8</v>
      </c>
      <c r="I1534" s="5"/>
      <c r="J1534" s="5"/>
      <c r="K1534" s="439"/>
      <c r="L1534" s="440"/>
      <c r="M1534" s="440"/>
      <c r="O1534" s="185"/>
      <c r="P1534" s="183"/>
      <c r="W1534" s="56"/>
      <c r="X1534" s="56"/>
      <c r="AA1534" s="56"/>
    </row>
    <row r="1535" spans="1:27">
      <c r="A1535" s="256" t="s">
        <v>327</v>
      </c>
      <c r="B1535" s="68">
        <v>199.4</v>
      </c>
      <c r="C1535" s="71" t="s">
        <v>163</v>
      </c>
      <c r="D1535" s="68">
        <v>8.1</v>
      </c>
      <c r="E1535" s="8">
        <v>17.899999999999999</v>
      </c>
      <c r="F1535" s="8">
        <v>37.5</v>
      </c>
      <c r="G1535" s="70">
        <v>1.1300000000000001E-7</v>
      </c>
      <c r="H1535" s="5">
        <v>1.8</v>
      </c>
      <c r="I1535" s="5"/>
      <c r="J1535" s="5"/>
      <c r="K1535" s="439"/>
      <c r="L1535" s="440"/>
      <c r="M1535" s="440"/>
      <c r="O1535" s="185"/>
      <c r="P1535" s="183"/>
      <c r="W1535" s="56"/>
      <c r="X1535" s="56"/>
      <c r="AA1535" s="56"/>
    </row>
    <row r="1536" spans="1:27">
      <c r="A1536" s="256" t="s">
        <v>328</v>
      </c>
      <c r="B1536" s="68">
        <v>199.4</v>
      </c>
      <c r="C1536" s="71" t="s">
        <v>163</v>
      </c>
      <c r="D1536" s="68">
        <v>12.2</v>
      </c>
      <c r="E1536" s="8">
        <v>0.1</v>
      </c>
      <c r="F1536" s="8">
        <v>39.6</v>
      </c>
      <c r="G1536" s="70">
        <v>9.76E-8</v>
      </c>
      <c r="H1536" s="5">
        <v>1.8</v>
      </c>
      <c r="I1536" s="5"/>
      <c r="J1536" s="5"/>
      <c r="K1536" s="439"/>
      <c r="L1536" s="440"/>
      <c r="M1536" s="440"/>
      <c r="O1536" s="185"/>
      <c r="P1536" s="183"/>
      <c r="W1536" s="56"/>
      <c r="X1536" s="56"/>
      <c r="AA1536" s="56"/>
    </row>
    <row r="1537" spans="1:27">
      <c r="A1537" s="256" t="s">
        <v>329</v>
      </c>
      <c r="B1537" s="68">
        <v>199.4</v>
      </c>
      <c r="C1537" s="71" t="s">
        <v>163</v>
      </c>
      <c r="D1537" s="68">
        <v>14</v>
      </c>
      <c r="E1537" s="8">
        <v>358.7</v>
      </c>
      <c r="F1537" s="8">
        <v>33.700000000000003</v>
      </c>
      <c r="G1537" s="70">
        <v>9.5599999999999996E-8</v>
      </c>
      <c r="H1537" s="5">
        <v>1.8</v>
      </c>
      <c r="I1537" s="5"/>
      <c r="J1537" s="5"/>
      <c r="K1537" s="439"/>
      <c r="L1537" s="440"/>
      <c r="M1537" s="440"/>
      <c r="O1537" s="185"/>
      <c r="P1537" s="183"/>
      <c r="W1537" s="56"/>
      <c r="X1537" s="56"/>
      <c r="AA1537" s="56"/>
    </row>
    <row r="1538" spans="1:27">
      <c r="A1538" s="256" t="s">
        <v>330</v>
      </c>
      <c r="B1538" s="68">
        <v>199.4</v>
      </c>
      <c r="C1538" s="71" t="s">
        <v>163</v>
      </c>
      <c r="D1538" s="68">
        <v>16.100000000000001</v>
      </c>
      <c r="E1538" s="8">
        <v>12.2</v>
      </c>
      <c r="F1538" s="8">
        <v>46.5</v>
      </c>
      <c r="G1538" s="70">
        <v>1.0700000000000001E-7</v>
      </c>
      <c r="H1538" s="5">
        <v>1.8</v>
      </c>
      <c r="I1538" s="5"/>
      <c r="J1538" s="5"/>
      <c r="K1538" s="439"/>
      <c r="L1538" s="440"/>
      <c r="M1538" s="440"/>
      <c r="O1538" s="185"/>
      <c r="P1538" s="183"/>
      <c r="W1538" s="56"/>
      <c r="X1538" s="56"/>
      <c r="AA1538" s="56"/>
    </row>
    <row r="1539" spans="1:27">
      <c r="A1539" s="256" t="s">
        <v>331</v>
      </c>
      <c r="B1539" s="73">
        <v>199.4</v>
      </c>
      <c r="C1539" s="73" t="s">
        <v>162</v>
      </c>
      <c r="D1539" s="73">
        <v>200</v>
      </c>
      <c r="E1539" s="73">
        <v>6.3</v>
      </c>
      <c r="F1539" s="73">
        <v>-3.3</v>
      </c>
      <c r="G1539" s="73">
        <v>1.5800000000000001E-7</v>
      </c>
      <c r="H1539" s="73">
        <v>1.9</v>
      </c>
      <c r="I1539" s="73"/>
      <c r="J1539" s="73"/>
      <c r="K1539" s="120"/>
      <c r="L1539" s="73"/>
      <c r="M1539" s="73"/>
      <c r="N1539" s="109"/>
      <c r="O1539" s="187"/>
      <c r="P1539" s="187"/>
      <c r="W1539" s="56"/>
      <c r="X1539" s="56"/>
      <c r="AA1539" s="56"/>
    </row>
    <row r="1540" spans="1:27">
      <c r="A1540" s="256" t="s">
        <v>332</v>
      </c>
      <c r="B1540" s="73">
        <v>199.4</v>
      </c>
      <c r="C1540" s="73" t="s">
        <v>162</v>
      </c>
      <c r="D1540" s="73">
        <v>225</v>
      </c>
      <c r="E1540" s="73">
        <v>1.7</v>
      </c>
      <c r="F1540" s="73">
        <v>-16.2</v>
      </c>
      <c r="G1540" s="73">
        <v>1.99E-7</v>
      </c>
      <c r="H1540" s="73">
        <v>2</v>
      </c>
      <c r="I1540" s="73"/>
      <c r="J1540" s="73"/>
      <c r="K1540" s="120"/>
      <c r="L1540" s="73"/>
      <c r="M1540" s="73"/>
      <c r="N1540" s="109"/>
      <c r="O1540" s="187"/>
      <c r="P1540" s="187"/>
      <c r="W1540" s="56"/>
      <c r="X1540" s="56"/>
      <c r="AA1540" s="56"/>
    </row>
    <row r="1541" spans="1:27">
      <c r="A1541" s="256" t="s">
        <v>333</v>
      </c>
      <c r="B1541" s="73">
        <v>199.4</v>
      </c>
      <c r="C1541" s="73" t="s">
        <v>162</v>
      </c>
      <c r="D1541" s="73">
        <v>250</v>
      </c>
      <c r="E1541" s="73">
        <v>356.5</v>
      </c>
      <c r="F1541" s="73">
        <v>-18</v>
      </c>
      <c r="G1541" s="73">
        <v>2.1299999999999999E-7</v>
      </c>
      <c r="H1541" s="73">
        <v>2</v>
      </c>
      <c r="I1541" s="94">
        <v>42.7</v>
      </c>
      <c r="J1541" s="94"/>
      <c r="K1541" s="133"/>
      <c r="L1541" s="94"/>
      <c r="M1541" s="94"/>
      <c r="N1541" s="109"/>
      <c r="O1541" s="187"/>
      <c r="P1541" s="187"/>
      <c r="W1541" s="56"/>
      <c r="X1541" s="56"/>
      <c r="AA1541" s="56"/>
    </row>
    <row r="1542" spans="1:27">
      <c r="A1542" s="256" t="s">
        <v>334</v>
      </c>
      <c r="B1542" s="73">
        <v>199.4</v>
      </c>
      <c r="C1542" s="73" t="s">
        <v>162</v>
      </c>
      <c r="D1542" s="73">
        <v>275</v>
      </c>
      <c r="E1542" s="73">
        <v>352.1</v>
      </c>
      <c r="F1542" s="73">
        <v>-22.7</v>
      </c>
      <c r="G1542" s="73">
        <v>1.5800000000000001E-7</v>
      </c>
      <c r="H1542" s="73">
        <v>2.8</v>
      </c>
      <c r="I1542" s="94"/>
      <c r="J1542" s="94"/>
      <c r="K1542" s="133"/>
      <c r="L1542" s="94"/>
      <c r="M1542" s="94"/>
      <c r="N1542" s="109"/>
      <c r="O1542" s="187"/>
      <c r="P1542" s="187"/>
      <c r="W1542" s="56"/>
      <c r="X1542" s="56"/>
      <c r="AA1542" s="56"/>
    </row>
    <row r="1543" spans="1:27">
      <c r="A1543" s="256" t="s">
        <v>98</v>
      </c>
      <c r="B1543" s="73">
        <v>199.4</v>
      </c>
      <c r="C1543" s="73" t="s">
        <v>162</v>
      </c>
      <c r="D1543" s="73">
        <v>300</v>
      </c>
      <c r="E1543" s="73">
        <v>358.3</v>
      </c>
      <c r="F1543" s="73">
        <v>-36</v>
      </c>
      <c r="G1543" s="73">
        <v>2.05E-7</v>
      </c>
      <c r="H1543" s="73">
        <v>2.5</v>
      </c>
      <c r="I1543" s="94">
        <v>72.599999999999994</v>
      </c>
      <c r="J1543" s="94"/>
      <c r="K1543" s="133"/>
      <c r="L1543" s="94"/>
      <c r="M1543" s="94"/>
      <c r="N1543" s="109"/>
      <c r="O1543" s="187"/>
      <c r="P1543" s="187"/>
      <c r="W1543" s="56"/>
      <c r="X1543" s="56"/>
      <c r="AA1543" s="56"/>
    </row>
    <row r="1544" spans="1:27">
      <c r="A1544" s="256" t="s">
        <v>335</v>
      </c>
      <c r="B1544" s="73">
        <v>199.4</v>
      </c>
      <c r="C1544" s="73" t="s">
        <v>162</v>
      </c>
      <c r="D1544" s="73">
        <v>325</v>
      </c>
      <c r="E1544" s="73">
        <v>0.4</v>
      </c>
      <c r="F1544" s="73">
        <v>-35.799999999999997</v>
      </c>
      <c r="G1544" s="73">
        <v>2.2000000000000001E-7</v>
      </c>
      <c r="H1544" s="73">
        <v>2.6</v>
      </c>
      <c r="I1544" s="94"/>
      <c r="J1544" s="94"/>
      <c r="K1544" s="133"/>
      <c r="L1544" s="94"/>
      <c r="M1544" s="94"/>
      <c r="N1544" s="109"/>
      <c r="O1544" s="187"/>
      <c r="P1544" s="187"/>
      <c r="W1544" s="56"/>
      <c r="X1544" s="56"/>
      <c r="AA1544" s="56"/>
    </row>
    <row r="1545" spans="1:27">
      <c r="A1545" s="256" t="s">
        <v>336</v>
      </c>
      <c r="B1545" s="73">
        <v>199.4</v>
      </c>
      <c r="C1545" s="73" t="s">
        <v>162</v>
      </c>
      <c r="D1545" s="73">
        <v>350</v>
      </c>
      <c r="E1545" s="73">
        <v>350.3</v>
      </c>
      <c r="F1545" s="73">
        <v>-41.8</v>
      </c>
      <c r="G1545" s="73">
        <v>2.5800000000000001E-7</v>
      </c>
      <c r="H1545" s="73">
        <v>2.2000000000000002</v>
      </c>
      <c r="I1545" s="94">
        <v>97.7</v>
      </c>
      <c r="J1545" s="94"/>
      <c r="K1545" s="133"/>
      <c r="L1545" s="94"/>
      <c r="M1545" s="94"/>
      <c r="N1545" s="109"/>
      <c r="O1545" s="187"/>
      <c r="P1545" s="187"/>
      <c r="W1545" s="56"/>
      <c r="X1545" s="56"/>
      <c r="AA1545" s="56"/>
    </row>
    <row r="1546" spans="1:27">
      <c r="A1546" s="256"/>
      <c r="B1546" s="68"/>
      <c r="C1546" s="71"/>
      <c r="D1546" s="68"/>
      <c r="E1546" s="8"/>
      <c r="F1546" s="8"/>
      <c r="G1546" s="70"/>
      <c r="H1546" s="5"/>
      <c r="I1546" s="5"/>
      <c r="J1546" s="5"/>
      <c r="K1546" s="121"/>
      <c r="L1546" s="5"/>
      <c r="M1546" s="5"/>
      <c r="W1546" s="56"/>
      <c r="X1546" s="56"/>
      <c r="AA1546" s="56"/>
    </row>
    <row r="1547" spans="1:27" ht="15.75">
      <c r="A1547" s="326" t="s">
        <v>322</v>
      </c>
      <c r="B1547" s="68">
        <v>200.4</v>
      </c>
      <c r="C1547" s="71" t="s">
        <v>161</v>
      </c>
      <c r="D1547" s="68">
        <v>0</v>
      </c>
      <c r="E1547" s="8">
        <v>116.6</v>
      </c>
      <c r="F1547" s="8">
        <v>61</v>
      </c>
      <c r="G1547" s="70">
        <v>3.3700000000000001E-7</v>
      </c>
      <c r="H1547" s="5">
        <v>1.2</v>
      </c>
      <c r="I1547" s="5"/>
      <c r="J1547" s="5"/>
      <c r="K1547" s="141" t="s">
        <v>98</v>
      </c>
      <c r="L1547" s="5"/>
      <c r="M1547" s="5"/>
      <c r="N1547" s="116"/>
      <c r="O1547" s="185"/>
      <c r="P1547" s="183"/>
      <c r="W1547" s="56"/>
      <c r="X1547" s="56"/>
      <c r="AA1547" s="56"/>
    </row>
    <row r="1548" spans="1:27">
      <c r="A1548" s="326" t="s">
        <v>323</v>
      </c>
      <c r="B1548" s="68">
        <v>200.4</v>
      </c>
      <c r="C1548" s="71" t="s">
        <v>162</v>
      </c>
      <c r="D1548" s="68">
        <v>100</v>
      </c>
      <c r="E1548" s="8">
        <v>106.7</v>
      </c>
      <c r="F1548" s="8">
        <v>61.2</v>
      </c>
      <c r="G1548" s="70">
        <v>2.7000000000000001E-7</v>
      </c>
      <c r="H1548" s="5">
        <v>1.1000000000000001</v>
      </c>
      <c r="I1548" s="5"/>
      <c r="J1548" s="5"/>
      <c r="L1548" s="5"/>
      <c r="M1548" s="5"/>
      <c r="O1548" s="185"/>
      <c r="P1548" s="183"/>
      <c r="W1548" s="56"/>
      <c r="X1548" s="56"/>
      <c r="AA1548" s="56"/>
    </row>
    <row r="1549" spans="1:27" ht="15.95" customHeight="1">
      <c r="A1549" s="326" t="s">
        <v>324</v>
      </c>
      <c r="B1549" s="68">
        <v>200.4</v>
      </c>
      <c r="C1549" s="71" t="s">
        <v>162</v>
      </c>
      <c r="D1549" s="68">
        <v>150</v>
      </c>
      <c r="E1549" s="8">
        <v>105.2</v>
      </c>
      <c r="F1549" s="8">
        <v>58.9</v>
      </c>
      <c r="G1549" s="70">
        <v>2.11E-7</v>
      </c>
      <c r="H1549" s="5">
        <v>1.1000000000000001</v>
      </c>
      <c r="I1549" s="5"/>
      <c r="J1549" s="5"/>
      <c r="K1549" s="439" t="s">
        <v>203</v>
      </c>
      <c r="L1549" s="440"/>
      <c r="M1549" s="440"/>
      <c r="O1549" s="185"/>
      <c r="P1549" s="183"/>
      <c r="W1549" s="56"/>
      <c r="X1549" s="56"/>
      <c r="AA1549" s="56"/>
    </row>
    <row r="1550" spans="1:27">
      <c r="A1550" s="326" t="s">
        <v>325</v>
      </c>
      <c r="B1550" s="68">
        <v>200.4</v>
      </c>
      <c r="C1550" s="71" t="s">
        <v>162</v>
      </c>
      <c r="D1550" s="68">
        <v>175</v>
      </c>
      <c r="E1550" s="8">
        <v>103.5</v>
      </c>
      <c r="F1550" s="8">
        <v>59.5</v>
      </c>
      <c r="G1550" s="70">
        <v>1.8799999999999999E-7</v>
      </c>
      <c r="H1550" s="5">
        <v>1.1000000000000001</v>
      </c>
      <c r="I1550" s="5"/>
      <c r="J1550" s="5"/>
      <c r="K1550" s="439"/>
      <c r="L1550" s="440"/>
      <c r="M1550" s="440"/>
      <c r="O1550" s="185"/>
      <c r="P1550" s="183"/>
      <c r="W1550" s="56"/>
      <c r="X1550" s="56"/>
      <c r="AA1550" s="56"/>
    </row>
    <row r="1551" spans="1:27">
      <c r="A1551" s="326" t="s">
        <v>326</v>
      </c>
      <c r="B1551" s="68">
        <v>200.4</v>
      </c>
      <c r="C1551" s="71" t="s">
        <v>163</v>
      </c>
      <c r="D1551" s="68">
        <v>3.6</v>
      </c>
      <c r="E1551" s="8">
        <v>101</v>
      </c>
      <c r="F1551" s="8">
        <v>56.4</v>
      </c>
      <c r="G1551" s="70">
        <v>1.5699999999999999E-7</v>
      </c>
      <c r="H1551" s="5">
        <v>1.1000000000000001</v>
      </c>
      <c r="I1551" s="5"/>
      <c r="J1551" s="5"/>
      <c r="K1551" s="439"/>
      <c r="L1551" s="440"/>
      <c r="M1551" s="440"/>
      <c r="O1551" s="185"/>
      <c r="P1551" s="183"/>
      <c r="W1551" s="56"/>
      <c r="X1551" s="56"/>
      <c r="AA1551" s="56"/>
    </row>
    <row r="1552" spans="1:27">
      <c r="A1552" s="326" t="s">
        <v>327</v>
      </c>
      <c r="B1552" s="68">
        <v>200.4</v>
      </c>
      <c r="C1552" s="71" t="s">
        <v>163</v>
      </c>
      <c r="D1552" s="68">
        <v>8.1</v>
      </c>
      <c r="E1552" s="8">
        <v>100.8</v>
      </c>
      <c r="F1552" s="8">
        <v>49</v>
      </c>
      <c r="G1552" s="70">
        <v>1.3799999999999999E-7</v>
      </c>
      <c r="H1552" s="5">
        <v>0.9</v>
      </c>
      <c r="I1552" s="5"/>
      <c r="J1552" s="5"/>
      <c r="K1552" s="439"/>
      <c r="L1552" s="440"/>
      <c r="M1552" s="440"/>
      <c r="O1552" s="185"/>
      <c r="P1552" s="183"/>
      <c r="W1552" s="56"/>
      <c r="X1552" s="56"/>
      <c r="AA1552" s="56"/>
    </row>
    <row r="1553" spans="1:27">
      <c r="A1553" s="256" t="s">
        <v>328</v>
      </c>
      <c r="B1553" s="68">
        <v>200.4</v>
      </c>
      <c r="C1553" s="71" t="s">
        <v>163</v>
      </c>
      <c r="D1553" s="68">
        <v>12.2</v>
      </c>
      <c r="E1553" s="8">
        <v>94.4</v>
      </c>
      <c r="F1553" s="8">
        <v>56.5</v>
      </c>
      <c r="G1553" s="70">
        <v>1.29E-7</v>
      </c>
      <c r="H1553" s="5">
        <v>1.1000000000000001</v>
      </c>
      <c r="I1553" s="5"/>
      <c r="J1553" s="5"/>
      <c r="K1553" s="439"/>
      <c r="L1553" s="440"/>
      <c r="M1553" s="440"/>
      <c r="O1553" s="185"/>
      <c r="P1553" s="183"/>
      <c r="W1553" s="56"/>
      <c r="X1553" s="56"/>
      <c r="AA1553" s="56"/>
    </row>
    <row r="1554" spans="1:27">
      <c r="A1554" s="258" t="s">
        <v>329</v>
      </c>
      <c r="B1554" s="68">
        <v>200.4</v>
      </c>
      <c r="C1554" s="71" t="s">
        <v>163</v>
      </c>
      <c r="D1554" s="68">
        <v>14</v>
      </c>
      <c r="E1554" s="8">
        <v>96.1</v>
      </c>
      <c r="F1554" s="8">
        <v>51</v>
      </c>
      <c r="G1554" s="70">
        <v>1.3400000000000001E-7</v>
      </c>
      <c r="H1554" s="5">
        <v>1.1000000000000001</v>
      </c>
      <c r="I1554" s="5"/>
      <c r="J1554" s="5"/>
      <c r="K1554" s="439"/>
      <c r="L1554" s="440"/>
      <c r="M1554" s="440"/>
      <c r="O1554" s="185"/>
      <c r="P1554" s="183"/>
      <c r="W1554" s="56"/>
      <c r="X1554" s="56"/>
      <c r="AA1554" s="56"/>
    </row>
    <row r="1555" spans="1:27">
      <c r="A1555" s="258" t="s">
        <v>330</v>
      </c>
      <c r="B1555" s="68">
        <v>200.4</v>
      </c>
      <c r="C1555" s="71" t="s">
        <v>163</v>
      </c>
      <c r="D1555" s="68">
        <v>16.100000000000001</v>
      </c>
      <c r="E1555" s="8">
        <v>73.8</v>
      </c>
      <c r="F1555" s="8">
        <v>51.7</v>
      </c>
      <c r="G1555" s="70">
        <v>9.5999999999999999E-8</v>
      </c>
      <c r="H1555" s="5">
        <v>1.2</v>
      </c>
      <c r="I1555" s="5"/>
      <c r="J1555" s="5"/>
      <c r="K1555" s="439"/>
      <c r="L1555" s="440"/>
      <c r="M1555" s="440"/>
      <c r="O1555" s="185"/>
      <c r="P1555" s="183"/>
      <c r="W1555" s="56"/>
      <c r="X1555" s="56"/>
      <c r="AA1555" s="56"/>
    </row>
    <row r="1556" spans="1:27">
      <c r="A1556" s="258" t="s">
        <v>331</v>
      </c>
      <c r="B1556" s="137">
        <v>200.4</v>
      </c>
      <c r="C1556" s="137" t="s">
        <v>163</v>
      </c>
      <c r="D1556" s="137">
        <v>25</v>
      </c>
      <c r="E1556" s="137">
        <v>66.099999999999994</v>
      </c>
      <c r="F1556" s="137">
        <v>55.2</v>
      </c>
      <c r="G1556" s="137">
        <v>7.1099999999999995E-8</v>
      </c>
      <c r="H1556" s="137">
        <v>1.2</v>
      </c>
      <c r="I1556" s="137"/>
      <c r="J1556" s="137"/>
      <c r="K1556" s="439"/>
      <c r="L1556" s="440"/>
      <c r="M1556" s="440"/>
      <c r="N1556" s="139"/>
      <c r="O1556" s="193"/>
      <c r="P1556" s="183"/>
      <c r="W1556" s="56"/>
      <c r="X1556" s="56"/>
      <c r="AA1556" s="56"/>
    </row>
    <row r="1557" spans="1:27">
      <c r="A1557" s="379" t="s">
        <v>332</v>
      </c>
      <c r="B1557" s="380">
        <v>200.4</v>
      </c>
      <c r="C1557" s="380" t="s">
        <v>163</v>
      </c>
      <c r="D1557" s="380">
        <v>30</v>
      </c>
      <c r="E1557" s="380">
        <v>48.5</v>
      </c>
      <c r="F1557" s="380">
        <v>54.1</v>
      </c>
      <c r="G1557" s="380">
        <v>9.3200000000000001E-8</v>
      </c>
      <c r="H1557" s="380">
        <v>1.3</v>
      </c>
      <c r="I1557" s="137"/>
      <c r="J1557" s="137"/>
      <c r="K1557" s="439"/>
      <c r="L1557" s="440"/>
      <c r="M1557" s="440"/>
      <c r="N1557" s="139"/>
      <c r="O1557" s="193"/>
      <c r="P1557" s="183"/>
      <c r="W1557" s="56"/>
      <c r="X1557" s="56"/>
      <c r="AA1557" s="56"/>
    </row>
    <row r="1558" spans="1:27">
      <c r="A1558" s="381" t="s">
        <v>333</v>
      </c>
      <c r="B1558" s="380">
        <v>200.4</v>
      </c>
      <c r="C1558" s="380" t="s">
        <v>163</v>
      </c>
      <c r="D1558" s="380">
        <v>35</v>
      </c>
      <c r="E1558" s="380">
        <v>32.1</v>
      </c>
      <c r="F1558" s="380">
        <v>67.3</v>
      </c>
      <c r="G1558" s="380">
        <v>8.42E-8</v>
      </c>
      <c r="H1558" s="380">
        <v>1.2</v>
      </c>
      <c r="I1558" s="137"/>
      <c r="J1558" s="137"/>
      <c r="K1558" s="439"/>
      <c r="L1558" s="440"/>
      <c r="M1558" s="440"/>
      <c r="N1558" s="139"/>
      <c r="O1558" s="193"/>
      <c r="P1558" s="183"/>
      <c r="W1558" s="56"/>
      <c r="X1558" s="56"/>
      <c r="AA1558" s="56"/>
    </row>
    <row r="1559" spans="1:27">
      <c r="A1559" s="381" t="s">
        <v>334</v>
      </c>
      <c r="B1559" s="380">
        <v>200.4</v>
      </c>
      <c r="C1559" s="380" t="s">
        <v>163</v>
      </c>
      <c r="D1559" s="380">
        <v>40</v>
      </c>
      <c r="E1559" s="380">
        <v>14.7</v>
      </c>
      <c r="F1559" s="380">
        <v>64.099999999999994</v>
      </c>
      <c r="G1559" s="380">
        <v>4.5699999999999999E-8</v>
      </c>
      <c r="H1559" s="380">
        <v>1.4</v>
      </c>
      <c r="I1559" s="137"/>
      <c r="J1559" s="137"/>
      <c r="K1559" s="439"/>
      <c r="L1559" s="440"/>
      <c r="M1559" s="440"/>
      <c r="N1559" s="139"/>
      <c r="O1559" s="193"/>
      <c r="P1559" s="183"/>
      <c r="W1559" s="56"/>
      <c r="X1559" s="56"/>
      <c r="AA1559" s="56"/>
    </row>
    <row r="1560" spans="1:27" ht="15.75">
      <c r="A1560" s="256" t="s">
        <v>98</v>
      </c>
      <c r="B1560" s="73">
        <v>200.4</v>
      </c>
      <c r="C1560" s="73" t="s">
        <v>163</v>
      </c>
      <c r="D1560" s="73">
        <v>45</v>
      </c>
      <c r="E1560" s="73">
        <v>238.5</v>
      </c>
      <c r="F1560" s="73">
        <v>28.4</v>
      </c>
      <c r="G1560" s="73">
        <v>2.73E-8</v>
      </c>
      <c r="H1560" s="73">
        <v>2.6</v>
      </c>
      <c r="I1560" s="73"/>
      <c r="J1560" s="73"/>
      <c r="K1560" s="259" t="s">
        <v>351</v>
      </c>
      <c r="L1560" s="73"/>
      <c r="M1560" s="73"/>
      <c r="N1560" s="109"/>
      <c r="O1560" s="187"/>
      <c r="P1560" s="187"/>
      <c r="W1560" s="56"/>
      <c r="X1560" s="56"/>
      <c r="AA1560" s="56"/>
    </row>
    <row r="1561" spans="1:27">
      <c r="A1561" s="256"/>
      <c r="B1561" s="68"/>
      <c r="C1561" s="71"/>
      <c r="D1561" s="68"/>
      <c r="E1561" s="8"/>
      <c r="F1561" s="8"/>
      <c r="G1561" s="70"/>
      <c r="H1561" s="5"/>
      <c r="I1561" s="5"/>
      <c r="J1561" s="5"/>
      <c r="K1561" s="121"/>
      <c r="L1561" s="5"/>
      <c r="M1561" s="5"/>
      <c r="W1561" s="56"/>
      <c r="X1561" s="56"/>
      <c r="AA1561" s="56"/>
    </row>
    <row r="1562" spans="1:27" ht="15.75">
      <c r="A1562" s="256" t="s">
        <v>322</v>
      </c>
      <c r="B1562" s="68">
        <v>201.1</v>
      </c>
      <c r="C1562" s="71" t="s">
        <v>161</v>
      </c>
      <c r="D1562" s="68">
        <v>0</v>
      </c>
      <c r="E1562" s="8">
        <v>175.2</v>
      </c>
      <c r="F1562" s="8">
        <v>42</v>
      </c>
      <c r="G1562" s="70">
        <v>6.4700000000000004E-8</v>
      </c>
      <c r="H1562" s="5">
        <v>1.4</v>
      </c>
      <c r="I1562" s="5">
        <v>7.9</v>
      </c>
      <c r="J1562" s="5"/>
      <c r="K1562" s="128" t="s">
        <v>103</v>
      </c>
      <c r="L1562" s="5"/>
      <c r="M1562" s="5"/>
      <c r="N1562" s="116"/>
      <c r="O1562" s="185"/>
      <c r="P1562" s="183"/>
      <c r="W1562" s="56"/>
      <c r="X1562" s="56"/>
      <c r="AA1562" s="56"/>
    </row>
    <row r="1563" spans="1:27" ht="15.95" customHeight="1">
      <c r="A1563" s="256" t="s">
        <v>323</v>
      </c>
      <c r="B1563" s="68">
        <v>201.1</v>
      </c>
      <c r="C1563" s="71" t="s">
        <v>162</v>
      </c>
      <c r="D1563" s="68">
        <v>150</v>
      </c>
      <c r="E1563" s="8">
        <v>129.4</v>
      </c>
      <c r="F1563" s="8">
        <v>59.4</v>
      </c>
      <c r="G1563" s="70">
        <v>6.5099999999999994E-8</v>
      </c>
      <c r="H1563" s="5">
        <v>1.4</v>
      </c>
      <c r="I1563" s="5"/>
      <c r="J1563" s="5"/>
      <c r="K1563" s="439" t="s">
        <v>354</v>
      </c>
      <c r="L1563" s="440"/>
      <c r="M1563" s="440"/>
      <c r="O1563" s="185"/>
      <c r="P1563" s="183"/>
      <c r="W1563" s="56"/>
      <c r="X1563" s="56"/>
      <c r="AA1563" s="56"/>
    </row>
    <row r="1564" spans="1:27">
      <c r="A1564" s="256" t="s">
        <v>324</v>
      </c>
      <c r="B1564" s="68">
        <v>201.1</v>
      </c>
      <c r="C1564" s="71" t="s">
        <v>163</v>
      </c>
      <c r="D1564" s="68">
        <v>3.6</v>
      </c>
      <c r="E1564" s="8">
        <v>116.6</v>
      </c>
      <c r="F1564" s="8">
        <v>65.3</v>
      </c>
      <c r="G1564" s="70">
        <v>9.0299999999999995E-8</v>
      </c>
      <c r="H1564" s="5">
        <v>1.2</v>
      </c>
      <c r="I1564" s="5"/>
      <c r="J1564" s="5"/>
      <c r="K1564" s="439"/>
      <c r="L1564" s="440"/>
      <c r="M1564" s="440"/>
      <c r="O1564" s="185"/>
      <c r="P1564" s="183"/>
      <c r="W1564" s="56"/>
      <c r="X1564" s="56"/>
      <c r="AA1564" s="56"/>
    </row>
    <row r="1565" spans="1:27">
      <c r="A1565" s="256" t="s">
        <v>325</v>
      </c>
      <c r="B1565" s="68">
        <v>201.1</v>
      </c>
      <c r="C1565" s="71" t="s">
        <v>163</v>
      </c>
      <c r="D1565" s="68">
        <v>8.1</v>
      </c>
      <c r="E1565" s="8">
        <v>124.8</v>
      </c>
      <c r="F1565" s="8">
        <v>57</v>
      </c>
      <c r="G1565" s="70">
        <v>9.8599999999999996E-8</v>
      </c>
      <c r="H1565" s="5">
        <v>1</v>
      </c>
      <c r="I1565" s="5"/>
      <c r="J1565" s="5"/>
      <c r="K1565" s="439"/>
      <c r="L1565" s="440"/>
      <c r="M1565" s="440"/>
      <c r="O1565" s="185"/>
      <c r="P1565" s="183"/>
      <c r="W1565" s="56"/>
      <c r="X1565" s="56"/>
      <c r="AA1565" s="56"/>
    </row>
    <row r="1566" spans="1:27">
      <c r="A1566" s="256" t="s">
        <v>326</v>
      </c>
      <c r="B1566" s="68">
        <v>201.1</v>
      </c>
      <c r="C1566" s="71" t="s">
        <v>163</v>
      </c>
      <c r="D1566" s="68">
        <v>12.2</v>
      </c>
      <c r="E1566" s="8">
        <v>130.5</v>
      </c>
      <c r="F1566" s="8">
        <v>53.4</v>
      </c>
      <c r="G1566" s="70">
        <v>1.09E-7</v>
      </c>
      <c r="H1566" s="5">
        <v>0.9</v>
      </c>
      <c r="I1566" s="5"/>
      <c r="J1566" s="5"/>
      <c r="K1566" s="439"/>
      <c r="L1566" s="440"/>
      <c r="M1566" s="440"/>
      <c r="O1566" s="185"/>
      <c r="P1566" s="183"/>
      <c r="W1566" s="56"/>
      <c r="X1566" s="56"/>
      <c r="AA1566" s="56"/>
    </row>
    <row r="1567" spans="1:27">
      <c r="A1567" s="256" t="s">
        <v>327</v>
      </c>
      <c r="B1567" s="68">
        <v>201.1</v>
      </c>
      <c r="C1567" s="71" t="s">
        <v>163</v>
      </c>
      <c r="D1567" s="68">
        <v>3.6</v>
      </c>
      <c r="E1567" s="8">
        <v>125.6</v>
      </c>
      <c r="F1567" s="8">
        <v>57.3</v>
      </c>
      <c r="G1567" s="70">
        <v>1.06E-7</v>
      </c>
      <c r="H1567" s="5">
        <v>1</v>
      </c>
      <c r="I1567" s="5"/>
      <c r="J1567" s="5"/>
      <c r="K1567" s="439"/>
      <c r="L1567" s="440"/>
      <c r="M1567" s="440"/>
      <c r="O1567" s="185"/>
      <c r="P1567" s="183"/>
      <c r="W1567" s="56"/>
      <c r="X1567" s="56"/>
      <c r="AA1567" s="56"/>
    </row>
    <row r="1568" spans="1:27">
      <c r="A1568" s="256" t="s">
        <v>328</v>
      </c>
      <c r="B1568" s="68">
        <v>201.1</v>
      </c>
      <c r="C1568" s="71" t="s">
        <v>163</v>
      </c>
      <c r="D1568" s="68">
        <v>8.1</v>
      </c>
      <c r="E1568" s="8">
        <v>125.8</v>
      </c>
      <c r="F1568" s="8">
        <v>56.5</v>
      </c>
      <c r="G1568" s="70">
        <v>1.03E-7</v>
      </c>
      <c r="H1568" s="5">
        <v>1</v>
      </c>
      <c r="I1568" s="5"/>
      <c r="J1568" s="5"/>
      <c r="K1568" s="439"/>
      <c r="L1568" s="440"/>
      <c r="M1568" s="440"/>
      <c r="O1568" s="185"/>
      <c r="P1568" s="183"/>
      <c r="W1568" s="56"/>
      <c r="X1568" s="56"/>
      <c r="AA1568" s="56"/>
    </row>
    <row r="1569" spans="1:27">
      <c r="A1569" s="256" t="s">
        <v>329</v>
      </c>
      <c r="B1569" s="68">
        <v>201.1</v>
      </c>
      <c r="C1569" s="71" t="s">
        <v>163</v>
      </c>
      <c r="D1569" s="68">
        <v>12.2</v>
      </c>
      <c r="E1569" s="8">
        <v>127.1</v>
      </c>
      <c r="F1569" s="8">
        <v>56.4</v>
      </c>
      <c r="G1569" s="70">
        <v>1.1000000000000001E-7</v>
      </c>
      <c r="H1569" s="5">
        <v>1</v>
      </c>
      <c r="I1569" s="5"/>
      <c r="J1569" s="5"/>
      <c r="K1569" s="439"/>
      <c r="L1569" s="440"/>
      <c r="M1569" s="440"/>
      <c r="O1569" s="185"/>
      <c r="P1569" s="183"/>
      <c r="W1569" s="56"/>
      <c r="X1569" s="56"/>
      <c r="AA1569" s="56"/>
    </row>
    <row r="1570" spans="1:27">
      <c r="A1570" s="258" t="s">
        <v>330</v>
      </c>
      <c r="B1570" s="68">
        <v>201.1</v>
      </c>
      <c r="C1570" s="71" t="s">
        <v>163</v>
      </c>
      <c r="D1570" s="68">
        <v>14</v>
      </c>
      <c r="E1570" s="8">
        <v>138.5</v>
      </c>
      <c r="F1570" s="8">
        <v>51.5</v>
      </c>
      <c r="G1570" s="70">
        <v>1.1000000000000001E-7</v>
      </c>
      <c r="H1570" s="5">
        <v>1</v>
      </c>
      <c r="I1570" s="5"/>
      <c r="J1570" s="5"/>
      <c r="K1570" s="439"/>
      <c r="L1570" s="440"/>
      <c r="M1570" s="440"/>
      <c r="O1570" s="185"/>
      <c r="P1570" s="183"/>
      <c r="W1570" s="56"/>
      <c r="X1570" s="56"/>
      <c r="AA1570" s="56"/>
    </row>
    <row r="1571" spans="1:27">
      <c r="A1571" s="258" t="s">
        <v>331</v>
      </c>
      <c r="B1571" s="68">
        <v>201.1</v>
      </c>
      <c r="C1571" s="71" t="s">
        <v>163</v>
      </c>
      <c r="D1571" s="68">
        <v>16.100000000000001</v>
      </c>
      <c r="E1571" s="8">
        <v>135.1</v>
      </c>
      <c r="F1571" s="8">
        <v>54.7</v>
      </c>
      <c r="G1571" s="70">
        <v>8.7699999999999998E-8</v>
      </c>
      <c r="H1571" s="5">
        <v>1.1000000000000001</v>
      </c>
      <c r="I1571" s="5"/>
      <c r="J1571" s="5"/>
      <c r="K1571" s="439"/>
      <c r="L1571" s="440"/>
      <c r="M1571" s="440"/>
      <c r="O1571" s="185"/>
      <c r="P1571" s="183"/>
      <c r="W1571" s="56"/>
      <c r="X1571" s="56"/>
      <c r="AA1571" s="56"/>
    </row>
    <row r="1572" spans="1:27">
      <c r="A1572" s="258" t="s">
        <v>332</v>
      </c>
      <c r="B1572" s="68">
        <v>201.1</v>
      </c>
      <c r="C1572" s="71" t="s">
        <v>163</v>
      </c>
      <c r="D1572" s="68">
        <v>20.9</v>
      </c>
      <c r="E1572" s="8">
        <v>136.6</v>
      </c>
      <c r="F1572" s="8">
        <v>58.7</v>
      </c>
      <c r="G1572" s="70">
        <v>9.3800000000000006E-8</v>
      </c>
      <c r="H1572" s="5">
        <v>1.1000000000000001</v>
      </c>
      <c r="I1572" s="5"/>
      <c r="J1572" s="5"/>
      <c r="K1572" s="439"/>
      <c r="L1572" s="440"/>
      <c r="M1572" s="440"/>
      <c r="O1572" s="185"/>
      <c r="P1572" s="183"/>
      <c r="W1572" s="56"/>
      <c r="X1572" s="56"/>
      <c r="AA1572" s="56"/>
    </row>
    <row r="1573" spans="1:27">
      <c r="A1573" s="256" t="s">
        <v>333</v>
      </c>
      <c r="B1573" s="68">
        <v>201.1</v>
      </c>
      <c r="C1573" s="71" t="s">
        <v>163</v>
      </c>
      <c r="D1573" s="68">
        <v>28</v>
      </c>
      <c r="E1573" s="8">
        <v>121.7</v>
      </c>
      <c r="F1573" s="8">
        <v>47.4</v>
      </c>
      <c r="G1573" s="70">
        <v>9.1899999999999996E-8</v>
      </c>
      <c r="H1573" s="5">
        <v>1</v>
      </c>
      <c r="I1573" s="5"/>
      <c r="J1573" s="5"/>
      <c r="K1573" s="439"/>
      <c r="L1573" s="440"/>
      <c r="M1573" s="440"/>
      <c r="O1573" s="185"/>
      <c r="P1573" s="183"/>
      <c r="W1573" s="56"/>
      <c r="X1573" s="56"/>
      <c r="AA1573" s="56"/>
    </row>
    <row r="1574" spans="1:27">
      <c r="A1574" s="256" t="s">
        <v>334</v>
      </c>
      <c r="B1574" s="68">
        <v>201.1</v>
      </c>
      <c r="C1574" s="71" t="s">
        <v>163</v>
      </c>
      <c r="D1574" s="68">
        <v>30</v>
      </c>
      <c r="E1574" s="8">
        <v>123.1</v>
      </c>
      <c r="F1574" s="8">
        <v>33</v>
      </c>
      <c r="G1574" s="70">
        <v>6.6500000000000007E-8</v>
      </c>
      <c r="H1574" s="5">
        <v>1.4</v>
      </c>
      <c r="I1574" s="5"/>
      <c r="J1574" s="5"/>
      <c r="K1574" s="439"/>
      <c r="L1574" s="440"/>
      <c r="M1574" s="440"/>
      <c r="O1574" s="185"/>
      <c r="P1574" s="183"/>
      <c r="W1574" s="56"/>
      <c r="X1574" s="56"/>
      <c r="AA1574" s="56"/>
    </row>
    <row r="1575" spans="1:27">
      <c r="A1575" s="256" t="s">
        <v>98</v>
      </c>
      <c r="B1575" s="68">
        <v>201.1</v>
      </c>
      <c r="C1575" s="71" t="s">
        <v>163</v>
      </c>
      <c r="D1575" s="68">
        <v>35</v>
      </c>
      <c r="E1575" s="8">
        <v>103.8</v>
      </c>
      <c r="F1575" s="8">
        <v>10.5</v>
      </c>
      <c r="G1575" s="70">
        <v>6.0100000000000002E-8</v>
      </c>
      <c r="H1575" s="5">
        <v>1.5</v>
      </c>
      <c r="I1575" s="5"/>
      <c r="J1575" s="5"/>
      <c r="K1575" s="439"/>
      <c r="L1575" s="440"/>
      <c r="M1575" s="440"/>
      <c r="O1575" s="185"/>
      <c r="P1575" s="183"/>
      <c r="W1575" s="56"/>
      <c r="X1575" s="56"/>
      <c r="AA1575" s="56"/>
    </row>
    <row r="1576" spans="1:27">
      <c r="A1576" s="256" t="s">
        <v>335</v>
      </c>
      <c r="B1576" s="68">
        <v>201.1</v>
      </c>
      <c r="C1576" s="71" t="s">
        <v>163</v>
      </c>
      <c r="D1576" s="68">
        <v>40</v>
      </c>
      <c r="E1576" s="8">
        <v>102</v>
      </c>
      <c r="F1576" s="8">
        <v>46.5</v>
      </c>
      <c r="G1576" s="70">
        <v>7.2300000000000006E-8</v>
      </c>
      <c r="H1576" s="5">
        <v>1.3</v>
      </c>
      <c r="I1576" s="5"/>
      <c r="J1576" s="5"/>
      <c r="K1576" s="439"/>
      <c r="L1576" s="440"/>
      <c r="M1576" s="440"/>
      <c r="O1576" s="185"/>
      <c r="P1576" s="183"/>
      <c r="W1576" s="56"/>
      <c r="X1576" s="56"/>
      <c r="AA1576" s="56"/>
    </row>
    <row r="1577" spans="1:27">
      <c r="A1577" s="256"/>
      <c r="B1577" s="68"/>
      <c r="C1577" s="71"/>
      <c r="D1577" s="68"/>
      <c r="E1577" s="8"/>
      <c r="F1577" s="8"/>
      <c r="G1577" s="70"/>
      <c r="H1577" s="5"/>
      <c r="I1577" s="5"/>
      <c r="J1577" s="5"/>
      <c r="K1577" s="121"/>
      <c r="L1577" s="5"/>
      <c r="M1577" s="5"/>
      <c r="W1577" s="56"/>
      <c r="X1577" s="56"/>
      <c r="AA1577" s="56"/>
    </row>
    <row r="1578" spans="1:27" ht="15.75">
      <c r="A1578" s="352" t="s">
        <v>322</v>
      </c>
      <c r="B1578" s="68">
        <v>202.05</v>
      </c>
      <c r="C1578" s="71" t="s">
        <v>161</v>
      </c>
      <c r="D1578" s="68">
        <v>0</v>
      </c>
      <c r="E1578" s="8">
        <v>31</v>
      </c>
      <c r="F1578" s="8">
        <v>71.900000000000006</v>
      </c>
      <c r="G1578" s="70">
        <v>1.15E-7</v>
      </c>
      <c r="H1578" s="5">
        <v>0.8</v>
      </c>
      <c r="I1578" s="5">
        <v>2.1</v>
      </c>
      <c r="J1578" s="5"/>
      <c r="K1578" s="128" t="s">
        <v>100</v>
      </c>
      <c r="L1578" s="5"/>
      <c r="M1578" s="5"/>
      <c r="N1578" s="116"/>
      <c r="O1578" s="185"/>
      <c r="P1578" s="183"/>
      <c r="W1578" s="56"/>
      <c r="X1578" s="56"/>
      <c r="AA1578" s="56"/>
    </row>
    <row r="1579" spans="1:27" ht="15.95" customHeight="1">
      <c r="A1579" s="352" t="s">
        <v>323</v>
      </c>
      <c r="B1579" s="68">
        <v>202.05</v>
      </c>
      <c r="C1579" s="71" t="s">
        <v>163</v>
      </c>
      <c r="D1579" s="68">
        <v>3.6</v>
      </c>
      <c r="E1579" s="8">
        <v>37.299999999999997</v>
      </c>
      <c r="F1579" s="8">
        <v>77.599999999999994</v>
      </c>
      <c r="G1579" s="70">
        <v>9.8000000000000004E-8</v>
      </c>
      <c r="H1579" s="5">
        <v>0.9</v>
      </c>
      <c r="I1579" s="5"/>
      <c r="J1579" s="5"/>
      <c r="K1579" s="439" t="s">
        <v>152</v>
      </c>
      <c r="L1579" s="440"/>
      <c r="M1579" s="440"/>
      <c r="O1579" s="185"/>
      <c r="P1579" s="183"/>
      <c r="W1579" s="56"/>
      <c r="X1579" s="56"/>
      <c r="AA1579" s="56"/>
    </row>
    <row r="1580" spans="1:27">
      <c r="A1580" s="352" t="s">
        <v>324</v>
      </c>
      <c r="B1580" s="68">
        <v>202.05</v>
      </c>
      <c r="C1580" s="71" t="s">
        <v>163</v>
      </c>
      <c r="D1580" s="68">
        <v>8.1</v>
      </c>
      <c r="E1580" s="8">
        <v>78.099999999999994</v>
      </c>
      <c r="F1580" s="8">
        <v>73.3</v>
      </c>
      <c r="G1580" s="70">
        <v>9.5700000000000003E-8</v>
      </c>
      <c r="H1580" s="5">
        <v>0.8</v>
      </c>
      <c r="I1580" s="5"/>
      <c r="J1580" s="5"/>
      <c r="K1580" s="439"/>
      <c r="L1580" s="440"/>
      <c r="M1580" s="440"/>
      <c r="O1580" s="185"/>
      <c r="P1580" s="183"/>
      <c r="W1580" s="56"/>
      <c r="X1580" s="56"/>
      <c r="AA1580" s="56"/>
    </row>
    <row r="1581" spans="1:27">
      <c r="A1581" s="352" t="s">
        <v>325</v>
      </c>
      <c r="B1581" s="68">
        <v>202.05</v>
      </c>
      <c r="C1581" s="71" t="s">
        <v>163</v>
      </c>
      <c r="D1581" s="68">
        <v>12.2</v>
      </c>
      <c r="E1581" s="8">
        <v>135.1</v>
      </c>
      <c r="F1581" s="8">
        <v>73.7</v>
      </c>
      <c r="G1581" s="70">
        <v>9.8700000000000004E-8</v>
      </c>
      <c r="H1581" s="5">
        <v>0.8</v>
      </c>
      <c r="I1581" s="5"/>
      <c r="J1581" s="5"/>
      <c r="K1581" s="439"/>
      <c r="L1581" s="440"/>
      <c r="M1581" s="440"/>
      <c r="O1581" s="185"/>
      <c r="P1581" s="183"/>
      <c r="W1581" s="56"/>
      <c r="X1581" s="56"/>
      <c r="AA1581" s="56"/>
    </row>
    <row r="1582" spans="1:27">
      <c r="A1582" s="256" t="s">
        <v>326</v>
      </c>
      <c r="B1582" s="68">
        <v>202.05</v>
      </c>
      <c r="C1582" s="71" t="s">
        <v>163</v>
      </c>
      <c r="D1582" s="68">
        <v>16.100000000000001</v>
      </c>
      <c r="E1582" s="8">
        <v>45.2</v>
      </c>
      <c r="F1582" s="8">
        <v>69</v>
      </c>
      <c r="G1582" s="70">
        <v>6.4099999999999998E-8</v>
      </c>
      <c r="H1582" s="5">
        <v>0.9</v>
      </c>
      <c r="I1582" s="5"/>
      <c r="J1582" s="5"/>
      <c r="K1582" s="439"/>
      <c r="L1582" s="440"/>
      <c r="M1582" s="440"/>
      <c r="O1582" s="185"/>
      <c r="P1582" s="183"/>
      <c r="W1582" s="56"/>
      <c r="X1582" s="56"/>
      <c r="AA1582" s="56"/>
    </row>
    <row r="1583" spans="1:27">
      <c r="A1583" s="256" t="s">
        <v>327</v>
      </c>
      <c r="B1583" s="68">
        <v>202.05</v>
      </c>
      <c r="C1583" s="71" t="s">
        <v>163</v>
      </c>
      <c r="D1583" s="68">
        <v>26.9</v>
      </c>
      <c r="E1583" s="8">
        <v>32.299999999999997</v>
      </c>
      <c r="F1583" s="8">
        <v>47.5</v>
      </c>
      <c r="G1583" s="70">
        <v>6.1500000000000001E-8</v>
      </c>
      <c r="H1583" s="5">
        <v>1.1000000000000001</v>
      </c>
      <c r="I1583" s="5"/>
      <c r="J1583" s="5"/>
      <c r="K1583" s="439"/>
      <c r="L1583" s="440"/>
      <c r="M1583" s="440"/>
      <c r="O1583" s="185"/>
      <c r="P1583" s="183"/>
      <c r="W1583" s="56"/>
      <c r="X1583" s="56"/>
      <c r="AA1583" s="56"/>
    </row>
    <row r="1584" spans="1:27">
      <c r="A1584" s="256" t="s">
        <v>328</v>
      </c>
      <c r="B1584" s="68">
        <v>202.05</v>
      </c>
      <c r="C1584" s="71" t="s">
        <v>163</v>
      </c>
      <c r="D1584" s="68">
        <v>36.700000000000003</v>
      </c>
      <c r="E1584" s="8">
        <v>58.7</v>
      </c>
      <c r="F1584" s="8">
        <v>21.1</v>
      </c>
      <c r="G1584" s="70">
        <v>3.6799999999999999E-8</v>
      </c>
      <c r="H1584" s="5">
        <v>1.3</v>
      </c>
      <c r="I1584" s="5"/>
      <c r="J1584" s="5"/>
      <c r="K1584" s="439"/>
      <c r="L1584" s="440"/>
      <c r="M1584" s="440"/>
      <c r="O1584" s="185"/>
      <c r="P1584" s="183"/>
      <c r="W1584" s="56"/>
      <c r="X1584" s="56"/>
      <c r="AA1584" s="56"/>
    </row>
    <row r="1585" spans="1:27">
      <c r="A1585" s="256" t="s">
        <v>329</v>
      </c>
      <c r="B1585" s="68">
        <v>202.05</v>
      </c>
      <c r="C1585" s="71" t="s">
        <v>163</v>
      </c>
      <c r="D1585" s="68">
        <v>46.3</v>
      </c>
      <c r="E1585" s="8">
        <v>339.2</v>
      </c>
      <c r="F1585" s="8">
        <v>6.1</v>
      </c>
      <c r="G1585" s="70">
        <v>3.4300000000000003E-8</v>
      </c>
      <c r="H1585" s="5">
        <v>1.6</v>
      </c>
      <c r="I1585" s="5"/>
      <c r="J1585" s="5"/>
      <c r="K1585" s="439"/>
      <c r="L1585" s="440"/>
      <c r="M1585" s="440"/>
      <c r="O1585" s="185"/>
      <c r="P1585" s="183"/>
      <c r="W1585" s="56"/>
      <c r="X1585" s="56"/>
      <c r="AA1585" s="56"/>
    </row>
    <row r="1586" spans="1:27">
      <c r="A1586" s="256" t="s">
        <v>330</v>
      </c>
      <c r="B1586" s="10">
        <v>202.05</v>
      </c>
      <c r="C1586" s="137" t="s">
        <v>163</v>
      </c>
      <c r="D1586" s="10">
        <v>55.3</v>
      </c>
      <c r="E1586" s="10">
        <v>5.4</v>
      </c>
      <c r="F1586" s="10">
        <v>61</v>
      </c>
      <c r="G1586" s="142">
        <v>4.7099999999999998E-8</v>
      </c>
      <c r="H1586" s="143">
        <v>1</v>
      </c>
      <c r="I1586" s="143"/>
      <c r="J1586" s="143"/>
      <c r="K1586" s="144"/>
      <c r="L1586" s="143"/>
      <c r="M1586" s="143"/>
      <c r="N1586" s="139"/>
      <c r="O1586" s="193"/>
      <c r="P1586" s="193"/>
      <c r="W1586" s="56"/>
      <c r="X1586" s="56"/>
      <c r="AA1586" s="56"/>
    </row>
    <row r="1587" spans="1:27">
      <c r="A1587" s="256" t="s">
        <v>331</v>
      </c>
      <c r="B1587" s="10">
        <v>202.05</v>
      </c>
      <c r="C1587" s="137" t="s">
        <v>163</v>
      </c>
      <c r="D1587" s="10">
        <v>64.099999999999994</v>
      </c>
      <c r="E1587" s="10">
        <v>339.6</v>
      </c>
      <c r="F1587" s="10">
        <v>12.5</v>
      </c>
      <c r="G1587" s="142">
        <v>5.2700000000000002E-8</v>
      </c>
      <c r="H1587" s="143">
        <v>1.6</v>
      </c>
      <c r="I1587" s="143"/>
      <c r="J1587" s="143"/>
      <c r="K1587" s="155"/>
      <c r="L1587" s="143"/>
      <c r="M1587" s="143"/>
      <c r="N1587" s="139"/>
      <c r="O1587" s="193"/>
      <c r="P1587" s="193"/>
      <c r="W1587" s="56"/>
      <c r="X1587" s="56"/>
      <c r="AA1587" s="56"/>
    </row>
    <row r="1588" spans="1:27">
      <c r="A1588" s="256" t="s">
        <v>332</v>
      </c>
      <c r="B1588" s="72">
        <v>202.05</v>
      </c>
      <c r="C1588" s="73" t="s">
        <v>163</v>
      </c>
      <c r="D1588" s="72">
        <v>73.599999999999994</v>
      </c>
      <c r="E1588" s="79">
        <v>231.8</v>
      </c>
      <c r="F1588" s="79">
        <v>81.599999999999994</v>
      </c>
      <c r="G1588" s="74">
        <v>4.9600000000000001E-8</v>
      </c>
      <c r="H1588" s="75">
        <v>0.9</v>
      </c>
      <c r="I1588" s="75"/>
      <c r="J1588" s="75"/>
      <c r="K1588" s="122"/>
      <c r="L1588" s="75"/>
      <c r="M1588" s="75"/>
      <c r="O1588" s="187"/>
      <c r="P1588" s="187"/>
      <c r="W1588" s="56"/>
      <c r="X1588" s="56"/>
      <c r="AA1588" s="56"/>
    </row>
    <row r="1589" spans="1:27">
      <c r="A1589" s="256" t="s">
        <v>333</v>
      </c>
      <c r="B1589" s="72">
        <v>202.05</v>
      </c>
      <c r="C1589" s="73" t="s">
        <v>163</v>
      </c>
      <c r="D1589" s="72">
        <v>82.8</v>
      </c>
      <c r="E1589" s="79">
        <v>344.6</v>
      </c>
      <c r="F1589" s="79">
        <v>73.599999999999994</v>
      </c>
      <c r="G1589" s="74">
        <v>5.2700000000000002E-8</v>
      </c>
      <c r="H1589" s="75">
        <v>0.9</v>
      </c>
      <c r="I1589" s="75"/>
      <c r="J1589" s="75"/>
      <c r="K1589" s="122"/>
      <c r="L1589" s="75"/>
      <c r="M1589" s="75"/>
      <c r="O1589" s="187"/>
      <c r="P1589" s="187"/>
      <c r="W1589" s="56"/>
      <c r="X1589" s="56"/>
      <c r="AA1589" s="56"/>
    </row>
    <row r="1590" spans="1:27">
      <c r="A1590" s="256" t="s">
        <v>334</v>
      </c>
      <c r="B1590" s="72">
        <v>202.05</v>
      </c>
      <c r="C1590" s="73" t="s">
        <v>163</v>
      </c>
      <c r="D1590" s="72">
        <v>92.2</v>
      </c>
      <c r="E1590" s="79">
        <v>306.8</v>
      </c>
      <c r="F1590" s="79">
        <v>38.6</v>
      </c>
      <c r="G1590" s="74">
        <v>6.8200000000000002E-8</v>
      </c>
      <c r="H1590" s="75">
        <v>0.8</v>
      </c>
      <c r="I1590" s="75"/>
      <c r="J1590" s="75"/>
      <c r="K1590" s="122"/>
      <c r="L1590" s="75"/>
      <c r="M1590" s="75"/>
      <c r="O1590" s="187"/>
      <c r="P1590" s="187"/>
      <c r="W1590" s="56"/>
      <c r="X1590" s="56"/>
      <c r="AA1590" s="56"/>
    </row>
    <row r="1591" spans="1:27">
      <c r="A1591" s="256" t="s">
        <v>98</v>
      </c>
      <c r="B1591" s="72">
        <v>202.05</v>
      </c>
      <c r="C1591" s="73" t="s">
        <v>163</v>
      </c>
      <c r="D1591" s="72">
        <v>102.1</v>
      </c>
      <c r="E1591" s="79">
        <v>11.8</v>
      </c>
      <c r="F1591" s="79">
        <v>68.599999999999994</v>
      </c>
      <c r="G1591" s="74">
        <v>9.5799999999999998E-8</v>
      </c>
      <c r="H1591" s="75">
        <v>1.1000000000000001</v>
      </c>
      <c r="I1591" s="75"/>
      <c r="J1591" s="75"/>
      <c r="K1591" s="122"/>
      <c r="L1591" s="75"/>
      <c r="M1591" s="75"/>
      <c r="O1591" s="187"/>
      <c r="P1591" s="187"/>
      <c r="W1591" s="56"/>
      <c r="X1591" s="56"/>
      <c r="AA1591" s="56"/>
    </row>
    <row r="1592" spans="1:27">
      <c r="A1592" s="256" t="s">
        <v>335</v>
      </c>
      <c r="B1592" s="72">
        <v>202.05</v>
      </c>
      <c r="C1592" s="73" t="s">
        <v>163</v>
      </c>
      <c r="D1592" s="72">
        <v>117.5</v>
      </c>
      <c r="E1592" s="79">
        <v>312.8</v>
      </c>
      <c r="F1592" s="79">
        <v>88.5</v>
      </c>
      <c r="G1592" s="74">
        <v>9.7500000000000006E-8</v>
      </c>
      <c r="H1592" s="75">
        <v>0.9</v>
      </c>
      <c r="I1592" s="75"/>
      <c r="J1592" s="75"/>
      <c r="K1592" s="122"/>
      <c r="L1592" s="75"/>
      <c r="M1592" s="75"/>
      <c r="O1592" s="187"/>
      <c r="P1592" s="187"/>
      <c r="W1592" s="56"/>
      <c r="X1592" s="56"/>
      <c r="AA1592" s="56"/>
    </row>
    <row r="1593" spans="1:27">
      <c r="A1593" s="256"/>
      <c r="B1593" s="72"/>
      <c r="C1593" s="73"/>
      <c r="D1593" s="72"/>
      <c r="E1593" s="79"/>
      <c r="F1593" s="79"/>
      <c r="G1593" s="74"/>
      <c r="H1593" s="75"/>
      <c r="I1593" s="75"/>
      <c r="J1593" s="75"/>
      <c r="K1593" s="122"/>
      <c r="L1593" s="75"/>
      <c r="M1593" s="75"/>
      <c r="W1593" s="56"/>
      <c r="X1593" s="56"/>
      <c r="AA1593" s="56"/>
    </row>
    <row r="1594" spans="1:27" ht="15.75">
      <c r="A1594" s="256" t="s">
        <v>322</v>
      </c>
      <c r="B1594" s="68">
        <v>202.1</v>
      </c>
      <c r="C1594" s="71" t="s">
        <v>161</v>
      </c>
      <c r="D1594" s="68">
        <v>0</v>
      </c>
      <c r="E1594" s="8">
        <v>317</v>
      </c>
      <c r="F1594" s="8">
        <v>58.4</v>
      </c>
      <c r="G1594" s="70">
        <v>2.1899999999999999E-7</v>
      </c>
      <c r="H1594" s="5">
        <v>0.9</v>
      </c>
      <c r="I1594" s="5">
        <v>9.5</v>
      </c>
      <c r="J1594" s="5"/>
      <c r="K1594" s="141" t="s">
        <v>106</v>
      </c>
      <c r="L1594" s="5"/>
      <c r="M1594" s="5"/>
      <c r="N1594" s="116"/>
      <c r="O1594" s="185"/>
      <c r="P1594" s="183"/>
      <c r="W1594" s="56"/>
      <c r="X1594" s="56"/>
      <c r="AA1594" s="56"/>
    </row>
    <row r="1595" spans="1:27">
      <c r="A1595" s="256" t="s">
        <v>323</v>
      </c>
      <c r="B1595" s="68">
        <v>202.1</v>
      </c>
      <c r="C1595" s="71" t="s">
        <v>162</v>
      </c>
      <c r="D1595" s="68">
        <v>100</v>
      </c>
      <c r="E1595" s="8">
        <v>300.2</v>
      </c>
      <c r="F1595" s="8">
        <v>72.7</v>
      </c>
      <c r="G1595" s="70">
        <v>1.7599999999999999E-7</v>
      </c>
      <c r="H1595" s="5">
        <v>0.9</v>
      </c>
      <c r="I1595" s="5"/>
      <c r="J1595" s="5"/>
      <c r="K1595" s="439" t="s">
        <v>167</v>
      </c>
      <c r="L1595" s="440"/>
      <c r="M1595" s="440"/>
      <c r="O1595" s="185"/>
      <c r="P1595" s="183"/>
      <c r="W1595" s="56"/>
      <c r="X1595" s="56"/>
      <c r="AA1595" s="56"/>
    </row>
    <row r="1596" spans="1:27">
      <c r="A1596" s="256" t="s">
        <v>324</v>
      </c>
      <c r="B1596" s="68">
        <v>202.1</v>
      </c>
      <c r="C1596" s="71" t="s">
        <v>162</v>
      </c>
      <c r="D1596" s="68">
        <v>125</v>
      </c>
      <c r="E1596" s="8">
        <v>309.2</v>
      </c>
      <c r="F1596" s="8">
        <v>70.5</v>
      </c>
      <c r="G1596" s="70">
        <v>1.4999999999999999E-7</v>
      </c>
      <c r="H1596" s="5">
        <v>0.8</v>
      </c>
      <c r="I1596" s="5">
        <v>3.1</v>
      </c>
      <c r="J1596" s="5"/>
      <c r="K1596" s="439"/>
      <c r="L1596" s="440"/>
      <c r="M1596" s="440"/>
      <c r="O1596" s="185"/>
      <c r="P1596" s="183"/>
      <c r="W1596" s="56"/>
      <c r="X1596" s="56"/>
      <c r="AA1596" s="56"/>
    </row>
    <row r="1597" spans="1:27">
      <c r="A1597" s="256" t="s">
        <v>325</v>
      </c>
      <c r="B1597" s="68">
        <v>202.1</v>
      </c>
      <c r="C1597" s="71" t="s">
        <v>162</v>
      </c>
      <c r="D1597" s="68">
        <v>150</v>
      </c>
      <c r="E1597" s="8">
        <v>321.39999999999998</v>
      </c>
      <c r="F1597" s="8">
        <v>66.3</v>
      </c>
      <c r="G1597" s="70">
        <v>1.3300000000000001E-7</v>
      </c>
      <c r="H1597" s="5">
        <v>0.9</v>
      </c>
      <c r="I1597" s="5"/>
      <c r="J1597" s="5"/>
      <c r="K1597" s="439"/>
      <c r="L1597" s="440"/>
      <c r="M1597" s="440"/>
      <c r="O1597" s="185"/>
      <c r="P1597" s="183"/>
      <c r="W1597" s="56"/>
      <c r="X1597" s="56"/>
      <c r="AA1597" s="56"/>
    </row>
    <row r="1598" spans="1:27">
      <c r="A1598" s="256" t="s">
        <v>326</v>
      </c>
      <c r="B1598" s="68">
        <v>202.1</v>
      </c>
      <c r="C1598" s="71" t="s">
        <v>162</v>
      </c>
      <c r="D1598" s="68">
        <v>175</v>
      </c>
      <c r="E1598" s="8">
        <v>317.5</v>
      </c>
      <c r="F1598" s="8">
        <v>68.900000000000006</v>
      </c>
      <c r="G1598" s="70">
        <v>1.2200000000000001E-7</v>
      </c>
      <c r="H1598" s="5">
        <v>0.7</v>
      </c>
      <c r="I1598" s="5"/>
      <c r="J1598" s="5"/>
      <c r="K1598" s="439"/>
      <c r="L1598" s="440"/>
      <c r="M1598" s="440"/>
      <c r="O1598" s="185"/>
      <c r="P1598" s="183"/>
      <c r="W1598" s="56"/>
      <c r="X1598" s="56"/>
      <c r="AA1598" s="56"/>
    </row>
    <row r="1599" spans="1:27">
      <c r="A1599" s="256" t="s">
        <v>327</v>
      </c>
      <c r="B1599" s="68">
        <v>202.1</v>
      </c>
      <c r="C1599" s="71" t="s">
        <v>162</v>
      </c>
      <c r="D1599" s="68">
        <v>200</v>
      </c>
      <c r="E1599" s="8">
        <v>321.8</v>
      </c>
      <c r="F1599" s="8">
        <v>65.2</v>
      </c>
      <c r="G1599" s="70">
        <v>1.1999999999999999E-7</v>
      </c>
      <c r="H1599" s="5">
        <v>0.7</v>
      </c>
      <c r="I1599" s="5">
        <v>4.8</v>
      </c>
      <c r="J1599" s="5"/>
      <c r="K1599" s="439"/>
      <c r="L1599" s="440"/>
      <c r="M1599" s="440"/>
      <c r="O1599" s="185"/>
      <c r="P1599" s="183"/>
      <c r="W1599" s="56"/>
      <c r="X1599" s="56"/>
      <c r="AA1599" s="56"/>
    </row>
    <row r="1600" spans="1:27">
      <c r="A1600" s="256" t="s">
        <v>328</v>
      </c>
      <c r="B1600" s="68">
        <v>202.1</v>
      </c>
      <c r="C1600" s="71" t="s">
        <v>162</v>
      </c>
      <c r="D1600" s="68">
        <v>225</v>
      </c>
      <c r="E1600" s="8">
        <v>333.6</v>
      </c>
      <c r="F1600" s="8">
        <v>71.7</v>
      </c>
      <c r="G1600" s="70">
        <v>1.15E-7</v>
      </c>
      <c r="H1600" s="5">
        <v>0.7</v>
      </c>
      <c r="I1600" s="5"/>
      <c r="J1600" s="5"/>
      <c r="K1600" s="439"/>
      <c r="L1600" s="440"/>
      <c r="M1600" s="440"/>
      <c r="O1600" s="185"/>
      <c r="P1600" s="183"/>
      <c r="W1600" s="56"/>
      <c r="X1600" s="56"/>
      <c r="AA1600" s="56"/>
    </row>
    <row r="1601" spans="1:27">
      <c r="A1601" s="256" t="s">
        <v>329</v>
      </c>
      <c r="B1601" s="68">
        <v>202.1</v>
      </c>
      <c r="C1601" s="71" t="s">
        <v>162</v>
      </c>
      <c r="D1601" s="68">
        <v>225</v>
      </c>
      <c r="E1601" s="8">
        <v>322.89999999999998</v>
      </c>
      <c r="F1601" s="8">
        <v>70.5</v>
      </c>
      <c r="G1601" s="70">
        <v>1.14E-7</v>
      </c>
      <c r="H1601" s="5">
        <v>0.7</v>
      </c>
      <c r="I1601" s="5"/>
      <c r="J1601" s="5"/>
      <c r="K1601" s="439"/>
      <c r="L1601" s="440"/>
      <c r="M1601" s="440"/>
      <c r="O1601" s="185"/>
      <c r="P1601" s="183"/>
      <c r="W1601" s="56"/>
      <c r="X1601" s="56"/>
      <c r="AA1601" s="56"/>
    </row>
    <row r="1602" spans="1:27">
      <c r="A1602" s="256" t="s">
        <v>330</v>
      </c>
      <c r="B1602" s="68">
        <v>202.1</v>
      </c>
      <c r="C1602" s="71" t="s">
        <v>162</v>
      </c>
      <c r="D1602" s="68">
        <v>250</v>
      </c>
      <c r="E1602" s="8">
        <v>43.4</v>
      </c>
      <c r="F1602" s="8">
        <v>76.7</v>
      </c>
      <c r="G1602" s="70">
        <v>1.1000000000000001E-7</v>
      </c>
      <c r="H1602" s="5">
        <v>0.9</v>
      </c>
      <c r="I1602" s="5">
        <v>5.7</v>
      </c>
      <c r="J1602" s="5"/>
      <c r="K1602" s="439"/>
      <c r="L1602" s="440"/>
      <c r="M1602" s="440"/>
      <c r="O1602" s="185"/>
      <c r="P1602" s="183"/>
      <c r="W1602" s="56"/>
      <c r="X1602" s="56"/>
      <c r="AA1602" s="56"/>
    </row>
    <row r="1603" spans="1:27">
      <c r="A1603" s="256" t="s">
        <v>331</v>
      </c>
      <c r="B1603" s="68">
        <v>202.1</v>
      </c>
      <c r="C1603" s="71" t="s">
        <v>162</v>
      </c>
      <c r="D1603" s="68">
        <v>275</v>
      </c>
      <c r="E1603" s="8">
        <v>71.5</v>
      </c>
      <c r="F1603" s="8">
        <v>74.7</v>
      </c>
      <c r="G1603" s="70">
        <v>1.05E-7</v>
      </c>
      <c r="H1603" s="5">
        <v>1.1000000000000001</v>
      </c>
      <c r="I1603" s="5"/>
      <c r="J1603" s="5"/>
      <c r="K1603" s="439"/>
      <c r="L1603" s="440"/>
      <c r="M1603" s="440"/>
      <c r="O1603" s="185"/>
      <c r="P1603" s="183"/>
      <c r="W1603" s="56"/>
      <c r="X1603" s="56"/>
      <c r="AA1603" s="56"/>
    </row>
    <row r="1604" spans="1:27">
      <c r="A1604" s="256" t="s">
        <v>332</v>
      </c>
      <c r="B1604" s="68">
        <v>202.1</v>
      </c>
      <c r="C1604" s="71" t="s">
        <v>162</v>
      </c>
      <c r="D1604" s="68">
        <v>300</v>
      </c>
      <c r="E1604" s="8">
        <v>22.1</v>
      </c>
      <c r="F1604" s="8">
        <v>75.8</v>
      </c>
      <c r="G1604" s="70">
        <v>1.04E-7</v>
      </c>
      <c r="H1604" s="5">
        <v>1</v>
      </c>
      <c r="I1604" s="5"/>
      <c r="J1604" s="5"/>
      <c r="K1604" s="439"/>
      <c r="L1604" s="440"/>
      <c r="M1604" s="440"/>
      <c r="O1604" s="185"/>
      <c r="P1604" s="183"/>
      <c r="W1604" s="56"/>
      <c r="X1604" s="56"/>
      <c r="AA1604" s="56"/>
    </row>
    <row r="1605" spans="1:27">
      <c r="A1605" s="256" t="s">
        <v>333</v>
      </c>
      <c r="B1605" s="68">
        <v>202.1</v>
      </c>
      <c r="C1605" s="71" t="s">
        <v>162</v>
      </c>
      <c r="D1605" s="68">
        <v>325</v>
      </c>
      <c r="E1605" s="8">
        <v>347.4</v>
      </c>
      <c r="F1605" s="8">
        <v>66</v>
      </c>
      <c r="G1605" s="70">
        <v>9.0699999999999998E-8</v>
      </c>
      <c r="H1605" s="5">
        <v>1</v>
      </c>
      <c r="I1605" s="5">
        <v>8.4</v>
      </c>
      <c r="J1605" s="5"/>
      <c r="K1605" s="439"/>
      <c r="L1605" s="440"/>
      <c r="M1605" s="440"/>
      <c r="O1605" s="185"/>
      <c r="P1605" s="183"/>
      <c r="W1605" s="56"/>
      <c r="X1605" s="56"/>
      <c r="AA1605" s="56"/>
    </row>
    <row r="1606" spans="1:27">
      <c r="A1606" s="258" t="s">
        <v>334</v>
      </c>
      <c r="B1606" s="10">
        <v>202.1</v>
      </c>
      <c r="C1606" s="137" t="s">
        <v>162</v>
      </c>
      <c r="D1606" s="10">
        <v>350</v>
      </c>
      <c r="E1606" s="10">
        <v>114.2</v>
      </c>
      <c r="F1606" s="10">
        <v>70.599999999999994</v>
      </c>
      <c r="G1606" s="142">
        <v>7.2600000000000002E-8</v>
      </c>
      <c r="H1606" s="143">
        <v>0.9</v>
      </c>
      <c r="I1606" s="143">
        <v>9</v>
      </c>
      <c r="J1606" s="143"/>
      <c r="K1606" s="439"/>
      <c r="L1606" s="440"/>
      <c r="M1606" s="440"/>
      <c r="N1606" s="139"/>
      <c r="O1606" s="206"/>
      <c r="P1606" s="207"/>
      <c r="W1606" s="56"/>
      <c r="X1606" s="56"/>
      <c r="AA1606" s="56"/>
    </row>
    <row r="1607" spans="1:27">
      <c r="A1607" s="258" t="s">
        <v>98</v>
      </c>
      <c r="B1607" s="10">
        <v>202.1</v>
      </c>
      <c r="C1607" s="137" t="s">
        <v>162</v>
      </c>
      <c r="D1607" s="10">
        <v>375</v>
      </c>
      <c r="E1607" s="10">
        <v>144.1</v>
      </c>
      <c r="F1607" s="10">
        <v>65.5</v>
      </c>
      <c r="G1607" s="142">
        <v>2.6799999999999998E-8</v>
      </c>
      <c r="H1607" s="143">
        <v>2.5</v>
      </c>
      <c r="I1607" s="143">
        <v>14.8</v>
      </c>
      <c r="J1607" s="143"/>
      <c r="K1607" s="439"/>
      <c r="L1607" s="440"/>
      <c r="M1607" s="440"/>
      <c r="N1607" s="139"/>
      <c r="O1607" s="206"/>
      <c r="P1607" s="207"/>
      <c r="W1607" s="56"/>
      <c r="X1607" s="56"/>
      <c r="AA1607" s="56"/>
    </row>
    <row r="1608" spans="1:27">
      <c r="A1608" s="258" t="s">
        <v>335</v>
      </c>
      <c r="B1608" s="10">
        <v>202.1</v>
      </c>
      <c r="C1608" s="137" t="s">
        <v>162</v>
      </c>
      <c r="D1608" s="10">
        <v>400</v>
      </c>
      <c r="E1608" s="10">
        <v>349.1</v>
      </c>
      <c r="F1608" s="10">
        <v>-24.5</v>
      </c>
      <c r="G1608" s="142">
        <v>9.6900000000000001E-8</v>
      </c>
      <c r="H1608" s="143">
        <v>3.1</v>
      </c>
      <c r="I1608" s="143"/>
      <c r="J1608" s="75"/>
      <c r="K1608" s="122"/>
      <c r="L1608" s="75"/>
      <c r="M1608" s="75"/>
      <c r="N1608" s="145"/>
      <c r="O1608" s="190"/>
      <c r="P1608" s="191"/>
      <c r="W1608" s="56"/>
      <c r="X1608" s="56"/>
      <c r="AA1608" s="56"/>
    </row>
    <row r="1609" spans="1:27">
      <c r="A1609" s="256"/>
      <c r="B1609" s="68"/>
      <c r="C1609" s="71"/>
      <c r="D1609" s="68"/>
      <c r="E1609" s="8"/>
      <c r="F1609" s="8"/>
      <c r="G1609" s="70"/>
      <c r="H1609" s="5"/>
      <c r="W1609" s="56"/>
      <c r="X1609" s="56"/>
      <c r="AA1609" s="56"/>
    </row>
    <row r="1610" spans="1:27" ht="15.75">
      <c r="A1610" s="256" t="s">
        <v>322</v>
      </c>
      <c r="B1610" s="68">
        <v>203.05</v>
      </c>
      <c r="C1610" s="71" t="s">
        <v>161</v>
      </c>
      <c r="D1610" s="68">
        <v>0</v>
      </c>
      <c r="E1610" s="8">
        <v>239.2</v>
      </c>
      <c r="F1610" s="8">
        <v>64</v>
      </c>
      <c r="G1610" s="70">
        <v>1.9500000000000001E-7</v>
      </c>
      <c r="H1610" s="5">
        <v>1.1000000000000001</v>
      </c>
      <c r="I1610" s="5">
        <v>5.5</v>
      </c>
      <c r="J1610" s="5"/>
      <c r="K1610" s="128" t="s">
        <v>106</v>
      </c>
      <c r="L1610" s="5"/>
      <c r="M1610" s="5"/>
      <c r="N1610" s="116"/>
      <c r="O1610" s="185"/>
      <c r="P1610" s="183"/>
      <c r="W1610" s="56"/>
      <c r="X1610" s="56"/>
      <c r="AA1610" s="56"/>
    </row>
    <row r="1611" spans="1:27" ht="15" customHeight="1">
      <c r="A1611" s="258" t="s">
        <v>323</v>
      </c>
      <c r="B1611" s="68">
        <v>203.05</v>
      </c>
      <c r="C1611" s="71" t="s">
        <v>162</v>
      </c>
      <c r="D1611" s="68">
        <v>150</v>
      </c>
      <c r="E1611" s="8">
        <v>238.6</v>
      </c>
      <c r="F1611" s="8">
        <v>63.6</v>
      </c>
      <c r="G1611" s="70">
        <v>1.6999999999999999E-7</v>
      </c>
      <c r="H1611" s="5">
        <v>1.1000000000000001</v>
      </c>
      <c r="I1611" s="5"/>
      <c r="J1611" s="5"/>
      <c r="K1611" s="439" t="s">
        <v>166</v>
      </c>
      <c r="L1611" s="440"/>
      <c r="M1611" s="440"/>
      <c r="O1611" s="185"/>
      <c r="P1611" s="183"/>
      <c r="W1611" s="56"/>
      <c r="X1611" s="56"/>
      <c r="AA1611" s="56"/>
    </row>
    <row r="1612" spans="1:27">
      <c r="A1612" s="258" t="s">
        <v>324</v>
      </c>
      <c r="B1612" s="68">
        <v>203.05</v>
      </c>
      <c r="C1612" s="71" t="s">
        <v>163</v>
      </c>
      <c r="D1612" s="68">
        <v>3.6</v>
      </c>
      <c r="E1612" s="8">
        <v>232.9</v>
      </c>
      <c r="F1612" s="8">
        <v>63.3</v>
      </c>
      <c r="G1612" s="70">
        <v>1.61E-7</v>
      </c>
      <c r="H1612" s="5">
        <v>1.2</v>
      </c>
      <c r="I1612" s="5"/>
      <c r="J1612" s="5"/>
      <c r="K1612" s="439"/>
      <c r="L1612" s="440"/>
      <c r="M1612" s="440"/>
      <c r="O1612" s="185"/>
      <c r="P1612" s="183"/>
      <c r="W1612" s="56"/>
      <c r="X1612" s="56"/>
      <c r="AA1612" s="56"/>
    </row>
    <row r="1613" spans="1:27">
      <c r="A1613" s="258" t="s">
        <v>325</v>
      </c>
      <c r="B1613" s="68">
        <v>203.05</v>
      </c>
      <c r="C1613" s="71" t="s">
        <v>163</v>
      </c>
      <c r="D1613" s="68">
        <v>8.1</v>
      </c>
      <c r="E1613" s="8">
        <v>233</v>
      </c>
      <c r="F1613" s="8">
        <v>72.2</v>
      </c>
      <c r="G1613" s="70">
        <v>1.5900000000000001E-7</v>
      </c>
      <c r="H1613" s="5">
        <v>1.2</v>
      </c>
      <c r="I1613" s="5"/>
      <c r="J1613" s="5"/>
      <c r="K1613" s="439"/>
      <c r="L1613" s="440"/>
      <c r="M1613" s="440"/>
      <c r="O1613" s="185"/>
      <c r="P1613" s="183"/>
      <c r="W1613" s="56"/>
      <c r="X1613" s="56"/>
      <c r="AA1613" s="56"/>
    </row>
    <row r="1614" spans="1:27">
      <c r="A1614" s="258" t="s">
        <v>326</v>
      </c>
      <c r="B1614" s="68">
        <v>203.05</v>
      </c>
      <c r="C1614" s="71" t="s">
        <v>163</v>
      </c>
      <c r="D1614" s="68">
        <v>12.2</v>
      </c>
      <c r="E1614" s="8">
        <v>210.9</v>
      </c>
      <c r="F1614" s="8">
        <v>74.900000000000006</v>
      </c>
      <c r="G1614" s="70">
        <v>1.48E-7</v>
      </c>
      <c r="H1614" s="5">
        <v>1.2</v>
      </c>
      <c r="I1614" s="5"/>
      <c r="J1614" s="5"/>
      <c r="K1614" s="439"/>
      <c r="L1614" s="440"/>
      <c r="M1614" s="440"/>
      <c r="O1614" s="185"/>
      <c r="P1614" s="183"/>
      <c r="W1614" s="56"/>
      <c r="X1614" s="56"/>
      <c r="AA1614" s="56"/>
    </row>
    <row r="1615" spans="1:27">
      <c r="A1615" s="258" t="s">
        <v>327</v>
      </c>
      <c r="B1615" s="68">
        <v>203.05</v>
      </c>
      <c r="C1615" s="71" t="s">
        <v>163</v>
      </c>
      <c r="D1615" s="68">
        <v>3.6</v>
      </c>
      <c r="E1615" s="8">
        <v>213.4</v>
      </c>
      <c r="F1615" s="8">
        <v>75</v>
      </c>
      <c r="G1615" s="70">
        <v>1.42E-7</v>
      </c>
      <c r="H1615" s="5">
        <v>1.2</v>
      </c>
      <c r="I1615" s="5"/>
      <c r="J1615" s="5"/>
      <c r="K1615" s="439"/>
      <c r="L1615" s="440"/>
      <c r="M1615" s="440"/>
      <c r="O1615" s="185"/>
      <c r="P1615" s="183"/>
      <c r="W1615" s="56"/>
      <c r="X1615" s="56"/>
      <c r="AA1615" s="56"/>
    </row>
    <row r="1616" spans="1:27">
      <c r="A1616" s="258" t="s">
        <v>328</v>
      </c>
      <c r="B1616" s="68">
        <v>203.05</v>
      </c>
      <c r="C1616" s="71" t="s">
        <v>163</v>
      </c>
      <c r="D1616" s="68">
        <v>8.1</v>
      </c>
      <c r="E1616" s="8">
        <v>204.3</v>
      </c>
      <c r="F1616" s="8">
        <v>76.599999999999994</v>
      </c>
      <c r="G1616" s="70">
        <v>1.4100000000000001E-7</v>
      </c>
      <c r="H1616" s="5">
        <v>1.2</v>
      </c>
      <c r="I1616" s="5"/>
      <c r="J1616" s="5"/>
      <c r="K1616" s="439"/>
      <c r="L1616" s="440"/>
      <c r="M1616" s="440"/>
      <c r="O1616" s="185"/>
      <c r="P1616" s="183"/>
      <c r="W1616" s="56"/>
      <c r="X1616" s="56"/>
      <c r="AA1616" s="56"/>
    </row>
    <row r="1617" spans="1:27">
      <c r="A1617" s="258" t="s">
        <v>329</v>
      </c>
      <c r="B1617" s="68">
        <v>203.05</v>
      </c>
      <c r="C1617" s="71" t="s">
        <v>163</v>
      </c>
      <c r="D1617" s="68">
        <v>12.2</v>
      </c>
      <c r="E1617" s="8">
        <v>215.9</v>
      </c>
      <c r="F1617" s="8">
        <v>72.3</v>
      </c>
      <c r="G1617" s="70">
        <v>1.37E-7</v>
      </c>
      <c r="H1617" s="5">
        <v>1.2</v>
      </c>
      <c r="I1617" s="5"/>
      <c r="J1617" s="5"/>
      <c r="K1617" s="439"/>
      <c r="L1617" s="440"/>
      <c r="M1617" s="440"/>
      <c r="O1617" s="185"/>
      <c r="P1617" s="183"/>
      <c r="W1617" s="56"/>
      <c r="X1617" s="56"/>
      <c r="AA1617" s="56"/>
    </row>
    <row r="1618" spans="1:27">
      <c r="A1618" s="258" t="s">
        <v>330</v>
      </c>
      <c r="B1618" s="68">
        <v>203.05</v>
      </c>
      <c r="C1618" s="71" t="s">
        <v>163</v>
      </c>
      <c r="D1618" s="68">
        <v>14</v>
      </c>
      <c r="E1618" s="8">
        <v>217.5</v>
      </c>
      <c r="F1618" s="8">
        <v>66.3</v>
      </c>
      <c r="G1618" s="70">
        <v>1.1999999999999999E-7</v>
      </c>
      <c r="H1618" s="5">
        <v>1.3</v>
      </c>
      <c r="I1618" s="5"/>
      <c r="J1618" s="5"/>
      <c r="K1618" s="439"/>
      <c r="L1618" s="440"/>
      <c r="M1618" s="440"/>
      <c r="O1618" s="185"/>
      <c r="P1618" s="183"/>
      <c r="W1618" s="56"/>
      <c r="X1618" s="56"/>
      <c r="AA1618" s="56"/>
    </row>
    <row r="1619" spans="1:27">
      <c r="A1619" s="258" t="s">
        <v>331</v>
      </c>
      <c r="B1619" s="68">
        <v>203.05</v>
      </c>
      <c r="C1619" s="71" t="s">
        <v>163</v>
      </c>
      <c r="D1619" s="68">
        <v>16.100000000000001</v>
      </c>
      <c r="E1619" s="8">
        <v>225.6</v>
      </c>
      <c r="F1619" s="8">
        <v>59.6</v>
      </c>
      <c r="G1619" s="70">
        <v>1.3300000000000001E-7</v>
      </c>
      <c r="H1619" s="5">
        <v>1.2</v>
      </c>
      <c r="I1619" s="5"/>
      <c r="J1619" s="5"/>
      <c r="K1619" s="439"/>
      <c r="L1619" s="440"/>
      <c r="M1619" s="440"/>
      <c r="O1619" s="185"/>
      <c r="P1619" s="183"/>
      <c r="W1619" s="56"/>
      <c r="X1619" s="56"/>
      <c r="AA1619" s="56"/>
    </row>
    <row r="1620" spans="1:27">
      <c r="A1620" s="258" t="s">
        <v>332</v>
      </c>
      <c r="B1620" s="68">
        <v>203.05</v>
      </c>
      <c r="C1620" s="71" t="s">
        <v>163</v>
      </c>
      <c r="D1620" s="68">
        <v>20.9</v>
      </c>
      <c r="E1620" s="8">
        <v>215.6</v>
      </c>
      <c r="F1620" s="8">
        <v>63.3</v>
      </c>
      <c r="G1620" s="70">
        <v>1.3E-7</v>
      </c>
      <c r="H1620" s="5">
        <v>1.2</v>
      </c>
      <c r="I1620" s="5"/>
      <c r="J1620" s="5"/>
      <c r="K1620" s="439"/>
      <c r="L1620" s="440"/>
      <c r="M1620" s="440"/>
      <c r="O1620" s="185"/>
      <c r="P1620" s="183"/>
      <c r="W1620" s="56"/>
      <c r="X1620" s="56"/>
      <c r="AA1620" s="56"/>
    </row>
    <row r="1621" spans="1:27">
      <c r="A1621" s="258" t="s">
        <v>333</v>
      </c>
      <c r="B1621" s="68">
        <v>203.05</v>
      </c>
      <c r="C1621" s="71" t="s">
        <v>163</v>
      </c>
      <c r="D1621" s="68">
        <v>28</v>
      </c>
      <c r="E1621" s="8">
        <v>229.4</v>
      </c>
      <c r="F1621" s="8">
        <v>49.4</v>
      </c>
      <c r="G1621" s="70">
        <v>1.1899999999999999E-7</v>
      </c>
      <c r="H1621" s="5">
        <v>1.2</v>
      </c>
      <c r="I1621" s="5"/>
      <c r="J1621" s="5"/>
      <c r="K1621" s="439"/>
      <c r="L1621" s="440"/>
      <c r="M1621" s="440"/>
      <c r="O1621" s="185"/>
      <c r="P1621" s="183"/>
      <c r="W1621" s="56"/>
      <c r="X1621" s="56"/>
      <c r="AA1621" s="56"/>
    </row>
    <row r="1622" spans="1:27">
      <c r="A1622" s="258" t="s">
        <v>334</v>
      </c>
      <c r="B1622" s="68">
        <v>203.05</v>
      </c>
      <c r="C1622" s="71" t="s">
        <v>163</v>
      </c>
      <c r="D1622" s="68">
        <v>30</v>
      </c>
      <c r="E1622" s="8">
        <v>200.8</v>
      </c>
      <c r="F1622" s="8">
        <v>38.700000000000003</v>
      </c>
      <c r="G1622" s="70">
        <v>1.3E-7</v>
      </c>
      <c r="H1622" s="5">
        <v>1.1000000000000001</v>
      </c>
      <c r="I1622" s="5"/>
      <c r="J1622" s="5"/>
      <c r="K1622" s="131"/>
      <c r="L1622" s="241"/>
      <c r="M1622" s="241"/>
      <c r="O1622" s="185"/>
      <c r="P1622" s="183"/>
      <c r="W1622" s="56"/>
      <c r="X1622" s="56"/>
      <c r="AA1622" s="56"/>
    </row>
    <row r="1623" spans="1:27" ht="15.75">
      <c r="A1623" s="256" t="s">
        <v>98</v>
      </c>
      <c r="B1623" s="68">
        <v>203.05</v>
      </c>
      <c r="C1623" s="71" t="s">
        <v>163</v>
      </c>
      <c r="D1623" s="68">
        <v>35</v>
      </c>
      <c r="E1623" s="8">
        <v>199.8</v>
      </c>
      <c r="F1623" s="8">
        <v>10.5</v>
      </c>
      <c r="G1623" s="70">
        <v>5.4E-8</v>
      </c>
      <c r="H1623" s="5">
        <v>1.3</v>
      </c>
      <c r="I1623" s="5"/>
      <c r="J1623" s="5"/>
      <c r="K1623" s="259" t="s">
        <v>351</v>
      </c>
      <c r="L1623" s="241"/>
      <c r="M1623" s="241"/>
      <c r="O1623" s="185"/>
      <c r="P1623" s="183"/>
      <c r="W1623" s="56"/>
      <c r="X1623" s="56"/>
      <c r="AA1623" s="56"/>
    </row>
    <row r="1624" spans="1:27">
      <c r="A1624" s="256" t="s">
        <v>335</v>
      </c>
      <c r="B1624" s="68">
        <v>203.05</v>
      </c>
      <c r="C1624" s="71" t="s">
        <v>163</v>
      </c>
      <c r="D1624" s="68">
        <v>40</v>
      </c>
      <c r="E1624" s="8">
        <v>202.7</v>
      </c>
      <c r="F1624" s="8">
        <v>36.799999999999997</v>
      </c>
      <c r="G1624" s="70">
        <v>1.02E-7</v>
      </c>
      <c r="H1624" s="5">
        <v>1.3</v>
      </c>
      <c r="I1624" s="5"/>
      <c r="J1624" s="5"/>
      <c r="K1624" s="131"/>
      <c r="L1624" s="241"/>
      <c r="M1624" s="241"/>
      <c r="O1624" s="185"/>
      <c r="P1624" s="183"/>
      <c r="W1624" s="56"/>
      <c r="X1624" s="56"/>
      <c r="AA1624" s="56"/>
    </row>
    <row r="1625" spans="1:27">
      <c r="A1625" s="256"/>
      <c r="B1625" s="68"/>
      <c r="C1625" s="71"/>
      <c r="D1625" s="68"/>
      <c r="E1625" s="8"/>
      <c r="F1625" s="8"/>
      <c r="G1625" s="70"/>
      <c r="H1625" s="5"/>
      <c r="I1625" s="5"/>
      <c r="J1625" s="5"/>
      <c r="K1625" s="121"/>
      <c r="L1625" s="5"/>
      <c r="M1625" s="5"/>
      <c r="W1625" s="56"/>
      <c r="X1625" s="56"/>
      <c r="AA1625" s="56"/>
    </row>
    <row r="1626" spans="1:27" ht="15.75">
      <c r="A1626" s="326" t="s">
        <v>322</v>
      </c>
      <c r="B1626" s="68">
        <v>204.15</v>
      </c>
      <c r="C1626" s="71" t="s">
        <v>161</v>
      </c>
      <c r="D1626" s="68">
        <v>0</v>
      </c>
      <c r="E1626" s="8">
        <v>292.5</v>
      </c>
      <c r="F1626" s="8">
        <v>72.900000000000006</v>
      </c>
      <c r="G1626" s="70">
        <v>1.3E-7</v>
      </c>
      <c r="H1626" s="5">
        <v>1.1000000000000001</v>
      </c>
      <c r="I1626" s="5">
        <v>4.5</v>
      </c>
      <c r="J1626" s="5"/>
      <c r="K1626" s="128" t="s">
        <v>106</v>
      </c>
      <c r="L1626" s="5"/>
      <c r="M1626" s="5"/>
      <c r="N1626" s="116"/>
      <c r="O1626" s="185"/>
      <c r="P1626" s="183"/>
      <c r="W1626" s="56"/>
      <c r="X1626" s="56"/>
      <c r="AA1626" s="56"/>
    </row>
    <row r="1627" spans="1:27">
      <c r="A1627" s="326" t="s">
        <v>323</v>
      </c>
      <c r="B1627" s="68">
        <v>204.15</v>
      </c>
      <c r="C1627" s="71" t="s">
        <v>162</v>
      </c>
      <c r="D1627" s="68">
        <v>100</v>
      </c>
      <c r="E1627" s="8">
        <v>287.8</v>
      </c>
      <c r="F1627" s="8">
        <v>72.7</v>
      </c>
      <c r="G1627" s="70">
        <v>1.08E-7</v>
      </c>
      <c r="H1627" s="5">
        <v>1.3</v>
      </c>
      <c r="I1627" s="5"/>
      <c r="J1627" s="5"/>
      <c r="K1627" s="439" t="s">
        <v>165</v>
      </c>
      <c r="L1627" s="440"/>
      <c r="M1627" s="440"/>
      <c r="O1627" s="185"/>
      <c r="P1627" s="183"/>
      <c r="W1627" s="56"/>
      <c r="X1627" s="56"/>
      <c r="AA1627" s="56"/>
    </row>
    <row r="1628" spans="1:27">
      <c r="A1628" s="326" t="s">
        <v>324</v>
      </c>
      <c r="B1628" s="68">
        <v>204.15</v>
      </c>
      <c r="C1628" s="71" t="s">
        <v>162</v>
      </c>
      <c r="D1628" s="68">
        <v>150</v>
      </c>
      <c r="E1628" s="8">
        <v>287.39999999999998</v>
      </c>
      <c r="F1628" s="8">
        <v>69.900000000000006</v>
      </c>
      <c r="G1628" s="70">
        <v>8.0799999999999996E-8</v>
      </c>
      <c r="H1628" s="5">
        <v>1.3</v>
      </c>
      <c r="I1628" s="5"/>
      <c r="J1628" s="5"/>
      <c r="K1628" s="439"/>
      <c r="L1628" s="440"/>
      <c r="M1628" s="440"/>
      <c r="O1628" s="185"/>
      <c r="P1628" s="183"/>
      <c r="W1628" s="56"/>
      <c r="X1628" s="56"/>
      <c r="AA1628" s="56"/>
    </row>
    <row r="1629" spans="1:27">
      <c r="A1629" s="256" t="s">
        <v>325</v>
      </c>
      <c r="B1629" s="68">
        <v>204.15</v>
      </c>
      <c r="C1629" s="71" t="s">
        <v>162</v>
      </c>
      <c r="D1629" s="68">
        <v>175</v>
      </c>
      <c r="E1629" s="8">
        <v>306.2</v>
      </c>
      <c r="F1629" s="8">
        <v>69.099999999999994</v>
      </c>
      <c r="G1629" s="70">
        <v>8.3900000000000004E-8</v>
      </c>
      <c r="H1629" s="5">
        <v>1.3</v>
      </c>
      <c r="I1629" s="5"/>
      <c r="J1629" s="5"/>
      <c r="K1629" s="439"/>
      <c r="L1629" s="440"/>
      <c r="M1629" s="440"/>
      <c r="O1629" s="185"/>
      <c r="P1629" s="183"/>
      <c r="W1629" s="56"/>
      <c r="X1629" s="56"/>
      <c r="AA1629" s="56"/>
    </row>
    <row r="1630" spans="1:27">
      <c r="A1630" s="256" t="s">
        <v>326</v>
      </c>
      <c r="B1630" s="68">
        <v>204.15</v>
      </c>
      <c r="C1630" s="71" t="s">
        <v>162</v>
      </c>
      <c r="D1630" s="68">
        <v>200</v>
      </c>
      <c r="E1630" s="8">
        <v>322.10000000000002</v>
      </c>
      <c r="F1630" s="8">
        <v>61.6</v>
      </c>
      <c r="G1630" s="70">
        <v>5.4E-8</v>
      </c>
      <c r="H1630" s="5">
        <v>1.2</v>
      </c>
      <c r="I1630" s="5">
        <v>5.4</v>
      </c>
      <c r="J1630" s="5"/>
      <c r="K1630" s="439"/>
      <c r="L1630" s="440"/>
      <c r="M1630" s="440"/>
      <c r="O1630" s="185"/>
      <c r="P1630" s="183"/>
      <c r="W1630" s="56"/>
      <c r="X1630" s="56"/>
      <c r="AA1630" s="56"/>
    </row>
    <row r="1631" spans="1:27">
      <c r="A1631" s="256" t="s">
        <v>327</v>
      </c>
      <c r="B1631" s="68">
        <v>204.15</v>
      </c>
      <c r="C1631" s="71" t="s">
        <v>162</v>
      </c>
      <c r="D1631" s="68">
        <v>200</v>
      </c>
      <c r="E1631" s="8">
        <v>359</v>
      </c>
      <c r="F1631" s="8">
        <v>54.7</v>
      </c>
      <c r="G1631" s="70">
        <v>4.4400000000000001E-8</v>
      </c>
      <c r="H1631" s="5">
        <v>1.3</v>
      </c>
      <c r="I1631" s="5">
        <v>6.4</v>
      </c>
      <c r="J1631" s="5"/>
      <c r="K1631" s="439"/>
      <c r="L1631" s="440"/>
      <c r="M1631" s="440"/>
      <c r="O1631" s="185"/>
      <c r="P1631" s="183"/>
      <c r="W1631" s="56"/>
      <c r="X1631" s="56"/>
      <c r="AA1631" s="56"/>
    </row>
    <row r="1632" spans="1:27">
      <c r="A1632" s="258" t="s">
        <v>328</v>
      </c>
      <c r="B1632" s="68">
        <v>204.15</v>
      </c>
      <c r="C1632" s="71" t="s">
        <v>162</v>
      </c>
      <c r="D1632" s="68">
        <v>250</v>
      </c>
      <c r="E1632" s="8">
        <v>18.7</v>
      </c>
      <c r="F1632" s="8">
        <v>40.200000000000003</v>
      </c>
      <c r="G1632" s="70">
        <v>6.2200000000000001E-8</v>
      </c>
      <c r="H1632" s="5">
        <v>1.6</v>
      </c>
      <c r="I1632" s="5">
        <v>6.9</v>
      </c>
      <c r="J1632" s="5"/>
      <c r="K1632" s="439"/>
      <c r="L1632" s="440"/>
      <c r="M1632" s="440"/>
      <c r="O1632" s="185"/>
      <c r="P1632" s="183"/>
      <c r="W1632" s="56"/>
      <c r="X1632" s="56"/>
      <c r="AA1632" s="56"/>
    </row>
    <row r="1633" spans="1:27">
      <c r="A1633" s="258" t="s">
        <v>329</v>
      </c>
      <c r="B1633" s="10">
        <v>204.15</v>
      </c>
      <c r="C1633" s="137" t="s">
        <v>162</v>
      </c>
      <c r="D1633" s="10">
        <v>275</v>
      </c>
      <c r="E1633" s="10">
        <v>6.8</v>
      </c>
      <c r="F1633" s="10">
        <v>42.9</v>
      </c>
      <c r="G1633" s="142">
        <v>2.1999999999999998E-8</v>
      </c>
      <c r="H1633" s="143">
        <v>2</v>
      </c>
      <c r="I1633" s="5"/>
      <c r="J1633" s="5"/>
      <c r="K1633" s="121"/>
      <c r="L1633" s="5"/>
      <c r="M1633" s="5"/>
      <c r="O1633" s="185"/>
      <c r="P1633" s="183"/>
      <c r="W1633" s="56"/>
      <c r="X1633" s="56"/>
      <c r="AA1633" s="56"/>
    </row>
    <row r="1634" spans="1:27">
      <c r="A1634" s="258" t="s">
        <v>330</v>
      </c>
      <c r="B1634" s="10">
        <v>204.15</v>
      </c>
      <c r="C1634" s="137" t="s">
        <v>162</v>
      </c>
      <c r="D1634" s="10">
        <v>300</v>
      </c>
      <c r="E1634" s="10">
        <v>349</v>
      </c>
      <c r="F1634" s="10">
        <v>-22.9</v>
      </c>
      <c r="G1634" s="142">
        <v>5.4100000000000001E-8</v>
      </c>
      <c r="H1634" s="143">
        <v>1.6</v>
      </c>
      <c r="I1634" s="77">
        <v>10.199999999999999</v>
      </c>
      <c r="J1634" s="77"/>
      <c r="K1634" s="123"/>
      <c r="L1634" s="77"/>
      <c r="M1634" s="77"/>
      <c r="O1634" s="187"/>
      <c r="P1634" s="187"/>
      <c r="W1634" s="56"/>
      <c r="X1634" s="56"/>
      <c r="AA1634" s="56"/>
    </row>
    <row r="1635" spans="1:27">
      <c r="A1635" s="258" t="s">
        <v>331</v>
      </c>
      <c r="B1635" s="10">
        <v>204.15</v>
      </c>
      <c r="C1635" s="137" t="s">
        <v>162</v>
      </c>
      <c r="D1635" s="10">
        <v>325</v>
      </c>
      <c r="E1635" s="10">
        <v>344.3</v>
      </c>
      <c r="F1635" s="10">
        <v>13.9</v>
      </c>
      <c r="G1635" s="142">
        <v>3.25E-8</v>
      </c>
      <c r="H1635" s="143">
        <v>2.1</v>
      </c>
      <c r="I1635" s="77"/>
      <c r="J1635" s="77"/>
      <c r="K1635" s="123"/>
      <c r="L1635" s="77"/>
      <c r="M1635" s="77"/>
      <c r="O1635" s="187"/>
      <c r="P1635" s="187"/>
      <c r="W1635" s="56"/>
      <c r="X1635" s="56"/>
      <c r="AA1635" s="56"/>
    </row>
    <row r="1636" spans="1:27">
      <c r="A1636" s="258" t="s">
        <v>332</v>
      </c>
      <c r="B1636" s="10">
        <v>204.15</v>
      </c>
      <c r="C1636" s="137" t="s">
        <v>162</v>
      </c>
      <c r="D1636" s="10">
        <v>350</v>
      </c>
      <c r="E1636" s="10">
        <v>312.5</v>
      </c>
      <c r="F1636" s="10">
        <v>0</v>
      </c>
      <c r="G1636" s="142">
        <v>7.0599999999999997E-8</v>
      </c>
      <c r="H1636" s="143">
        <v>1.4</v>
      </c>
      <c r="I1636" s="77">
        <v>13.3</v>
      </c>
      <c r="J1636" s="77"/>
      <c r="K1636" s="123"/>
      <c r="L1636" s="77"/>
      <c r="M1636" s="77"/>
      <c r="O1636" s="187"/>
      <c r="P1636" s="187"/>
      <c r="W1636" s="56"/>
      <c r="X1636" s="56"/>
      <c r="AA1636" s="56"/>
    </row>
    <row r="1637" spans="1:27">
      <c r="A1637" s="256"/>
      <c r="B1637" s="68"/>
      <c r="C1637" s="71"/>
      <c r="D1637" s="68"/>
      <c r="E1637" s="8"/>
      <c r="F1637" s="8"/>
      <c r="G1637" s="70"/>
      <c r="H1637" s="5"/>
      <c r="I1637" s="75"/>
      <c r="J1637" s="75"/>
      <c r="K1637" s="122"/>
      <c r="L1637" s="75"/>
      <c r="M1637" s="75"/>
      <c r="W1637" s="56"/>
      <c r="X1637" s="56"/>
      <c r="AA1637" s="56"/>
    </row>
    <row r="1638" spans="1:27" ht="15.75">
      <c r="A1638" s="326" t="s">
        <v>322</v>
      </c>
      <c r="B1638" s="68">
        <v>205.1</v>
      </c>
      <c r="C1638" s="71" t="s">
        <v>161</v>
      </c>
      <c r="D1638" s="68">
        <v>0</v>
      </c>
      <c r="E1638" s="8">
        <v>354.6</v>
      </c>
      <c r="F1638" s="8">
        <v>60</v>
      </c>
      <c r="G1638" s="70">
        <v>2.7799999999999997E-7</v>
      </c>
      <c r="H1638" s="5">
        <v>1.2</v>
      </c>
      <c r="I1638" s="5">
        <v>8.6</v>
      </c>
      <c r="J1638" s="5"/>
      <c r="K1638" s="128" t="s">
        <v>106</v>
      </c>
      <c r="L1638" s="5"/>
      <c r="M1638" s="5"/>
      <c r="N1638" s="116"/>
      <c r="O1638" s="185"/>
      <c r="P1638" s="183"/>
      <c r="W1638" s="56"/>
      <c r="X1638" s="56"/>
      <c r="AA1638" s="56"/>
    </row>
    <row r="1639" spans="1:27" ht="15.95" customHeight="1">
      <c r="A1639" s="326" t="s">
        <v>323</v>
      </c>
      <c r="B1639" s="68">
        <v>205.1</v>
      </c>
      <c r="C1639" s="71" t="s">
        <v>162</v>
      </c>
      <c r="D1639" s="68">
        <v>100</v>
      </c>
      <c r="E1639" s="8">
        <v>354.9</v>
      </c>
      <c r="F1639" s="8">
        <v>64.5</v>
      </c>
      <c r="G1639" s="70">
        <v>2.4299999999999999E-7</v>
      </c>
      <c r="H1639" s="5">
        <v>1.3</v>
      </c>
      <c r="I1639" s="5"/>
      <c r="J1639" s="5"/>
      <c r="K1639" s="439" t="s">
        <v>160</v>
      </c>
      <c r="L1639" s="440"/>
      <c r="M1639" s="440"/>
      <c r="O1639" s="185"/>
      <c r="P1639" s="183"/>
      <c r="W1639" s="56"/>
      <c r="X1639" s="56"/>
      <c r="AA1639" s="56"/>
    </row>
    <row r="1640" spans="1:27">
      <c r="A1640" s="326" t="s">
        <v>324</v>
      </c>
      <c r="B1640" s="68">
        <v>205.1</v>
      </c>
      <c r="C1640" s="71" t="s">
        <v>162</v>
      </c>
      <c r="D1640" s="68">
        <v>150</v>
      </c>
      <c r="E1640" s="8">
        <v>357.5</v>
      </c>
      <c r="F1640" s="8">
        <v>56.7</v>
      </c>
      <c r="G1640" s="70">
        <v>2.1199999999999999E-7</v>
      </c>
      <c r="H1640" s="5">
        <v>1.3</v>
      </c>
      <c r="I1640" s="5">
        <v>8.4</v>
      </c>
      <c r="J1640" s="5"/>
      <c r="K1640" s="439"/>
      <c r="L1640" s="440"/>
      <c r="M1640" s="440"/>
      <c r="O1640" s="185"/>
      <c r="P1640" s="183"/>
      <c r="W1640" s="56"/>
      <c r="X1640" s="56"/>
      <c r="AA1640" s="56"/>
    </row>
    <row r="1641" spans="1:27">
      <c r="A1641" s="326" t="s">
        <v>325</v>
      </c>
      <c r="B1641" s="68">
        <v>205.1</v>
      </c>
      <c r="C1641" s="71" t="s">
        <v>162</v>
      </c>
      <c r="D1641" s="68">
        <v>175</v>
      </c>
      <c r="E1641" s="8">
        <v>3.4</v>
      </c>
      <c r="F1641" s="8">
        <v>54.4</v>
      </c>
      <c r="G1641" s="70">
        <v>2.0900000000000001E-7</v>
      </c>
      <c r="H1641" s="5">
        <v>1.3</v>
      </c>
      <c r="I1641" s="5"/>
      <c r="J1641" s="5"/>
      <c r="K1641" s="439"/>
      <c r="L1641" s="440"/>
      <c r="M1641" s="440"/>
      <c r="O1641" s="185"/>
      <c r="P1641" s="183"/>
      <c r="W1641" s="56"/>
      <c r="X1641" s="56"/>
      <c r="AA1641" s="56"/>
    </row>
    <row r="1642" spans="1:27">
      <c r="A1642" s="326" t="s">
        <v>326</v>
      </c>
      <c r="B1642" s="68">
        <v>205.1</v>
      </c>
      <c r="C1642" s="71" t="s">
        <v>163</v>
      </c>
      <c r="D1642" s="68">
        <v>3.6</v>
      </c>
      <c r="E1642" s="8">
        <v>350.9</v>
      </c>
      <c r="F1642" s="8">
        <v>47.5</v>
      </c>
      <c r="G1642" s="70">
        <v>1.8099999999999999E-7</v>
      </c>
      <c r="H1642" s="5">
        <v>1.3</v>
      </c>
      <c r="I1642" s="5"/>
      <c r="J1642" s="5"/>
      <c r="K1642" s="439"/>
      <c r="L1642" s="440"/>
      <c r="M1642" s="440"/>
      <c r="O1642" s="185"/>
      <c r="P1642" s="183"/>
      <c r="W1642" s="56"/>
      <c r="X1642" s="56"/>
      <c r="AA1642" s="56"/>
    </row>
    <row r="1643" spans="1:27">
      <c r="A1643" s="326" t="s">
        <v>327</v>
      </c>
      <c r="B1643" s="68">
        <v>205.1</v>
      </c>
      <c r="C1643" s="71" t="s">
        <v>163</v>
      </c>
      <c r="D1643" s="68">
        <v>8.1</v>
      </c>
      <c r="E1643" s="8">
        <v>358.5</v>
      </c>
      <c r="F1643" s="8">
        <v>49.7</v>
      </c>
      <c r="G1643" s="70">
        <v>1.73E-7</v>
      </c>
      <c r="H1643" s="5">
        <v>1.3</v>
      </c>
      <c r="I1643" s="5"/>
      <c r="J1643" s="5"/>
      <c r="K1643" s="439"/>
      <c r="L1643" s="440"/>
      <c r="M1643" s="440"/>
      <c r="O1643" s="185"/>
      <c r="P1643" s="183"/>
      <c r="W1643" s="56"/>
      <c r="X1643" s="56"/>
      <c r="AA1643" s="56"/>
    </row>
    <row r="1644" spans="1:27">
      <c r="A1644" s="256" t="s">
        <v>328</v>
      </c>
      <c r="B1644" s="68">
        <v>205.1</v>
      </c>
      <c r="C1644" s="71" t="s">
        <v>163</v>
      </c>
      <c r="D1644" s="68">
        <v>12.2</v>
      </c>
      <c r="E1644" s="8">
        <v>8.6</v>
      </c>
      <c r="F1644" s="8">
        <v>44.8</v>
      </c>
      <c r="G1644" s="70">
        <v>1.7100000000000001E-7</v>
      </c>
      <c r="H1644" s="5">
        <v>1.3</v>
      </c>
      <c r="I1644" s="5"/>
      <c r="J1644" s="5"/>
      <c r="K1644" s="439"/>
      <c r="L1644" s="440"/>
      <c r="M1644" s="440"/>
      <c r="O1644" s="185"/>
      <c r="P1644" s="183"/>
      <c r="W1644" s="56"/>
      <c r="X1644" s="56"/>
      <c r="AA1644" s="56"/>
    </row>
    <row r="1645" spans="1:27">
      <c r="A1645" s="258" t="s">
        <v>329</v>
      </c>
      <c r="B1645" s="68">
        <v>205.1</v>
      </c>
      <c r="C1645" s="71" t="s">
        <v>163</v>
      </c>
      <c r="D1645" s="68">
        <v>16.100000000000001</v>
      </c>
      <c r="E1645" s="8">
        <v>18.100000000000001</v>
      </c>
      <c r="F1645" s="8">
        <v>54.5</v>
      </c>
      <c r="G1645" s="70">
        <v>1.5300000000000001E-7</v>
      </c>
      <c r="H1645" s="5">
        <v>1.2</v>
      </c>
      <c r="I1645" s="5"/>
      <c r="J1645" s="5"/>
      <c r="K1645" s="439"/>
      <c r="L1645" s="440"/>
      <c r="M1645" s="440"/>
      <c r="O1645" s="185"/>
      <c r="P1645" s="183"/>
      <c r="W1645" s="56"/>
      <c r="X1645" s="56"/>
      <c r="AA1645" s="56"/>
    </row>
    <row r="1646" spans="1:27">
      <c r="A1646" s="258" t="s">
        <v>330</v>
      </c>
      <c r="B1646" s="68">
        <v>205.1</v>
      </c>
      <c r="C1646" s="71" t="s">
        <v>163</v>
      </c>
      <c r="D1646" s="68">
        <v>25</v>
      </c>
      <c r="E1646" s="8">
        <v>358.5</v>
      </c>
      <c r="F1646" s="8">
        <v>57.6</v>
      </c>
      <c r="G1646" s="70">
        <v>1.3199999999999999E-7</v>
      </c>
      <c r="H1646" s="5">
        <v>1.6</v>
      </c>
      <c r="I1646" s="5"/>
      <c r="J1646" s="5"/>
      <c r="K1646" s="439"/>
      <c r="L1646" s="440"/>
      <c r="M1646" s="440"/>
      <c r="O1646" s="185"/>
      <c r="P1646" s="183"/>
      <c r="W1646" s="56"/>
      <c r="X1646" s="56"/>
      <c r="AA1646" s="56"/>
    </row>
    <row r="1647" spans="1:27">
      <c r="A1647" s="258" t="s">
        <v>331</v>
      </c>
      <c r="B1647" s="10">
        <v>205.1</v>
      </c>
      <c r="C1647" s="137" t="s">
        <v>163</v>
      </c>
      <c r="D1647" s="10">
        <v>30</v>
      </c>
      <c r="E1647" s="10">
        <v>220.7</v>
      </c>
      <c r="F1647" s="10">
        <v>81.900000000000006</v>
      </c>
      <c r="G1647" s="142">
        <v>1.03E-7</v>
      </c>
      <c r="H1647" s="143">
        <v>1.3</v>
      </c>
      <c r="I1647" s="5"/>
      <c r="J1647" s="5"/>
      <c r="K1647" s="121"/>
      <c r="L1647" s="5"/>
      <c r="M1647" s="5"/>
      <c r="O1647" s="185"/>
      <c r="P1647" s="183"/>
      <c r="W1647" s="56"/>
      <c r="X1647" s="56"/>
      <c r="AA1647" s="56"/>
    </row>
    <row r="1648" spans="1:27">
      <c r="A1648" s="258" t="s">
        <v>332</v>
      </c>
      <c r="B1648" s="10">
        <v>205.1</v>
      </c>
      <c r="C1648" s="137" t="s">
        <v>163</v>
      </c>
      <c r="D1648" s="10">
        <v>35</v>
      </c>
      <c r="E1648" s="10">
        <v>301.89999999999998</v>
      </c>
      <c r="F1648" s="10">
        <v>51.2</v>
      </c>
      <c r="G1648" s="142">
        <v>1.9299999999999999E-7</v>
      </c>
      <c r="H1648" s="143">
        <v>1.1000000000000001</v>
      </c>
      <c r="I1648" s="75"/>
      <c r="J1648" s="75"/>
      <c r="K1648" s="122"/>
      <c r="L1648" s="75"/>
      <c r="M1648" s="75"/>
      <c r="O1648" s="187"/>
      <c r="P1648" s="187"/>
      <c r="W1648" s="56"/>
      <c r="X1648" s="56"/>
      <c r="AA1648" s="56"/>
    </row>
    <row r="1649" spans="1:27">
      <c r="A1649" s="258" t="s">
        <v>333</v>
      </c>
      <c r="B1649" s="10">
        <v>205.1</v>
      </c>
      <c r="C1649" s="137" t="s">
        <v>162</v>
      </c>
      <c r="D1649" s="10">
        <v>225</v>
      </c>
      <c r="E1649" s="10">
        <v>303.2</v>
      </c>
      <c r="F1649" s="10">
        <v>32</v>
      </c>
      <c r="G1649" s="142">
        <v>2.22E-7</v>
      </c>
      <c r="H1649" s="143">
        <v>1.1000000000000001</v>
      </c>
      <c r="I1649" s="143"/>
      <c r="J1649" s="75"/>
      <c r="K1649" s="122"/>
      <c r="L1649" s="75"/>
      <c r="M1649" s="75"/>
      <c r="O1649" s="187"/>
      <c r="P1649" s="187"/>
      <c r="W1649" s="56"/>
      <c r="X1649" s="56"/>
      <c r="AA1649" s="56"/>
    </row>
    <row r="1650" spans="1:27">
      <c r="A1650" s="258" t="s">
        <v>334</v>
      </c>
      <c r="B1650" s="10">
        <v>205.1</v>
      </c>
      <c r="C1650" s="137" t="s">
        <v>162</v>
      </c>
      <c r="D1650" s="10">
        <v>250</v>
      </c>
      <c r="E1650" s="10">
        <v>264.10000000000002</v>
      </c>
      <c r="F1650" s="10">
        <v>22.6</v>
      </c>
      <c r="G1650" s="142">
        <v>4.1600000000000002E-7</v>
      </c>
      <c r="H1650" s="143">
        <v>0.9</v>
      </c>
      <c r="I1650" s="143">
        <v>32.6</v>
      </c>
      <c r="J1650" s="75"/>
      <c r="K1650" s="122"/>
      <c r="L1650" s="75"/>
      <c r="M1650" s="75"/>
      <c r="O1650" s="187"/>
      <c r="P1650" s="187"/>
      <c r="W1650" s="56"/>
      <c r="X1650" s="56"/>
      <c r="AA1650" s="56"/>
    </row>
    <row r="1651" spans="1:27">
      <c r="A1651" s="256"/>
      <c r="B1651" s="68"/>
      <c r="C1651" s="71"/>
      <c r="D1651" s="68"/>
      <c r="E1651" s="8"/>
      <c r="F1651" s="8"/>
      <c r="G1651" s="70"/>
      <c r="H1651" s="5"/>
      <c r="W1651" s="56"/>
      <c r="X1651" s="56"/>
      <c r="AA1651" s="56"/>
    </row>
    <row r="1652" spans="1:27" ht="15.75">
      <c r="A1652" s="326" t="s">
        <v>322</v>
      </c>
      <c r="B1652" s="68">
        <v>206.05</v>
      </c>
      <c r="C1652" s="71" t="s">
        <v>161</v>
      </c>
      <c r="D1652" s="68">
        <v>0</v>
      </c>
      <c r="E1652" s="8">
        <v>240.1</v>
      </c>
      <c r="F1652" s="8">
        <v>68.599999999999994</v>
      </c>
      <c r="G1652" s="70">
        <v>1.6E-7</v>
      </c>
      <c r="H1652" s="5">
        <v>1.2</v>
      </c>
      <c r="I1652" s="5">
        <v>11.5</v>
      </c>
      <c r="J1652" s="5"/>
      <c r="K1652" s="128" t="s">
        <v>106</v>
      </c>
      <c r="L1652" s="5"/>
      <c r="M1652" s="5"/>
      <c r="N1652" s="116"/>
      <c r="O1652" s="185"/>
      <c r="P1652" s="183"/>
      <c r="W1652" s="56"/>
      <c r="X1652" s="56"/>
      <c r="AA1652" s="56"/>
    </row>
    <row r="1653" spans="1:27" ht="15.95" customHeight="1">
      <c r="A1653" s="326" t="s">
        <v>323</v>
      </c>
      <c r="B1653" s="68">
        <v>206.05</v>
      </c>
      <c r="C1653" s="71" t="s">
        <v>162</v>
      </c>
      <c r="D1653" s="68">
        <v>150</v>
      </c>
      <c r="E1653" s="8">
        <v>235</v>
      </c>
      <c r="F1653" s="8">
        <v>72.8</v>
      </c>
      <c r="G1653" s="70">
        <v>1.37E-7</v>
      </c>
      <c r="H1653" s="5">
        <v>1.1000000000000001</v>
      </c>
      <c r="I1653" s="5"/>
      <c r="J1653" s="5"/>
      <c r="K1653" s="439" t="s">
        <v>159</v>
      </c>
      <c r="L1653" s="440"/>
      <c r="M1653" s="440"/>
      <c r="O1653" s="185"/>
      <c r="P1653" s="183"/>
      <c r="W1653" s="56"/>
      <c r="X1653" s="56"/>
      <c r="AA1653" s="56"/>
    </row>
    <row r="1654" spans="1:27">
      <c r="A1654" s="326" t="s">
        <v>324</v>
      </c>
      <c r="B1654" s="68">
        <v>206.05</v>
      </c>
      <c r="C1654" s="71" t="s">
        <v>163</v>
      </c>
      <c r="D1654" s="68">
        <v>3.6</v>
      </c>
      <c r="E1654" s="8">
        <v>242.2</v>
      </c>
      <c r="F1654" s="8">
        <v>68.7</v>
      </c>
      <c r="G1654" s="70">
        <v>1.23E-7</v>
      </c>
      <c r="H1654" s="5">
        <v>1.2</v>
      </c>
      <c r="I1654" s="5"/>
      <c r="J1654" s="5"/>
      <c r="K1654" s="439"/>
      <c r="L1654" s="440"/>
      <c r="M1654" s="440"/>
      <c r="O1654" s="185"/>
      <c r="P1654" s="183"/>
      <c r="W1654" s="56"/>
      <c r="X1654" s="56"/>
      <c r="AA1654" s="56"/>
    </row>
    <row r="1655" spans="1:27">
      <c r="A1655" s="326" t="s">
        <v>325</v>
      </c>
      <c r="B1655" s="68">
        <v>206.05</v>
      </c>
      <c r="C1655" s="71" t="s">
        <v>163</v>
      </c>
      <c r="D1655" s="68">
        <v>8.1</v>
      </c>
      <c r="E1655" s="8">
        <v>245</v>
      </c>
      <c r="F1655" s="8">
        <v>67.5</v>
      </c>
      <c r="G1655" s="70">
        <v>1.11E-7</v>
      </c>
      <c r="H1655" s="5">
        <v>1.2</v>
      </c>
      <c r="I1655" s="5"/>
      <c r="J1655" s="5"/>
      <c r="K1655" s="439"/>
      <c r="L1655" s="440"/>
      <c r="M1655" s="440"/>
      <c r="O1655" s="185"/>
      <c r="P1655" s="183"/>
      <c r="W1655" s="56"/>
      <c r="X1655" s="56"/>
      <c r="AA1655" s="56"/>
    </row>
    <row r="1656" spans="1:27">
      <c r="A1656" s="256" t="s">
        <v>326</v>
      </c>
      <c r="B1656" s="68">
        <v>206.05</v>
      </c>
      <c r="C1656" s="71" t="s">
        <v>163</v>
      </c>
      <c r="D1656" s="68">
        <v>12.2</v>
      </c>
      <c r="E1656" s="8">
        <v>236.9</v>
      </c>
      <c r="F1656" s="8">
        <v>57.4</v>
      </c>
      <c r="G1656" s="70">
        <v>1.12E-7</v>
      </c>
      <c r="H1656" s="5">
        <v>1.2</v>
      </c>
      <c r="I1656" s="5"/>
      <c r="J1656" s="5"/>
      <c r="K1656" s="439"/>
      <c r="L1656" s="440"/>
      <c r="M1656" s="440"/>
      <c r="O1656" s="185"/>
      <c r="P1656" s="183"/>
      <c r="W1656" s="56"/>
      <c r="X1656" s="56"/>
      <c r="AA1656" s="56"/>
    </row>
    <row r="1657" spans="1:27">
      <c r="A1657" s="256" t="s">
        <v>327</v>
      </c>
      <c r="B1657" s="68">
        <v>206.05</v>
      </c>
      <c r="C1657" s="71" t="s">
        <v>163</v>
      </c>
      <c r="D1657" s="68">
        <v>3.6</v>
      </c>
      <c r="E1657" s="8">
        <v>235</v>
      </c>
      <c r="F1657" s="8">
        <v>58.2</v>
      </c>
      <c r="G1657" s="70">
        <v>1.1600000000000001E-7</v>
      </c>
      <c r="H1657" s="5">
        <v>1.4</v>
      </c>
      <c r="I1657" s="5"/>
      <c r="J1657" s="5"/>
      <c r="K1657" s="439"/>
      <c r="L1657" s="440"/>
      <c r="M1657" s="440"/>
      <c r="O1657" s="185"/>
      <c r="P1657" s="183"/>
      <c r="W1657" s="56"/>
      <c r="X1657" s="56"/>
      <c r="AA1657" s="56"/>
    </row>
    <row r="1658" spans="1:27">
      <c r="A1658" s="256" t="s">
        <v>328</v>
      </c>
      <c r="B1658" s="68">
        <v>206.05</v>
      </c>
      <c r="C1658" s="71" t="s">
        <v>163</v>
      </c>
      <c r="D1658" s="68">
        <v>8.1</v>
      </c>
      <c r="E1658" s="8">
        <v>234.6</v>
      </c>
      <c r="F1658" s="8">
        <v>60.2</v>
      </c>
      <c r="G1658" s="70">
        <v>1.09E-7</v>
      </c>
      <c r="H1658" s="5">
        <v>1.4</v>
      </c>
      <c r="I1658" s="5"/>
      <c r="J1658" s="5"/>
      <c r="K1658" s="439"/>
      <c r="L1658" s="440"/>
      <c r="M1658" s="440"/>
      <c r="O1658" s="185"/>
      <c r="P1658" s="183"/>
      <c r="W1658" s="56"/>
      <c r="X1658" s="56"/>
      <c r="AA1658" s="56"/>
    </row>
    <row r="1659" spans="1:27">
      <c r="A1659" s="256" t="s">
        <v>329</v>
      </c>
      <c r="B1659" s="68">
        <v>206.05</v>
      </c>
      <c r="C1659" s="71" t="s">
        <v>163</v>
      </c>
      <c r="D1659" s="68">
        <v>12.2</v>
      </c>
      <c r="E1659" s="8">
        <v>235.8</v>
      </c>
      <c r="F1659" s="8">
        <v>52</v>
      </c>
      <c r="G1659" s="70">
        <v>1.12E-7</v>
      </c>
      <c r="H1659" s="5">
        <v>1.4</v>
      </c>
      <c r="I1659" s="5"/>
      <c r="J1659" s="5"/>
      <c r="K1659" s="439"/>
      <c r="L1659" s="440"/>
      <c r="M1659" s="440"/>
      <c r="O1659" s="185"/>
      <c r="P1659" s="183"/>
      <c r="W1659" s="56"/>
      <c r="X1659" s="56"/>
      <c r="AA1659" s="56"/>
    </row>
    <row r="1660" spans="1:27">
      <c r="A1660" s="258" t="s">
        <v>330</v>
      </c>
      <c r="B1660" s="68">
        <v>206.05</v>
      </c>
      <c r="C1660" s="71" t="s">
        <v>163</v>
      </c>
      <c r="D1660" s="68">
        <v>14</v>
      </c>
      <c r="E1660" s="8">
        <v>255.3</v>
      </c>
      <c r="F1660" s="8">
        <v>64</v>
      </c>
      <c r="G1660" s="70">
        <v>1.11E-7</v>
      </c>
      <c r="H1660" s="5">
        <v>1.4</v>
      </c>
      <c r="I1660" s="5"/>
      <c r="J1660" s="5"/>
      <c r="K1660" s="121"/>
      <c r="L1660" s="5"/>
      <c r="M1660" s="5"/>
      <c r="O1660" s="185"/>
      <c r="P1660" s="183"/>
      <c r="W1660" s="56"/>
      <c r="X1660" s="56"/>
      <c r="AA1660" s="56"/>
    </row>
    <row r="1661" spans="1:27">
      <c r="A1661" s="258" t="s">
        <v>331</v>
      </c>
      <c r="B1661" s="68">
        <v>206.05</v>
      </c>
      <c r="C1661" s="71" t="s">
        <v>163</v>
      </c>
      <c r="D1661" s="68">
        <v>16.100000000000001</v>
      </c>
      <c r="E1661" s="8">
        <v>266.7</v>
      </c>
      <c r="F1661" s="8">
        <v>61.9</v>
      </c>
      <c r="G1661" s="70">
        <v>1.29E-7</v>
      </c>
      <c r="H1661" s="5">
        <v>1.3</v>
      </c>
      <c r="I1661" s="5"/>
      <c r="J1661" s="5"/>
      <c r="K1661" s="121"/>
      <c r="L1661" s="5"/>
      <c r="M1661" s="5"/>
      <c r="O1661" s="185"/>
      <c r="P1661" s="183"/>
      <c r="W1661" s="56"/>
      <c r="X1661" s="56"/>
      <c r="AA1661" s="56"/>
    </row>
    <row r="1662" spans="1:27">
      <c r="A1662" s="258" t="s">
        <v>332</v>
      </c>
      <c r="B1662" s="68">
        <v>206.05</v>
      </c>
      <c r="C1662" s="71" t="s">
        <v>163</v>
      </c>
      <c r="D1662" s="68">
        <v>20.9</v>
      </c>
      <c r="E1662" s="8">
        <v>286.89999999999998</v>
      </c>
      <c r="F1662" s="8">
        <v>65</v>
      </c>
      <c r="G1662" s="70">
        <v>1.05E-7</v>
      </c>
      <c r="H1662" s="5">
        <v>1.5</v>
      </c>
      <c r="I1662" s="5"/>
      <c r="J1662" s="5"/>
      <c r="K1662" s="121"/>
      <c r="L1662" s="5"/>
      <c r="M1662" s="5"/>
      <c r="O1662" s="185"/>
      <c r="P1662" s="183"/>
      <c r="W1662" s="56"/>
      <c r="X1662" s="56"/>
      <c r="AA1662" s="56"/>
    </row>
    <row r="1663" spans="1:27">
      <c r="A1663" s="256" t="s">
        <v>333</v>
      </c>
      <c r="B1663" s="73">
        <v>206.05</v>
      </c>
      <c r="C1663" s="73" t="s">
        <v>163</v>
      </c>
      <c r="D1663" s="73">
        <v>28</v>
      </c>
      <c r="E1663" s="73">
        <v>208.5</v>
      </c>
      <c r="F1663" s="73">
        <v>58.4</v>
      </c>
      <c r="G1663" s="73">
        <v>1.1000000000000001E-7</v>
      </c>
      <c r="H1663" s="73">
        <v>1.3</v>
      </c>
      <c r="I1663" s="5"/>
      <c r="J1663" s="5"/>
      <c r="K1663" s="121"/>
      <c r="L1663" s="5"/>
      <c r="M1663" s="5"/>
      <c r="O1663" s="185"/>
      <c r="P1663" s="183"/>
      <c r="S1663" s="118"/>
      <c r="W1663" s="56"/>
      <c r="X1663" s="56"/>
      <c r="AA1663" s="56"/>
    </row>
    <row r="1664" spans="1:27">
      <c r="A1664" s="256" t="s">
        <v>334</v>
      </c>
      <c r="B1664" s="73">
        <v>206.05</v>
      </c>
      <c r="C1664" s="73" t="s">
        <v>163</v>
      </c>
      <c r="D1664" s="73">
        <v>30</v>
      </c>
      <c r="E1664" s="73">
        <v>204.2</v>
      </c>
      <c r="F1664" s="73">
        <v>80.400000000000006</v>
      </c>
      <c r="G1664" s="73">
        <v>1.36E-7</v>
      </c>
      <c r="H1664" s="73">
        <v>1.1000000000000001</v>
      </c>
      <c r="I1664" s="73"/>
      <c r="J1664" s="73"/>
      <c r="K1664" s="120"/>
      <c r="L1664" s="73"/>
      <c r="M1664" s="73"/>
      <c r="N1664" s="118"/>
      <c r="O1664" s="187"/>
      <c r="P1664" s="187"/>
      <c r="S1664" s="118"/>
      <c r="W1664" s="56"/>
      <c r="X1664" s="56"/>
      <c r="AA1664" s="56"/>
    </row>
    <row r="1665" spans="1:27">
      <c r="A1665" s="256" t="s">
        <v>98</v>
      </c>
      <c r="B1665" s="73">
        <v>206.05</v>
      </c>
      <c r="C1665" s="73" t="s">
        <v>163</v>
      </c>
      <c r="D1665" s="73">
        <v>35</v>
      </c>
      <c r="E1665" s="73">
        <v>150.1</v>
      </c>
      <c r="F1665" s="73">
        <v>81.3</v>
      </c>
      <c r="G1665" s="73">
        <v>1.4399999999999999E-7</v>
      </c>
      <c r="H1665" s="73">
        <v>1.2</v>
      </c>
      <c r="I1665" s="73"/>
      <c r="J1665" s="73"/>
      <c r="K1665" s="120"/>
      <c r="L1665" s="73"/>
      <c r="M1665" s="73"/>
      <c r="N1665" s="118"/>
      <c r="O1665" s="187"/>
      <c r="P1665" s="187"/>
      <c r="S1665" s="118"/>
      <c r="W1665" s="56"/>
      <c r="X1665" s="56"/>
      <c r="AA1665" s="56"/>
    </row>
    <row r="1666" spans="1:27">
      <c r="A1666" s="256" t="s">
        <v>335</v>
      </c>
      <c r="B1666" s="73">
        <v>206.05</v>
      </c>
      <c r="C1666" s="73" t="s">
        <v>163</v>
      </c>
      <c r="D1666" s="73">
        <v>40</v>
      </c>
      <c r="E1666" s="73">
        <v>4.7</v>
      </c>
      <c r="F1666" s="73">
        <v>59.1</v>
      </c>
      <c r="G1666" s="73">
        <v>8.2700000000000006E-8</v>
      </c>
      <c r="H1666" s="73">
        <v>1.5</v>
      </c>
      <c r="I1666" s="73"/>
      <c r="J1666" s="73"/>
      <c r="K1666" s="120"/>
      <c r="L1666" s="73"/>
      <c r="M1666" s="73"/>
      <c r="N1666" s="118"/>
      <c r="O1666" s="187"/>
      <c r="P1666" s="187"/>
      <c r="S1666" s="118"/>
      <c r="W1666" s="56"/>
      <c r="X1666" s="56"/>
      <c r="AA1666" s="56"/>
    </row>
    <row r="1667" spans="1:27">
      <c r="A1667" s="256"/>
      <c r="B1667" s="68"/>
      <c r="C1667" s="71"/>
      <c r="D1667" s="68"/>
      <c r="E1667" s="8"/>
      <c r="F1667" s="8"/>
      <c r="G1667" s="70"/>
      <c r="H1667" s="5"/>
      <c r="W1667" s="56"/>
      <c r="X1667" s="56"/>
      <c r="AA1667" s="56"/>
    </row>
    <row r="1668" spans="1:27" ht="15.75">
      <c r="A1668" s="256" t="s">
        <v>322</v>
      </c>
      <c r="B1668" s="68">
        <v>207.05</v>
      </c>
      <c r="C1668" s="71" t="s">
        <v>161</v>
      </c>
      <c r="D1668" s="68">
        <v>0</v>
      </c>
      <c r="E1668" s="8">
        <v>261.39999999999998</v>
      </c>
      <c r="F1668" s="8">
        <v>19.8</v>
      </c>
      <c r="G1668" s="70">
        <v>6.2200000000000001E-8</v>
      </c>
      <c r="H1668" s="5">
        <v>1.2</v>
      </c>
      <c r="I1668" s="5">
        <v>-0.4</v>
      </c>
      <c r="J1668" s="5"/>
      <c r="K1668" s="128" t="s">
        <v>103</v>
      </c>
      <c r="L1668" s="5"/>
      <c r="M1668" s="5"/>
      <c r="N1668" s="116"/>
      <c r="O1668" s="185"/>
      <c r="P1668" s="183"/>
      <c r="W1668" s="56"/>
      <c r="X1668" s="56"/>
      <c r="AA1668" s="56"/>
    </row>
    <row r="1669" spans="1:27" ht="15.95" customHeight="1">
      <c r="A1669" s="256" t="s">
        <v>323</v>
      </c>
      <c r="B1669" s="68">
        <v>207.05</v>
      </c>
      <c r="C1669" s="71" t="s">
        <v>163</v>
      </c>
      <c r="D1669" s="68">
        <v>3.6</v>
      </c>
      <c r="E1669" s="8">
        <v>248.6</v>
      </c>
      <c r="F1669" s="8">
        <v>-24.9</v>
      </c>
      <c r="G1669" s="70">
        <v>4.4999999999999999E-8</v>
      </c>
      <c r="H1669" s="5">
        <v>1.6</v>
      </c>
      <c r="I1669" s="5"/>
      <c r="J1669" s="5"/>
      <c r="K1669" s="439" t="s">
        <v>158</v>
      </c>
      <c r="L1669" s="440"/>
      <c r="M1669" s="440"/>
      <c r="O1669" s="185"/>
      <c r="P1669" s="183"/>
      <c r="W1669" s="56"/>
      <c r="X1669" s="56"/>
      <c r="AA1669" s="56"/>
    </row>
    <row r="1670" spans="1:27">
      <c r="A1670" s="256" t="s">
        <v>324</v>
      </c>
      <c r="B1670" s="73">
        <v>207.05</v>
      </c>
      <c r="C1670" s="73" t="s">
        <v>163</v>
      </c>
      <c r="D1670" s="73">
        <v>8.1</v>
      </c>
      <c r="E1670" s="73">
        <v>301.5</v>
      </c>
      <c r="F1670" s="73">
        <v>32.9</v>
      </c>
      <c r="G1670" s="73">
        <v>3.8700000000000002E-8</v>
      </c>
      <c r="H1670" s="73">
        <v>1.3</v>
      </c>
      <c r="I1670" s="73"/>
      <c r="J1670" s="73"/>
      <c r="K1670" s="439"/>
      <c r="L1670" s="440"/>
      <c r="M1670" s="440"/>
      <c r="N1670" s="109"/>
      <c r="O1670" s="185"/>
      <c r="P1670" s="183"/>
      <c r="W1670" s="56"/>
      <c r="X1670" s="56"/>
      <c r="AA1670" s="56"/>
    </row>
    <row r="1671" spans="1:27">
      <c r="A1671" s="256" t="s">
        <v>325</v>
      </c>
      <c r="B1671" s="73">
        <v>207.05</v>
      </c>
      <c r="C1671" s="73" t="s">
        <v>163</v>
      </c>
      <c r="D1671" s="73">
        <v>12.2</v>
      </c>
      <c r="E1671" s="73">
        <v>269.2</v>
      </c>
      <c r="F1671" s="73">
        <v>0.1</v>
      </c>
      <c r="G1671" s="73">
        <v>6.5900000000000001E-8</v>
      </c>
      <c r="H1671" s="73">
        <v>1.3</v>
      </c>
      <c r="I1671" s="73"/>
      <c r="J1671" s="73"/>
      <c r="K1671" s="439"/>
      <c r="L1671" s="440"/>
      <c r="M1671" s="440"/>
      <c r="N1671" s="109"/>
      <c r="O1671" s="187"/>
      <c r="P1671" s="187"/>
      <c r="W1671" s="56"/>
      <c r="X1671" s="56"/>
      <c r="AA1671" s="56"/>
    </row>
    <row r="1672" spans="1:27">
      <c r="A1672" s="256" t="s">
        <v>326</v>
      </c>
      <c r="B1672" s="73">
        <v>207.05</v>
      </c>
      <c r="C1672" s="73" t="s">
        <v>163</v>
      </c>
      <c r="D1672" s="73">
        <v>16.100000000000001</v>
      </c>
      <c r="E1672" s="73">
        <v>292.89999999999998</v>
      </c>
      <c r="F1672" s="73">
        <v>39.4</v>
      </c>
      <c r="G1672" s="73">
        <v>6.3199999999999997E-8</v>
      </c>
      <c r="H1672" s="73">
        <v>1.3</v>
      </c>
      <c r="I1672" s="73"/>
      <c r="J1672" s="73"/>
      <c r="K1672" s="439"/>
      <c r="L1672" s="440"/>
      <c r="M1672" s="440"/>
      <c r="N1672" s="109"/>
      <c r="O1672" s="187"/>
      <c r="P1672" s="187"/>
      <c r="W1672" s="56"/>
      <c r="X1672" s="56"/>
      <c r="AA1672" s="56"/>
    </row>
    <row r="1673" spans="1:27">
      <c r="A1673" s="256" t="s">
        <v>327</v>
      </c>
      <c r="B1673" s="73">
        <v>207.05</v>
      </c>
      <c r="C1673" s="73" t="s">
        <v>163</v>
      </c>
      <c r="D1673" s="73">
        <v>26.9</v>
      </c>
      <c r="E1673" s="73">
        <v>288.60000000000002</v>
      </c>
      <c r="F1673" s="73">
        <v>68</v>
      </c>
      <c r="G1673" s="73">
        <v>7.3700000000000005E-8</v>
      </c>
      <c r="H1673" s="73">
        <v>1.1000000000000001</v>
      </c>
      <c r="I1673" s="73"/>
      <c r="J1673" s="73"/>
      <c r="K1673" s="439"/>
      <c r="L1673" s="440"/>
      <c r="M1673" s="440"/>
      <c r="N1673" s="109"/>
      <c r="O1673" s="187"/>
      <c r="P1673" s="187"/>
      <c r="W1673" s="56"/>
      <c r="X1673" s="56"/>
      <c r="AA1673" s="56"/>
    </row>
    <row r="1674" spans="1:27">
      <c r="A1674" s="256" t="s">
        <v>328</v>
      </c>
      <c r="B1674" s="73">
        <v>207.05</v>
      </c>
      <c r="C1674" s="73" t="s">
        <v>163</v>
      </c>
      <c r="D1674" s="73">
        <v>36.700000000000003</v>
      </c>
      <c r="E1674" s="73">
        <v>268.39999999999998</v>
      </c>
      <c r="F1674" s="73">
        <v>30.5</v>
      </c>
      <c r="G1674" s="73">
        <v>1.0700000000000001E-7</v>
      </c>
      <c r="H1674" s="73">
        <v>1.5</v>
      </c>
      <c r="I1674" s="73"/>
      <c r="J1674" s="73"/>
      <c r="K1674" s="120"/>
      <c r="L1674" s="73"/>
      <c r="M1674" s="73"/>
      <c r="N1674" s="109"/>
      <c r="O1674" s="187"/>
      <c r="P1674" s="187"/>
      <c r="W1674" s="56"/>
      <c r="X1674" s="56"/>
      <c r="AA1674" s="56"/>
    </row>
    <row r="1675" spans="1:27">
      <c r="A1675" s="256" t="s">
        <v>329</v>
      </c>
      <c r="B1675" s="73">
        <v>207.05</v>
      </c>
      <c r="C1675" s="73" t="s">
        <v>163</v>
      </c>
      <c r="D1675" s="73">
        <v>46.3</v>
      </c>
      <c r="E1675" s="73">
        <v>225.5</v>
      </c>
      <c r="F1675" s="73">
        <v>-63.4</v>
      </c>
      <c r="G1675" s="73">
        <v>4.2599999999999998E-8</v>
      </c>
      <c r="H1675" s="73">
        <v>1.8</v>
      </c>
      <c r="I1675" s="73"/>
      <c r="J1675" s="73"/>
      <c r="K1675" s="120"/>
      <c r="L1675" s="73"/>
      <c r="M1675" s="73"/>
      <c r="N1675" s="109"/>
      <c r="O1675" s="187"/>
      <c r="P1675" s="187"/>
      <c r="W1675" s="56"/>
      <c r="X1675" s="56"/>
      <c r="AA1675" s="56"/>
    </row>
    <row r="1676" spans="1:27">
      <c r="A1676" s="256" t="s">
        <v>330</v>
      </c>
      <c r="B1676" s="73">
        <v>207.05</v>
      </c>
      <c r="C1676" s="73" t="s">
        <v>163</v>
      </c>
      <c r="D1676" s="73">
        <v>55.3</v>
      </c>
      <c r="E1676" s="73">
        <v>276.2</v>
      </c>
      <c r="F1676" s="73">
        <v>35</v>
      </c>
      <c r="G1676" s="73">
        <v>1.1999999999999999E-7</v>
      </c>
      <c r="H1676" s="73">
        <v>1.2</v>
      </c>
      <c r="I1676" s="73"/>
      <c r="J1676" s="73"/>
      <c r="K1676" s="120"/>
      <c r="L1676" s="73"/>
      <c r="M1676" s="73"/>
      <c r="N1676" s="109"/>
      <c r="O1676" s="187"/>
      <c r="P1676" s="187"/>
      <c r="W1676" s="56"/>
      <c r="X1676" s="56"/>
      <c r="AA1676" s="56"/>
    </row>
    <row r="1677" spans="1:27">
      <c r="A1677" s="256" t="s">
        <v>331</v>
      </c>
      <c r="B1677" s="73">
        <v>207.05</v>
      </c>
      <c r="C1677" s="73" t="s">
        <v>163</v>
      </c>
      <c r="D1677" s="73">
        <v>64.099999999999994</v>
      </c>
      <c r="E1677" s="73">
        <v>334.7</v>
      </c>
      <c r="F1677" s="73">
        <v>57.9</v>
      </c>
      <c r="G1677" s="73">
        <v>1.6299999999999999E-7</v>
      </c>
      <c r="H1677" s="73">
        <v>1.2</v>
      </c>
      <c r="I1677" s="73"/>
      <c r="J1677" s="73"/>
      <c r="K1677" s="120"/>
      <c r="L1677" s="73"/>
      <c r="M1677" s="73"/>
      <c r="N1677" s="109"/>
      <c r="O1677" s="187"/>
      <c r="P1677" s="187"/>
      <c r="W1677" s="56"/>
      <c r="X1677" s="56"/>
      <c r="AA1677" s="56"/>
    </row>
    <row r="1678" spans="1:27">
      <c r="A1678" s="256" t="s">
        <v>332</v>
      </c>
      <c r="B1678" s="73">
        <v>207.05</v>
      </c>
      <c r="C1678" s="73" t="s">
        <v>163</v>
      </c>
      <c r="D1678" s="73">
        <v>73.599999999999994</v>
      </c>
      <c r="E1678" s="73">
        <v>328.3</v>
      </c>
      <c r="F1678" s="73">
        <v>35.799999999999997</v>
      </c>
      <c r="G1678" s="73">
        <v>1.23E-7</v>
      </c>
      <c r="H1678" s="73">
        <v>1.3</v>
      </c>
      <c r="I1678" s="73"/>
      <c r="J1678" s="73"/>
      <c r="K1678" s="120"/>
      <c r="L1678" s="73"/>
      <c r="M1678" s="73"/>
      <c r="N1678" s="109"/>
      <c r="O1678" s="187"/>
      <c r="P1678" s="187"/>
      <c r="W1678" s="56"/>
      <c r="X1678" s="56"/>
      <c r="AA1678" s="56"/>
    </row>
    <row r="1679" spans="1:27">
      <c r="A1679" s="256" t="s">
        <v>333</v>
      </c>
      <c r="B1679" s="73">
        <v>207.05</v>
      </c>
      <c r="C1679" s="73" t="s">
        <v>163</v>
      </c>
      <c r="D1679" s="73">
        <v>82.8</v>
      </c>
      <c r="E1679" s="73">
        <v>261.3</v>
      </c>
      <c r="F1679" s="73">
        <v>46.3</v>
      </c>
      <c r="G1679" s="73">
        <v>9.3200000000000001E-8</v>
      </c>
      <c r="H1679" s="73">
        <v>1.1000000000000001</v>
      </c>
      <c r="I1679" s="73"/>
      <c r="J1679" s="73"/>
      <c r="K1679" s="120"/>
      <c r="L1679" s="73"/>
      <c r="M1679" s="73"/>
      <c r="N1679" s="109"/>
      <c r="O1679" s="187"/>
      <c r="P1679" s="187"/>
      <c r="W1679" s="56"/>
      <c r="X1679" s="56"/>
      <c r="AA1679" s="56"/>
    </row>
    <row r="1680" spans="1:27">
      <c r="A1680" s="256" t="s">
        <v>334</v>
      </c>
      <c r="B1680" s="73">
        <v>207.05</v>
      </c>
      <c r="C1680" s="73" t="s">
        <v>163</v>
      </c>
      <c r="D1680" s="73">
        <v>92.2</v>
      </c>
      <c r="E1680" s="73">
        <v>228.2</v>
      </c>
      <c r="F1680" s="73">
        <v>-32.4</v>
      </c>
      <c r="G1680" s="73">
        <v>9.8799999999999998E-8</v>
      </c>
      <c r="H1680" s="73">
        <v>1.4</v>
      </c>
      <c r="I1680" s="73"/>
      <c r="J1680" s="73"/>
      <c r="K1680" s="120"/>
      <c r="L1680" s="73"/>
      <c r="M1680" s="73"/>
      <c r="N1680" s="109"/>
      <c r="O1680" s="187"/>
      <c r="P1680" s="187"/>
      <c r="W1680" s="56"/>
      <c r="X1680" s="56"/>
      <c r="AA1680" s="56"/>
    </row>
    <row r="1681" spans="1:27">
      <c r="A1681" s="256" t="s">
        <v>98</v>
      </c>
      <c r="B1681" s="73">
        <v>207.05</v>
      </c>
      <c r="C1681" s="73" t="s">
        <v>163</v>
      </c>
      <c r="D1681" s="73">
        <v>102.1</v>
      </c>
      <c r="E1681" s="73">
        <v>246.7</v>
      </c>
      <c r="F1681" s="73">
        <v>72.8</v>
      </c>
      <c r="G1681" s="73">
        <v>9.8399999999999994E-8</v>
      </c>
      <c r="H1681" s="73">
        <v>1.2</v>
      </c>
      <c r="I1681" s="73"/>
      <c r="J1681" s="73"/>
      <c r="K1681" s="120"/>
      <c r="L1681" s="73"/>
      <c r="M1681" s="73"/>
      <c r="N1681" s="109"/>
      <c r="O1681" s="187"/>
      <c r="P1681" s="187"/>
      <c r="W1681" s="56"/>
      <c r="X1681" s="56"/>
      <c r="AA1681" s="56"/>
    </row>
    <row r="1682" spans="1:27">
      <c r="A1682" s="256" t="s">
        <v>335</v>
      </c>
      <c r="B1682" s="68">
        <v>207.05</v>
      </c>
      <c r="C1682" s="71" t="s">
        <v>163</v>
      </c>
      <c r="D1682" s="68">
        <v>117.5</v>
      </c>
      <c r="E1682" s="8">
        <v>304.39999999999998</v>
      </c>
      <c r="F1682" s="8">
        <v>22</v>
      </c>
      <c r="G1682" s="70">
        <v>5.0500000000000002E-8</v>
      </c>
      <c r="H1682" s="5">
        <v>1.2</v>
      </c>
      <c r="I1682" s="5"/>
      <c r="J1682" s="5"/>
      <c r="K1682" s="121"/>
      <c r="L1682" s="5"/>
      <c r="M1682" s="5"/>
      <c r="O1682" s="187"/>
      <c r="P1682" s="187"/>
      <c r="W1682" s="56"/>
      <c r="X1682" s="56"/>
      <c r="AA1682" s="56"/>
    </row>
    <row r="1683" spans="1:27">
      <c r="A1683" s="256"/>
      <c r="B1683" s="68"/>
      <c r="C1683" s="71"/>
      <c r="D1683" s="68"/>
      <c r="E1683" s="8"/>
      <c r="F1683" s="8"/>
      <c r="G1683" s="70"/>
      <c r="H1683" s="5"/>
      <c r="W1683" s="56"/>
      <c r="X1683" s="56"/>
      <c r="AA1683" s="56"/>
    </row>
    <row r="1684" spans="1:27" ht="15.75">
      <c r="A1684" s="256" t="s">
        <v>322</v>
      </c>
      <c r="B1684" s="68">
        <v>208.05</v>
      </c>
      <c r="C1684" s="71" t="s">
        <v>161</v>
      </c>
      <c r="D1684" s="68">
        <v>0</v>
      </c>
      <c r="E1684" s="8">
        <v>107.2</v>
      </c>
      <c r="F1684" s="8">
        <v>22.9</v>
      </c>
      <c r="G1684" s="70">
        <v>1.3199999999999999E-7</v>
      </c>
      <c r="H1684" s="5">
        <v>2</v>
      </c>
      <c r="I1684" s="5">
        <v>3.4</v>
      </c>
      <c r="J1684" s="5"/>
      <c r="K1684" s="128" t="s">
        <v>97</v>
      </c>
      <c r="L1684" s="5"/>
      <c r="M1684" s="5"/>
      <c r="N1684" s="116"/>
      <c r="O1684" s="185"/>
      <c r="P1684" s="183"/>
      <c r="W1684" s="56"/>
      <c r="X1684" s="56"/>
      <c r="AA1684" s="56"/>
    </row>
    <row r="1685" spans="1:27" ht="15.95" customHeight="1">
      <c r="A1685" s="352" t="s">
        <v>323</v>
      </c>
      <c r="B1685" s="68">
        <v>208.05</v>
      </c>
      <c r="C1685" s="71" t="s">
        <v>162</v>
      </c>
      <c r="D1685" s="68">
        <v>100</v>
      </c>
      <c r="E1685" s="8">
        <v>103.4</v>
      </c>
      <c r="F1685" s="8">
        <v>17.5</v>
      </c>
      <c r="G1685" s="70">
        <v>1.3E-7</v>
      </c>
      <c r="H1685" s="5">
        <v>1.6</v>
      </c>
      <c r="I1685" s="5"/>
      <c r="J1685" s="5"/>
      <c r="K1685" s="439" t="s">
        <v>157</v>
      </c>
      <c r="L1685" s="440"/>
      <c r="M1685" s="440"/>
      <c r="O1685" s="185"/>
      <c r="P1685" s="183"/>
      <c r="W1685" s="56"/>
      <c r="X1685" s="56"/>
      <c r="AA1685" s="56"/>
    </row>
    <row r="1686" spans="1:27">
      <c r="A1686" s="352" t="s">
        <v>324</v>
      </c>
      <c r="B1686" s="68">
        <v>208.05</v>
      </c>
      <c r="C1686" s="71" t="s">
        <v>162</v>
      </c>
      <c r="D1686" s="68">
        <v>150</v>
      </c>
      <c r="E1686" s="8">
        <v>105</v>
      </c>
      <c r="F1686" s="8">
        <v>11.5</v>
      </c>
      <c r="G1686" s="70">
        <v>1.02E-7</v>
      </c>
      <c r="H1686" s="5">
        <v>1.9</v>
      </c>
      <c r="I1686" s="5">
        <v>3.1</v>
      </c>
      <c r="J1686" s="5"/>
      <c r="K1686" s="439"/>
      <c r="L1686" s="440"/>
      <c r="M1686" s="440"/>
      <c r="O1686" s="185"/>
      <c r="P1686" s="183"/>
      <c r="W1686" s="56"/>
      <c r="X1686" s="56"/>
      <c r="AA1686" s="56"/>
    </row>
    <row r="1687" spans="1:27">
      <c r="A1687" s="352" t="s">
        <v>325</v>
      </c>
      <c r="B1687" s="68">
        <v>208.05</v>
      </c>
      <c r="C1687" s="71" t="s">
        <v>162</v>
      </c>
      <c r="D1687" s="68">
        <v>175</v>
      </c>
      <c r="E1687" s="8">
        <v>106.7</v>
      </c>
      <c r="F1687" s="8">
        <v>10.5</v>
      </c>
      <c r="G1687" s="70">
        <v>7.7999999999999997E-8</v>
      </c>
      <c r="H1687" s="5">
        <v>2</v>
      </c>
      <c r="I1687" s="5"/>
      <c r="J1687" s="5"/>
      <c r="K1687" s="439"/>
      <c r="L1687" s="440"/>
      <c r="M1687" s="440"/>
      <c r="O1687" s="185"/>
      <c r="P1687" s="183"/>
      <c r="W1687" s="56"/>
      <c r="X1687" s="56"/>
      <c r="AA1687" s="56"/>
    </row>
    <row r="1688" spans="1:27">
      <c r="A1688" s="352" t="s">
        <v>326</v>
      </c>
      <c r="B1688" s="68">
        <v>208.05</v>
      </c>
      <c r="C1688" s="71" t="s">
        <v>162</v>
      </c>
      <c r="D1688" s="68">
        <v>200</v>
      </c>
      <c r="E1688" s="8">
        <v>116.2</v>
      </c>
      <c r="F1688" s="8">
        <v>-3.5</v>
      </c>
      <c r="G1688" s="70">
        <v>4.3100000000000002E-8</v>
      </c>
      <c r="H1688" s="5">
        <v>2.2999999999999998</v>
      </c>
      <c r="I1688" s="5">
        <v>3.3</v>
      </c>
      <c r="J1688" s="5"/>
      <c r="K1688" s="439"/>
      <c r="L1688" s="440"/>
      <c r="M1688" s="440"/>
      <c r="O1688" s="185"/>
      <c r="P1688" s="183"/>
      <c r="W1688" s="56"/>
      <c r="X1688" s="56"/>
      <c r="AA1688" s="56"/>
    </row>
    <row r="1689" spans="1:27">
      <c r="A1689" s="256" t="s">
        <v>327</v>
      </c>
      <c r="B1689" s="68">
        <v>208.05</v>
      </c>
      <c r="C1689" s="71" t="s">
        <v>162</v>
      </c>
      <c r="D1689" s="68">
        <v>225</v>
      </c>
      <c r="E1689" s="8">
        <v>105.3</v>
      </c>
      <c r="F1689" s="8">
        <v>-12.7</v>
      </c>
      <c r="G1689" s="70">
        <v>2.7999999999999999E-8</v>
      </c>
      <c r="H1689" s="5">
        <v>3.2</v>
      </c>
      <c r="I1689" s="5">
        <v>3.3</v>
      </c>
      <c r="J1689" s="5"/>
      <c r="K1689" s="439"/>
      <c r="L1689" s="440"/>
      <c r="M1689" s="440"/>
      <c r="O1689" s="185"/>
      <c r="P1689" s="183"/>
      <c r="W1689" s="56"/>
      <c r="X1689" s="56"/>
      <c r="AA1689" s="56"/>
    </row>
    <row r="1690" spans="1:27">
      <c r="A1690" s="256" t="s">
        <v>328</v>
      </c>
      <c r="B1690" s="68">
        <v>208.05</v>
      </c>
      <c r="C1690" s="71" t="s">
        <v>162</v>
      </c>
      <c r="D1690" s="68">
        <v>250</v>
      </c>
      <c r="E1690" s="8">
        <v>113.4</v>
      </c>
      <c r="F1690" s="8">
        <v>-26.9</v>
      </c>
      <c r="G1690" s="70">
        <v>2.5600000000000001E-8</v>
      </c>
      <c r="H1690" s="5">
        <v>2.9</v>
      </c>
      <c r="I1690" s="5">
        <v>3.3</v>
      </c>
      <c r="J1690" s="5"/>
      <c r="K1690" s="439"/>
      <c r="L1690" s="440"/>
      <c r="M1690" s="440"/>
      <c r="O1690" s="185"/>
      <c r="P1690" s="183"/>
      <c r="W1690" s="56"/>
      <c r="X1690" s="56"/>
      <c r="AA1690" s="56"/>
    </row>
    <row r="1691" spans="1:27">
      <c r="A1691" s="256" t="s">
        <v>329</v>
      </c>
      <c r="B1691" s="68">
        <v>208.05</v>
      </c>
      <c r="C1691" s="71" t="s">
        <v>162</v>
      </c>
      <c r="D1691" s="68">
        <v>275</v>
      </c>
      <c r="E1691" s="8">
        <v>144.19999999999999</v>
      </c>
      <c r="F1691" s="8">
        <v>-40.700000000000003</v>
      </c>
      <c r="G1691" s="70">
        <v>2.6099999999999999E-8</v>
      </c>
      <c r="H1691" s="5">
        <v>2.4</v>
      </c>
      <c r="I1691" s="5"/>
      <c r="J1691" s="5"/>
      <c r="K1691" s="439"/>
      <c r="L1691" s="440"/>
      <c r="M1691" s="440"/>
      <c r="O1691" s="185"/>
      <c r="P1691" s="183"/>
      <c r="W1691" s="56"/>
      <c r="X1691" s="56"/>
      <c r="AA1691" s="56"/>
    </row>
    <row r="1692" spans="1:27">
      <c r="A1692" s="258" t="s">
        <v>330</v>
      </c>
      <c r="B1692" s="10">
        <v>208.05</v>
      </c>
      <c r="C1692" s="137" t="s">
        <v>162</v>
      </c>
      <c r="D1692" s="10">
        <v>300</v>
      </c>
      <c r="E1692" s="10">
        <v>212.9</v>
      </c>
      <c r="F1692" s="10">
        <v>-72.7</v>
      </c>
      <c r="G1692" s="142">
        <v>2.48E-8</v>
      </c>
      <c r="H1692" s="143">
        <v>2.6</v>
      </c>
      <c r="I1692" s="5">
        <v>5.6</v>
      </c>
      <c r="J1692" s="5"/>
      <c r="K1692" s="121"/>
      <c r="L1692" s="5"/>
      <c r="M1692" s="5"/>
      <c r="O1692" s="185"/>
      <c r="P1692" s="183"/>
      <c r="W1692" s="56"/>
      <c r="X1692" s="56"/>
      <c r="AA1692" s="56"/>
    </row>
    <row r="1693" spans="1:27">
      <c r="A1693" s="258" t="s">
        <v>331</v>
      </c>
      <c r="B1693" s="10">
        <v>208.05</v>
      </c>
      <c r="C1693" s="137" t="s">
        <v>162</v>
      </c>
      <c r="D1693" s="10">
        <v>320</v>
      </c>
      <c r="E1693" s="7">
        <v>83</v>
      </c>
      <c r="F1693" s="7">
        <v>-4.7</v>
      </c>
      <c r="G1693" s="142">
        <v>4.5200000000000001E-8</v>
      </c>
      <c r="H1693" s="143">
        <v>1.3</v>
      </c>
      <c r="I1693" s="75"/>
      <c r="J1693" s="75"/>
      <c r="K1693" s="122"/>
      <c r="L1693" s="75"/>
      <c r="M1693" s="75"/>
      <c r="O1693" s="187"/>
      <c r="P1693" s="187"/>
      <c r="W1693" s="56"/>
      <c r="X1693" s="56"/>
      <c r="AA1693" s="56"/>
    </row>
    <row r="1694" spans="1:27">
      <c r="A1694" s="258" t="s">
        <v>332</v>
      </c>
      <c r="B1694" s="10">
        <v>208.05</v>
      </c>
      <c r="C1694" s="137" t="s">
        <v>162</v>
      </c>
      <c r="D1694" s="10">
        <v>340</v>
      </c>
      <c r="E1694" s="7">
        <v>32.700000000000003</v>
      </c>
      <c r="F1694" s="7">
        <v>-50.2</v>
      </c>
      <c r="G1694" s="142">
        <v>3.2399999999999999E-8</v>
      </c>
      <c r="H1694" s="143">
        <v>2.6</v>
      </c>
      <c r="I1694" s="77">
        <v>14.5</v>
      </c>
      <c r="J1694" s="77"/>
      <c r="K1694" s="123"/>
      <c r="L1694" s="77"/>
      <c r="M1694" s="77"/>
      <c r="O1694" s="187"/>
      <c r="P1694" s="187"/>
      <c r="W1694" s="56"/>
      <c r="X1694" s="56"/>
      <c r="AA1694" s="56"/>
    </row>
    <row r="1695" spans="1:27">
      <c r="A1695" s="258" t="s">
        <v>333</v>
      </c>
      <c r="B1695" s="137">
        <v>208.05</v>
      </c>
      <c r="C1695" s="137" t="s">
        <v>162</v>
      </c>
      <c r="D1695" s="137">
        <v>360</v>
      </c>
      <c r="E1695" s="137">
        <v>357.7</v>
      </c>
      <c r="F1695" s="137">
        <v>-42.3</v>
      </c>
      <c r="G1695" s="137">
        <v>4.5900000000000001E-8</v>
      </c>
      <c r="H1695" s="137">
        <v>2.4</v>
      </c>
      <c r="I1695" s="77">
        <v>23</v>
      </c>
      <c r="J1695" s="77"/>
      <c r="K1695" s="123"/>
      <c r="L1695" s="77"/>
      <c r="M1695" s="77"/>
      <c r="O1695" s="187"/>
      <c r="P1695" s="187"/>
      <c r="W1695" s="56"/>
      <c r="X1695" s="56"/>
      <c r="AA1695" s="56"/>
    </row>
    <row r="1696" spans="1:27">
      <c r="A1696" s="256"/>
      <c r="B1696" s="68"/>
      <c r="C1696" s="71"/>
      <c r="D1696" s="68"/>
      <c r="E1696" s="4"/>
      <c r="F1696" s="4"/>
      <c r="G1696" s="70"/>
      <c r="H1696" s="5"/>
      <c r="I1696" s="5"/>
      <c r="J1696" s="5"/>
      <c r="K1696" s="121"/>
      <c r="L1696" s="5"/>
      <c r="M1696" s="5"/>
      <c r="W1696" s="56"/>
      <c r="X1696" s="56"/>
      <c r="AA1696" s="56"/>
    </row>
    <row r="1697" spans="1:27" ht="15.75">
      <c r="A1697" s="256" t="s">
        <v>322</v>
      </c>
      <c r="B1697" s="68">
        <v>210.4</v>
      </c>
      <c r="C1697" s="71" t="s">
        <v>161</v>
      </c>
      <c r="D1697" s="68">
        <v>0</v>
      </c>
      <c r="E1697" s="4">
        <v>31.3</v>
      </c>
      <c r="F1697" s="4">
        <v>76.8</v>
      </c>
      <c r="G1697" s="70">
        <v>8.2700000000000006E-8</v>
      </c>
      <c r="H1697" s="5">
        <v>1.1000000000000001</v>
      </c>
      <c r="I1697" s="5">
        <v>7.4</v>
      </c>
      <c r="J1697" s="5"/>
      <c r="K1697" s="128" t="s">
        <v>103</v>
      </c>
      <c r="L1697" s="5"/>
      <c r="M1697" s="5"/>
      <c r="N1697" s="116"/>
      <c r="O1697" s="185"/>
      <c r="P1697" s="183"/>
      <c r="W1697" s="56"/>
      <c r="X1697" s="56"/>
      <c r="AA1697" s="56"/>
    </row>
    <row r="1698" spans="1:27">
      <c r="A1698" s="256" t="s">
        <v>323</v>
      </c>
      <c r="B1698" s="68">
        <v>210.4</v>
      </c>
      <c r="C1698" s="71" t="s">
        <v>162</v>
      </c>
      <c r="D1698" s="68">
        <v>100</v>
      </c>
      <c r="E1698" s="4">
        <v>60.5</v>
      </c>
      <c r="F1698" s="4">
        <v>68</v>
      </c>
      <c r="G1698" s="70">
        <v>5.8099999999999997E-8</v>
      </c>
      <c r="H1698" s="5">
        <v>1.3</v>
      </c>
      <c r="I1698" s="5"/>
      <c r="J1698" s="5"/>
      <c r="K1698" s="439" t="s">
        <v>164</v>
      </c>
      <c r="L1698" s="440"/>
      <c r="M1698" s="440"/>
      <c r="O1698" s="185"/>
      <c r="P1698" s="183"/>
      <c r="W1698" s="56"/>
      <c r="X1698" s="56"/>
      <c r="AA1698" s="56"/>
    </row>
    <row r="1699" spans="1:27">
      <c r="A1699" s="256" t="s">
        <v>324</v>
      </c>
      <c r="B1699" s="68">
        <v>210.4</v>
      </c>
      <c r="C1699" s="71" t="s">
        <v>162</v>
      </c>
      <c r="D1699" s="68">
        <v>150</v>
      </c>
      <c r="E1699" s="4">
        <v>55.8</v>
      </c>
      <c r="F1699" s="4">
        <v>47.6</v>
      </c>
      <c r="G1699" s="70">
        <v>3.8700000000000002E-8</v>
      </c>
      <c r="H1699" s="5">
        <v>1.9</v>
      </c>
      <c r="I1699" s="5">
        <v>7.5</v>
      </c>
      <c r="J1699" s="5"/>
      <c r="K1699" s="439"/>
      <c r="L1699" s="440"/>
      <c r="M1699" s="440"/>
      <c r="O1699" s="185"/>
      <c r="P1699" s="183"/>
      <c r="W1699" s="56"/>
      <c r="X1699" s="56"/>
      <c r="AA1699" s="56"/>
    </row>
    <row r="1700" spans="1:27">
      <c r="A1700" s="256" t="s">
        <v>325</v>
      </c>
      <c r="B1700" s="68">
        <v>210.4</v>
      </c>
      <c r="C1700" s="71" t="s">
        <v>162</v>
      </c>
      <c r="D1700" s="68">
        <v>175</v>
      </c>
      <c r="E1700" s="4">
        <v>54.2</v>
      </c>
      <c r="F1700" s="4">
        <v>40.9</v>
      </c>
      <c r="G1700" s="70">
        <v>3.2800000000000003E-8</v>
      </c>
      <c r="H1700" s="5">
        <v>2.1</v>
      </c>
      <c r="I1700" s="5"/>
      <c r="J1700" s="5"/>
      <c r="K1700" s="439"/>
      <c r="L1700" s="440"/>
      <c r="M1700" s="440"/>
      <c r="O1700" s="185"/>
      <c r="P1700" s="183"/>
      <c r="W1700" s="56"/>
      <c r="X1700" s="56"/>
      <c r="AA1700" s="56"/>
    </row>
    <row r="1701" spans="1:27">
      <c r="A1701" s="256" t="s">
        <v>326</v>
      </c>
      <c r="B1701" s="68">
        <v>210.4</v>
      </c>
      <c r="C1701" s="71" t="s">
        <v>162</v>
      </c>
      <c r="D1701" s="68">
        <v>200</v>
      </c>
      <c r="E1701" s="4">
        <v>44.7</v>
      </c>
      <c r="F1701" s="4">
        <v>50.3</v>
      </c>
      <c r="G1701" s="70">
        <v>2.5200000000000001E-8</v>
      </c>
      <c r="H1701" s="5">
        <v>2.1</v>
      </c>
      <c r="I1701" s="5">
        <v>7.5</v>
      </c>
      <c r="J1701" s="5"/>
      <c r="K1701" s="439"/>
      <c r="L1701" s="440"/>
      <c r="M1701" s="440"/>
      <c r="O1701" s="185"/>
      <c r="P1701" s="183"/>
      <c r="W1701" s="56"/>
      <c r="X1701" s="56"/>
      <c r="AA1701" s="56"/>
    </row>
    <row r="1702" spans="1:27">
      <c r="A1702" s="256" t="s">
        <v>327</v>
      </c>
      <c r="B1702" s="68">
        <v>210.4</v>
      </c>
      <c r="C1702" s="71" t="s">
        <v>162</v>
      </c>
      <c r="D1702" s="68">
        <v>225</v>
      </c>
      <c r="E1702" s="4">
        <v>67</v>
      </c>
      <c r="F1702" s="4">
        <v>57.2</v>
      </c>
      <c r="G1702" s="70">
        <v>2.37E-8</v>
      </c>
      <c r="H1702" s="5">
        <v>2.6</v>
      </c>
      <c r="I1702" s="5"/>
      <c r="J1702" s="5"/>
      <c r="K1702" s="439"/>
      <c r="L1702" s="440"/>
      <c r="M1702" s="440"/>
      <c r="O1702" s="185"/>
      <c r="P1702" s="183"/>
      <c r="W1702" s="56"/>
      <c r="X1702" s="56"/>
      <c r="AA1702" s="56"/>
    </row>
    <row r="1703" spans="1:27">
      <c r="A1703" s="256" t="s">
        <v>328</v>
      </c>
      <c r="B1703" s="68">
        <v>210.4</v>
      </c>
      <c r="C1703" s="71" t="s">
        <v>162</v>
      </c>
      <c r="D1703" s="68">
        <v>250</v>
      </c>
      <c r="E1703" s="4">
        <v>36.5</v>
      </c>
      <c r="F1703" s="4">
        <v>45.2</v>
      </c>
      <c r="G1703" s="70">
        <v>3.0899999999999999E-8</v>
      </c>
      <c r="H1703" s="5">
        <v>2.5</v>
      </c>
      <c r="I1703" s="5">
        <v>7.5</v>
      </c>
      <c r="J1703" s="5"/>
      <c r="K1703" s="439"/>
      <c r="L1703" s="440"/>
      <c r="M1703" s="440"/>
      <c r="O1703" s="185"/>
      <c r="P1703" s="183"/>
      <c r="W1703" s="56"/>
      <c r="X1703" s="56"/>
      <c r="AA1703" s="56"/>
    </row>
    <row r="1704" spans="1:27">
      <c r="A1704" s="256" t="s">
        <v>329</v>
      </c>
      <c r="B1704" s="72">
        <v>210.4</v>
      </c>
      <c r="C1704" s="73" t="s">
        <v>163</v>
      </c>
      <c r="D1704" s="72">
        <v>3.6</v>
      </c>
      <c r="E1704" s="13">
        <v>37.5</v>
      </c>
      <c r="F1704" s="13">
        <v>56.2</v>
      </c>
      <c r="G1704" s="74">
        <v>3.32E-8</v>
      </c>
      <c r="H1704" s="75">
        <v>2</v>
      </c>
      <c r="I1704" s="5"/>
      <c r="J1704" s="5"/>
      <c r="K1704" s="121"/>
      <c r="L1704" s="5"/>
      <c r="M1704" s="5"/>
      <c r="O1704" s="185"/>
      <c r="P1704" s="183"/>
      <c r="W1704" s="56"/>
      <c r="X1704" s="56"/>
      <c r="AA1704" s="56"/>
    </row>
    <row r="1705" spans="1:27">
      <c r="A1705" s="256" t="s">
        <v>330</v>
      </c>
      <c r="B1705" s="72">
        <v>210.4</v>
      </c>
      <c r="C1705" s="73" t="s">
        <v>163</v>
      </c>
      <c r="D1705" s="72">
        <v>8.1</v>
      </c>
      <c r="E1705" s="13">
        <v>357.3</v>
      </c>
      <c r="F1705" s="13">
        <v>16.2</v>
      </c>
      <c r="G1705" s="74">
        <v>4.6800000000000002E-8</v>
      </c>
      <c r="H1705" s="75">
        <v>1.8</v>
      </c>
      <c r="I1705" s="75"/>
      <c r="J1705" s="75"/>
      <c r="K1705" s="122"/>
      <c r="L1705" s="75"/>
      <c r="M1705" s="75"/>
      <c r="O1705" s="187"/>
      <c r="P1705" s="187"/>
      <c r="W1705" s="56"/>
      <c r="X1705" s="56"/>
      <c r="AA1705" s="56"/>
    </row>
    <row r="1706" spans="1:27">
      <c r="A1706" s="256" t="s">
        <v>331</v>
      </c>
      <c r="B1706" s="72">
        <v>210.4</v>
      </c>
      <c r="C1706" s="73" t="s">
        <v>163</v>
      </c>
      <c r="D1706" s="72">
        <v>12.2</v>
      </c>
      <c r="E1706" s="13">
        <v>39</v>
      </c>
      <c r="F1706" s="13">
        <v>30.6</v>
      </c>
      <c r="G1706" s="74">
        <v>7.0200000000000007E-8</v>
      </c>
      <c r="H1706" s="75">
        <v>1.8</v>
      </c>
      <c r="I1706" s="75"/>
      <c r="J1706" s="75"/>
      <c r="K1706" s="122"/>
      <c r="L1706" s="75"/>
      <c r="M1706" s="75"/>
      <c r="O1706" s="187"/>
      <c r="P1706" s="187"/>
      <c r="W1706" s="56"/>
      <c r="X1706" s="56"/>
      <c r="AA1706" s="56"/>
    </row>
    <row r="1707" spans="1:27">
      <c r="A1707" s="256" t="s">
        <v>332</v>
      </c>
      <c r="B1707" s="72">
        <v>210.4</v>
      </c>
      <c r="C1707" s="73" t="s">
        <v>163</v>
      </c>
      <c r="D1707" s="72">
        <v>14</v>
      </c>
      <c r="E1707" s="13">
        <v>18.3</v>
      </c>
      <c r="F1707" s="13">
        <v>15.5</v>
      </c>
      <c r="G1707" s="74">
        <v>5.5799999999999997E-8</v>
      </c>
      <c r="H1707" s="75">
        <v>2</v>
      </c>
      <c r="I1707" s="75"/>
      <c r="J1707" s="75"/>
      <c r="K1707" s="122"/>
      <c r="L1707" s="75"/>
      <c r="M1707" s="75"/>
      <c r="O1707" s="187"/>
      <c r="P1707" s="187"/>
      <c r="W1707" s="56"/>
      <c r="X1707" s="56"/>
      <c r="AA1707" s="56"/>
    </row>
    <row r="1708" spans="1:27">
      <c r="A1708" s="256" t="s">
        <v>333</v>
      </c>
      <c r="B1708" s="72">
        <v>210.4</v>
      </c>
      <c r="C1708" s="73" t="s">
        <v>162</v>
      </c>
      <c r="D1708" s="72">
        <v>275</v>
      </c>
      <c r="E1708" s="13">
        <v>18.7</v>
      </c>
      <c r="F1708" s="13">
        <v>20</v>
      </c>
      <c r="G1708" s="74">
        <v>7.4400000000000004E-8</v>
      </c>
      <c r="H1708" s="75">
        <v>1.7</v>
      </c>
      <c r="I1708" s="75"/>
      <c r="J1708" s="75"/>
      <c r="K1708" s="122"/>
      <c r="L1708" s="75"/>
      <c r="M1708" s="75"/>
      <c r="O1708" s="187"/>
      <c r="P1708" s="187"/>
      <c r="W1708" s="56"/>
      <c r="X1708" s="56"/>
      <c r="AA1708" s="56"/>
    </row>
    <row r="1709" spans="1:27">
      <c r="A1709" s="256" t="s">
        <v>334</v>
      </c>
      <c r="B1709" s="72">
        <v>210.4</v>
      </c>
      <c r="C1709" s="73" t="s">
        <v>162</v>
      </c>
      <c r="D1709" s="72">
        <v>300</v>
      </c>
      <c r="E1709" s="13">
        <v>11.6</v>
      </c>
      <c r="F1709" s="13">
        <v>10.5</v>
      </c>
      <c r="G1709" s="74">
        <v>8.2599999999999998E-8</v>
      </c>
      <c r="H1709" s="75">
        <v>1.8</v>
      </c>
      <c r="I1709" s="75">
        <v>6.9</v>
      </c>
      <c r="J1709" s="75"/>
      <c r="K1709" s="122"/>
      <c r="L1709" s="75"/>
      <c r="M1709" s="75"/>
      <c r="O1709" s="187"/>
      <c r="P1709" s="187"/>
      <c r="W1709" s="56"/>
      <c r="X1709" s="56"/>
      <c r="AA1709" s="56"/>
    </row>
    <row r="1710" spans="1:27">
      <c r="A1710" s="256"/>
      <c r="B1710" s="68"/>
      <c r="C1710" s="71"/>
      <c r="D1710" s="68"/>
      <c r="E1710" s="4"/>
      <c r="F1710" s="4"/>
      <c r="G1710" s="70"/>
      <c r="H1710" s="5"/>
      <c r="I1710" s="75"/>
      <c r="J1710" s="75"/>
      <c r="K1710" s="122"/>
      <c r="L1710" s="75"/>
      <c r="M1710" s="75"/>
      <c r="W1710" s="56"/>
      <c r="X1710" s="56"/>
      <c r="AA1710" s="56"/>
    </row>
    <row r="1711" spans="1:27" ht="15.75">
      <c r="A1711" s="326" t="s">
        <v>322</v>
      </c>
      <c r="B1711" s="68">
        <v>211.05</v>
      </c>
      <c r="C1711" s="71" t="s">
        <v>161</v>
      </c>
      <c r="D1711" s="68">
        <v>0</v>
      </c>
      <c r="E1711" s="4">
        <v>319.2</v>
      </c>
      <c r="F1711" s="4">
        <v>70.3</v>
      </c>
      <c r="G1711" s="70">
        <v>3.1600000000000002E-7</v>
      </c>
      <c r="H1711" s="5">
        <v>1</v>
      </c>
      <c r="I1711" s="5">
        <v>9.5</v>
      </c>
      <c r="J1711" s="5"/>
      <c r="K1711" s="128" t="s">
        <v>100</v>
      </c>
      <c r="L1711" s="5"/>
      <c r="M1711" s="5"/>
      <c r="N1711" s="116"/>
      <c r="O1711" s="185"/>
      <c r="P1711" s="183"/>
      <c r="W1711" s="56"/>
      <c r="X1711" s="56"/>
      <c r="AA1711" s="56"/>
    </row>
    <row r="1712" spans="1:27" ht="15.95" customHeight="1">
      <c r="A1712" s="326" t="s">
        <v>323</v>
      </c>
      <c r="B1712" s="68">
        <v>211.05</v>
      </c>
      <c r="C1712" s="71" t="s">
        <v>163</v>
      </c>
      <c r="D1712" s="68">
        <v>3.6</v>
      </c>
      <c r="E1712" s="4">
        <v>310.5</v>
      </c>
      <c r="F1712" s="4">
        <v>67.3</v>
      </c>
      <c r="G1712" s="70">
        <v>2.5899999999999998E-7</v>
      </c>
      <c r="H1712" s="5">
        <v>1.3</v>
      </c>
      <c r="I1712" s="5"/>
      <c r="J1712" s="5"/>
      <c r="K1712" s="439" t="s">
        <v>156</v>
      </c>
      <c r="L1712" s="440"/>
      <c r="M1712" s="440"/>
      <c r="O1712" s="185"/>
      <c r="P1712" s="183"/>
      <c r="W1712" s="56"/>
      <c r="X1712" s="56"/>
      <c r="AA1712" s="56"/>
    </row>
    <row r="1713" spans="1:27">
      <c r="A1713" s="326" t="s">
        <v>324</v>
      </c>
      <c r="B1713" s="68">
        <v>211.05</v>
      </c>
      <c r="C1713" s="71" t="s">
        <v>163</v>
      </c>
      <c r="D1713" s="68">
        <v>8.1</v>
      </c>
      <c r="E1713" s="4">
        <v>306.7</v>
      </c>
      <c r="F1713" s="4">
        <v>64.400000000000006</v>
      </c>
      <c r="G1713" s="70">
        <v>2.2999999999999999E-7</v>
      </c>
      <c r="H1713" s="5">
        <v>1.2</v>
      </c>
      <c r="I1713" s="5"/>
      <c r="J1713" s="5"/>
      <c r="K1713" s="439"/>
      <c r="L1713" s="440"/>
      <c r="M1713" s="440"/>
      <c r="O1713" s="185"/>
      <c r="P1713" s="183"/>
      <c r="W1713" s="56"/>
      <c r="X1713" s="56"/>
      <c r="AA1713" s="56"/>
    </row>
    <row r="1714" spans="1:27">
      <c r="A1714" s="326" t="s">
        <v>325</v>
      </c>
      <c r="B1714" s="68">
        <v>211.05</v>
      </c>
      <c r="C1714" s="71" t="s">
        <v>163</v>
      </c>
      <c r="D1714" s="68">
        <v>12.2</v>
      </c>
      <c r="E1714" s="4">
        <v>304</v>
      </c>
      <c r="F1714" s="4">
        <v>64.099999999999994</v>
      </c>
      <c r="G1714" s="70">
        <v>2.1E-7</v>
      </c>
      <c r="H1714" s="5">
        <v>1.3</v>
      </c>
      <c r="I1714" s="5"/>
      <c r="J1714" s="5"/>
      <c r="K1714" s="439"/>
      <c r="L1714" s="440"/>
      <c r="M1714" s="440"/>
      <c r="O1714" s="185"/>
      <c r="P1714" s="183"/>
      <c r="W1714" s="56"/>
      <c r="X1714" s="56"/>
      <c r="AA1714" s="56"/>
    </row>
    <row r="1715" spans="1:27">
      <c r="A1715" s="256" t="s">
        <v>326</v>
      </c>
      <c r="B1715" s="68">
        <v>211.05</v>
      </c>
      <c r="C1715" s="71" t="s">
        <v>163</v>
      </c>
      <c r="D1715" s="68">
        <v>16.100000000000001</v>
      </c>
      <c r="E1715" s="4">
        <v>304.60000000000002</v>
      </c>
      <c r="F1715" s="4">
        <v>72.099999999999994</v>
      </c>
      <c r="G1715" s="70">
        <v>1.7100000000000001E-7</v>
      </c>
      <c r="H1715" s="5">
        <v>1.3</v>
      </c>
      <c r="I1715" s="5"/>
      <c r="J1715" s="5"/>
      <c r="K1715" s="439"/>
      <c r="L1715" s="440"/>
      <c r="M1715" s="440"/>
      <c r="O1715" s="185"/>
      <c r="P1715" s="183"/>
      <c r="W1715" s="56"/>
      <c r="X1715" s="56"/>
      <c r="AA1715" s="56"/>
    </row>
    <row r="1716" spans="1:27">
      <c r="A1716" s="256" t="s">
        <v>327</v>
      </c>
      <c r="B1716" s="68">
        <v>211.05</v>
      </c>
      <c r="C1716" s="71" t="s">
        <v>163</v>
      </c>
      <c r="D1716" s="68">
        <v>20.9</v>
      </c>
      <c r="E1716" s="4">
        <v>311.10000000000002</v>
      </c>
      <c r="F1716" s="4">
        <v>69.5</v>
      </c>
      <c r="G1716" s="70">
        <v>1.4700000000000001E-7</v>
      </c>
      <c r="H1716" s="5">
        <v>1.4</v>
      </c>
      <c r="I1716" s="5"/>
      <c r="J1716" s="5"/>
      <c r="K1716" s="439"/>
      <c r="L1716" s="440"/>
      <c r="M1716" s="440"/>
      <c r="O1716" s="185"/>
      <c r="P1716" s="183"/>
      <c r="W1716" s="56"/>
      <c r="X1716" s="56"/>
      <c r="AA1716" s="56"/>
    </row>
    <row r="1717" spans="1:27">
      <c r="A1717" s="256" t="s">
        <v>328</v>
      </c>
      <c r="B1717" s="68">
        <v>211.05</v>
      </c>
      <c r="C1717" s="71" t="s">
        <v>162</v>
      </c>
      <c r="D1717" s="68">
        <v>200</v>
      </c>
      <c r="E1717" s="4">
        <v>330.3</v>
      </c>
      <c r="F1717" s="4">
        <v>63.9</v>
      </c>
      <c r="G1717" s="70">
        <v>1.31E-7</v>
      </c>
      <c r="H1717" s="5">
        <v>1.2</v>
      </c>
      <c r="I1717" s="5">
        <v>11.7</v>
      </c>
      <c r="J1717" s="5"/>
      <c r="K1717" s="439"/>
      <c r="L1717" s="440"/>
      <c r="M1717" s="440"/>
      <c r="O1717" s="185"/>
      <c r="P1717" s="183"/>
      <c r="W1717" s="56"/>
      <c r="X1717" s="56"/>
      <c r="AA1717" s="56"/>
    </row>
    <row r="1718" spans="1:27">
      <c r="A1718" s="256" t="s">
        <v>329</v>
      </c>
      <c r="B1718" s="68">
        <v>211.05</v>
      </c>
      <c r="C1718" s="71" t="s">
        <v>162</v>
      </c>
      <c r="D1718" s="68">
        <v>225</v>
      </c>
      <c r="E1718" s="4">
        <v>284.7</v>
      </c>
      <c r="F1718" s="4">
        <v>55.7</v>
      </c>
      <c r="G1718" s="70">
        <v>1.14E-7</v>
      </c>
      <c r="H1718" s="5">
        <v>1.3</v>
      </c>
      <c r="I1718" s="5"/>
      <c r="J1718" s="5"/>
      <c r="K1718" s="439"/>
      <c r="L1718" s="440"/>
      <c r="M1718" s="440"/>
      <c r="O1718" s="185"/>
      <c r="P1718" s="183"/>
      <c r="W1718" s="56"/>
      <c r="X1718" s="56"/>
      <c r="AA1718" s="56"/>
    </row>
    <row r="1719" spans="1:27">
      <c r="A1719" s="258" t="s">
        <v>330</v>
      </c>
      <c r="B1719" s="68">
        <v>211.05</v>
      </c>
      <c r="C1719" s="71" t="s">
        <v>162</v>
      </c>
      <c r="D1719" s="68">
        <v>250</v>
      </c>
      <c r="E1719" s="4">
        <v>352.3</v>
      </c>
      <c r="F1719" s="4">
        <v>41.3</v>
      </c>
      <c r="G1719" s="70">
        <v>1.4100000000000001E-7</v>
      </c>
      <c r="H1719" s="5">
        <v>1.6</v>
      </c>
      <c r="I1719" s="78">
        <v>43.1</v>
      </c>
      <c r="J1719" s="78"/>
      <c r="K1719" s="124"/>
      <c r="L1719" s="78"/>
      <c r="M1719" s="78"/>
      <c r="O1719" s="185"/>
      <c r="P1719" s="183"/>
      <c r="W1719" s="56"/>
      <c r="X1719" s="56"/>
      <c r="AA1719" s="56"/>
    </row>
    <row r="1720" spans="1:27">
      <c r="A1720" s="258" t="s">
        <v>331</v>
      </c>
      <c r="B1720" s="68">
        <v>211.05</v>
      </c>
      <c r="C1720" s="71" t="s">
        <v>163</v>
      </c>
      <c r="D1720" s="68">
        <v>25</v>
      </c>
      <c r="E1720" s="4">
        <v>359.2</v>
      </c>
      <c r="F1720" s="4">
        <v>59.4</v>
      </c>
      <c r="G1720" s="70">
        <v>1.31E-7</v>
      </c>
      <c r="H1720" s="5">
        <v>1.7</v>
      </c>
      <c r="I1720" s="75"/>
      <c r="J1720" s="75"/>
      <c r="K1720" s="122"/>
      <c r="L1720" s="75"/>
      <c r="M1720" s="75"/>
      <c r="O1720" s="187"/>
      <c r="P1720" s="187"/>
      <c r="W1720" s="56"/>
      <c r="X1720" s="56"/>
      <c r="AA1720" s="56"/>
    </row>
    <row r="1721" spans="1:27">
      <c r="A1721" s="258" t="s">
        <v>332</v>
      </c>
      <c r="B1721" s="68">
        <v>211.05</v>
      </c>
      <c r="C1721" s="71" t="s">
        <v>163</v>
      </c>
      <c r="D1721" s="68">
        <v>30</v>
      </c>
      <c r="E1721" s="4">
        <v>296</v>
      </c>
      <c r="F1721" s="4">
        <v>3.4</v>
      </c>
      <c r="G1721" s="70">
        <v>2.4299999999999999E-7</v>
      </c>
      <c r="H1721" s="5">
        <v>0.9</v>
      </c>
      <c r="I1721" s="75"/>
      <c r="J1721" s="75"/>
      <c r="K1721" s="122"/>
      <c r="L1721" s="75"/>
      <c r="M1721" s="75"/>
      <c r="O1721" s="187"/>
      <c r="P1721" s="187"/>
      <c r="W1721" s="56"/>
      <c r="X1721" s="56"/>
      <c r="AA1721" s="56"/>
    </row>
    <row r="1722" spans="1:27">
      <c r="A1722" s="258" t="s">
        <v>333</v>
      </c>
      <c r="B1722" s="68">
        <v>211.05</v>
      </c>
      <c r="C1722" s="71" t="s">
        <v>163</v>
      </c>
      <c r="D1722" s="68">
        <v>35</v>
      </c>
      <c r="E1722" s="4">
        <v>138.30000000000001</v>
      </c>
      <c r="F1722" s="4">
        <v>-9.5</v>
      </c>
      <c r="G1722" s="70">
        <v>2.8700000000000002E-7</v>
      </c>
      <c r="H1722" s="5">
        <v>1.3</v>
      </c>
      <c r="I1722" s="75"/>
      <c r="J1722" s="75"/>
      <c r="K1722" s="122"/>
      <c r="L1722" s="75"/>
      <c r="M1722" s="75"/>
      <c r="O1722" s="187"/>
      <c r="P1722" s="187"/>
      <c r="W1722" s="56"/>
      <c r="X1722" s="56"/>
      <c r="AA1722" s="56"/>
    </row>
    <row r="1723" spans="1:27">
      <c r="A1723" s="258" t="s">
        <v>334</v>
      </c>
      <c r="B1723" s="68">
        <v>211.05</v>
      </c>
      <c r="C1723" s="71" t="s">
        <v>163</v>
      </c>
      <c r="D1723" s="68">
        <v>40</v>
      </c>
      <c r="E1723" s="4">
        <v>55.3</v>
      </c>
      <c r="F1723" s="4">
        <v>35.200000000000003</v>
      </c>
      <c r="G1723" s="70">
        <v>1.02E-7</v>
      </c>
      <c r="H1723" s="5">
        <v>2.2999999999999998</v>
      </c>
      <c r="I1723" s="75"/>
      <c r="J1723" s="75"/>
      <c r="K1723" s="122"/>
      <c r="L1723" s="75"/>
      <c r="M1723" s="75"/>
      <c r="O1723" s="187"/>
      <c r="P1723" s="187"/>
      <c r="W1723" s="56"/>
      <c r="X1723" s="56"/>
      <c r="AA1723" s="56"/>
    </row>
    <row r="1724" spans="1:27">
      <c r="A1724" s="258" t="s">
        <v>98</v>
      </c>
      <c r="B1724" s="68">
        <v>211.05</v>
      </c>
      <c r="C1724" s="71" t="s">
        <v>163</v>
      </c>
      <c r="D1724" s="68">
        <v>45</v>
      </c>
      <c r="E1724" s="4">
        <v>67</v>
      </c>
      <c r="F1724" s="4">
        <v>17.5</v>
      </c>
      <c r="G1724" s="70">
        <v>6.9599999999999999E-7</v>
      </c>
      <c r="H1724" s="5">
        <v>1.1000000000000001</v>
      </c>
      <c r="I1724" s="75"/>
      <c r="J1724" s="75"/>
      <c r="K1724" s="122"/>
      <c r="L1724" s="75"/>
      <c r="M1724" s="75"/>
      <c r="O1724" s="187"/>
      <c r="P1724" s="187"/>
      <c r="W1724" s="56"/>
      <c r="X1724" s="56"/>
      <c r="AA1724" s="56"/>
    </row>
    <row r="1725" spans="1:27">
      <c r="A1725" s="256"/>
      <c r="B1725" s="68"/>
      <c r="C1725" s="71"/>
      <c r="D1725" s="68"/>
      <c r="E1725" s="4"/>
      <c r="F1725" s="4"/>
      <c r="G1725" s="70"/>
      <c r="H1725" s="5"/>
      <c r="I1725" s="75"/>
      <c r="J1725" s="75"/>
      <c r="K1725" s="122"/>
      <c r="L1725" s="75"/>
      <c r="M1725" s="75"/>
      <c r="W1725" s="56"/>
      <c r="X1725" s="56"/>
      <c r="AA1725" s="56"/>
    </row>
    <row r="1726" spans="1:27" ht="15.75">
      <c r="A1726" s="256" t="s">
        <v>322</v>
      </c>
      <c r="B1726" s="68">
        <v>212.25</v>
      </c>
      <c r="C1726" s="71" t="s">
        <v>161</v>
      </c>
      <c r="D1726" s="68">
        <v>0</v>
      </c>
      <c r="E1726" s="4">
        <v>191.1</v>
      </c>
      <c r="F1726" s="4">
        <v>-34.6</v>
      </c>
      <c r="G1726" s="70">
        <v>2.1400000000000001E-7</v>
      </c>
      <c r="H1726" s="5">
        <v>1.5</v>
      </c>
      <c r="I1726" s="5">
        <v>9.1</v>
      </c>
      <c r="J1726" s="5"/>
      <c r="K1726" s="128" t="s">
        <v>96</v>
      </c>
      <c r="L1726" s="5"/>
      <c r="M1726" s="5"/>
      <c r="N1726" s="116"/>
      <c r="O1726" s="185"/>
      <c r="P1726" s="183"/>
      <c r="W1726" s="56"/>
      <c r="X1726" s="56"/>
      <c r="AA1726" s="56"/>
    </row>
    <row r="1727" spans="1:27" ht="15.95" customHeight="1">
      <c r="A1727" s="256" t="s">
        <v>323</v>
      </c>
      <c r="B1727" s="68">
        <v>212.25</v>
      </c>
      <c r="C1727" s="71" t="s">
        <v>162</v>
      </c>
      <c r="D1727" s="68">
        <v>100</v>
      </c>
      <c r="E1727" s="4">
        <v>192.3</v>
      </c>
      <c r="F1727" s="4">
        <v>-39.5</v>
      </c>
      <c r="G1727" s="70">
        <v>1.49E-7</v>
      </c>
      <c r="H1727" s="5">
        <v>1.6</v>
      </c>
      <c r="I1727" s="5"/>
      <c r="J1727" s="5"/>
      <c r="K1727" s="439" t="s">
        <v>155</v>
      </c>
      <c r="L1727" s="440"/>
      <c r="M1727" s="440"/>
      <c r="O1727" s="185"/>
      <c r="P1727" s="183"/>
      <c r="W1727" s="56"/>
      <c r="X1727" s="56"/>
      <c r="AA1727" s="56"/>
    </row>
    <row r="1728" spans="1:27">
      <c r="A1728" s="256" t="s">
        <v>324</v>
      </c>
      <c r="B1728" s="68">
        <v>212.25</v>
      </c>
      <c r="C1728" s="71" t="s">
        <v>162</v>
      </c>
      <c r="D1728" s="68">
        <v>150</v>
      </c>
      <c r="E1728" s="4">
        <v>195.8</v>
      </c>
      <c r="F1728" s="4">
        <v>-26</v>
      </c>
      <c r="G1728" s="70">
        <v>1.15E-7</v>
      </c>
      <c r="H1728" s="5">
        <v>1.6</v>
      </c>
      <c r="I1728" s="5"/>
      <c r="J1728" s="5"/>
      <c r="K1728" s="439"/>
      <c r="L1728" s="440"/>
      <c r="M1728" s="440"/>
      <c r="O1728" s="185"/>
      <c r="P1728" s="183"/>
      <c r="W1728" s="56"/>
      <c r="X1728" s="56"/>
      <c r="AA1728" s="56"/>
    </row>
    <row r="1729" spans="1:27">
      <c r="A1729" s="256" t="s">
        <v>325</v>
      </c>
      <c r="B1729" s="68">
        <v>212.25</v>
      </c>
      <c r="C1729" s="71" t="s">
        <v>162</v>
      </c>
      <c r="D1729" s="68">
        <v>175</v>
      </c>
      <c r="E1729" s="4">
        <v>203.3</v>
      </c>
      <c r="F1729" s="4">
        <v>-38.700000000000003</v>
      </c>
      <c r="G1729" s="70">
        <v>7.7499999999999999E-8</v>
      </c>
      <c r="H1729" s="5">
        <v>1.9</v>
      </c>
      <c r="I1729" s="5"/>
      <c r="J1729" s="5"/>
      <c r="K1729" s="439"/>
      <c r="L1729" s="440"/>
      <c r="M1729" s="440"/>
      <c r="O1729" s="185"/>
      <c r="P1729" s="183"/>
      <c r="W1729" s="56"/>
      <c r="X1729" s="56"/>
      <c r="AA1729" s="56"/>
    </row>
    <row r="1730" spans="1:27">
      <c r="A1730" s="256" t="s">
        <v>326</v>
      </c>
      <c r="B1730" s="68">
        <v>212.25</v>
      </c>
      <c r="C1730" s="71" t="s">
        <v>163</v>
      </c>
      <c r="D1730" s="68">
        <v>3.6</v>
      </c>
      <c r="E1730" s="4">
        <v>217.5</v>
      </c>
      <c r="F1730" s="4">
        <v>-24.4</v>
      </c>
      <c r="G1730" s="70">
        <v>6.9399999999999999E-8</v>
      </c>
      <c r="H1730" s="5">
        <v>1.2</v>
      </c>
      <c r="I1730" s="5"/>
      <c r="J1730" s="5"/>
      <c r="K1730" s="439"/>
      <c r="L1730" s="440"/>
      <c r="M1730" s="440"/>
      <c r="O1730" s="185"/>
      <c r="P1730" s="183"/>
      <c r="W1730" s="56"/>
      <c r="X1730" s="56"/>
      <c r="AA1730" s="56"/>
    </row>
    <row r="1731" spans="1:27">
      <c r="A1731" s="256" t="s">
        <v>327</v>
      </c>
      <c r="B1731" s="68">
        <v>212.25</v>
      </c>
      <c r="C1731" s="71" t="s">
        <v>163</v>
      </c>
      <c r="D1731" s="68">
        <v>8.1</v>
      </c>
      <c r="E1731" s="4">
        <v>208.9</v>
      </c>
      <c r="F1731" s="4">
        <v>-8.5</v>
      </c>
      <c r="G1731" s="70">
        <v>6.7900000000000006E-8</v>
      </c>
      <c r="H1731" s="5">
        <v>1.1000000000000001</v>
      </c>
      <c r="I1731" s="5"/>
      <c r="J1731" s="5"/>
      <c r="K1731" s="439"/>
      <c r="L1731" s="440"/>
      <c r="M1731" s="440"/>
      <c r="O1731" s="185"/>
      <c r="P1731" s="183"/>
      <c r="W1731" s="56"/>
      <c r="X1731" s="56"/>
      <c r="AA1731" s="56"/>
    </row>
    <row r="1732" spans="1:27">
      <c r="A1732" s="256" t="s">
        <v>328</v>
      </c>
      <c r="B1732" s="68">
        <v>212.25</v>
      </c>
      <c r="C1732" s="71" t="s">
        <v>163</v>
      </c>
      <c r="D1732" s="68">
        <v>12.2</v>
      </c>
      <c r="E1732" s="4">
        <v>225.2</v>
      </c>
      <c r="F1732" s="4">
        <v>-25.6</v>
      </c>
      <c r="G1732" s="70">
        <v>6.3699999999999995E-8</v>
      </c>
      <c r="H1732" s="5">
        <v>0.9</v>
      </c>
      <c r="I1732" s="5"/>
      <c r="J1732" s="5"/>
      <c r="K1732" s="439"/>
      <c r="L1732" s="440"/>
      <c r="M1732" s="440"/>
      <c r="O1732" s="185"/>
      <c r="P1732" s="183"/>
      <c r="W1732" s="56"/>
      <c r="X1732" s="56"/>
      <c r="AA1732" s="56"/>
    </row>
    <row r="1733" spans="1:27">
      <c r="A1733" s="256" t="s">
        <v>329</v>
      </c>
      <c r="B1733" s="68">
        <v>212.25</v>
      </c>
      <c r="C1733" s="71" t="s">
        <v>163</v>
      </c>
      <c r="D1733" s="68">
        <v>14</v>
      </c>
      <c r="E1733" s="4">
        <v>236.3</v>
      </c>
      <c r="F1733" s="4">
        <v>-11.4</v>
      </c>
      <c r="G1733" s="70">
        <v>5.62E-8</v>
      </c>
      <c r="H1733" s="5">
        <v>1</v>
      </c>
      <c r="I1733" s="5"/>
      <c r="J1733" s="5"/>
      <c r="K1733" s="439"/>
      <c r="L1733" s="440"/>
      <c r="M1733" s="440"/>
      <c r="O1733" s="185"/>
      <c r="P1733" s="183"/>
      <c r="W1733" s="56"/>
      <c r="X1733" s="56"/>
      <c r="AA1733" s="56"/>
    </row>
    <row r="1734" spans="1:27">
      <c r="A1734" s="256" t="s">
        <v>330</v>
      </c>
      <c r="B1734" s="72">
        <v>212.25</v>
      </c>
      <c r="C1734" s="73" t="s">
        <v>163</v>
      </c>
      <c r="D1734" s="72">
        <v>16.100000000000001</v>
      </c>
      <c r="E1734" s="13">
        <v>246.8</v>
      </c>
      <c r="F1734" s="13">
        <v>-22.2</v>
      </c>
      <c r="G1734" s="74">
        <v>5.9599999999999998E-8</v>
      </c>
      <c r="H1734" s="75">
        <v>0.8</v>
      </c>
      <c r="I1734" s="5"/>
      <c r="J1734" s="5"/>
      <c r="K1734" s="121"/>
      <c r="L1734" s="5"/>
      <c r="M1734" s="5"/>
      <c r="O1734" s="187"/>
      <c r="P1734" s="187"/>
      <c r="W1734" s="56"/>
      <c r="X1734" s="56"/>
      <c r="AA1734" s="56"/>
    </row>
    <row r="1735" spans="1:27">
      <c r="A1735" s="256" t="s">
        <v>331</v>
      </c>
      <c r="B1735" s="72">
        <v>212.25</v>
      </c>
      <c r="C1735" s="73" t="s">
        <v>163</v>
      </c>
      <c r="D1735" s="72">
        <v>25</v>
      </c>
      <c r="E1735" s="13">
        <v>259.60000000000002</v>
      </c>
      <c r="F1735" s="13">
        <v>11.5</v>
      </c>
      <c r="G1735" s="74">
        <v>2.96E-7</v>
      </c>
      <c r="H1735" s="75">
        <v>1</v>
      </c>
      <c r="I1735" s="75"/>
      <c r="J1735" s="75"/>
      <c r="K1735" s="122"/>
      <c r="L1735" s="75"/>
      <c r="M1735" s="75"/>
      <c r="O1735" s="187"/>
      <c r="P1735" s="187"/>
      <c r="W1735" s="56"/>
      <c r="X1735" s="56"/>
      <c r="AA1735" s="56"/>
    </row>
    <row r="1736" spans="1:27">
      <c r="A1736" s="256" t="s">
        <v>332</v>
      </c>
      <c r="B1736" s="72">
        <v>212.25</v>
      </c>
      <c r="C1736" s="73" t="s">
        <v>163</v>
      </c>
      <c r="D1736" s="72">
        <v>30</v>
      </c>
      <c r="E1736" s="13">
        <v>262.10000000000002</v>
      </c>
      <c r="F1736" s="13">
        <v>-5.2</v>
      </c>
      <c r="G1736" s="74">
        <v>2.3900000000000001E-7</v>
      </c>
      <c r="H1736" s="75">
        <v>0.9</v>
      </c>
      <c r="I1736" s="75"/>
      <c r="J1736" s="75"/>
      <c r="K1736" s="122"/>
      <c r="L1736" s="75"/>
      <c r="M1736" s="75"/>
      <c r="O1736" s="187"/>
      <c r="P1736" s="187"/>
      <c r="W1736" s="56"/>
      <c r="X1736" s="56"/>
      <c r="AA1736" s="56"/>
    </row>
    <row r="1737" spans="1:27">
      <c r="A1737" s="256" t="s">
        <v>333</v>
      </c>
      <c r="B1737" s="72">
        <v>212.25</v>
      </c>
      <c r="C1737" s="73" t="s">
        <v>163</v>
      </c>
      <c r="D1737" s="72">
        <v>35</v>
      </c>
      <c r="E1737" s="13">
        <v>175.1</v>
      </c>
      <c r="F1737" s="13">
        <v>0.1</v>
      </c>
      <c r="G1737" s="74">
        <v>1.55E-7</v>
      </c>
      <c r="H1737" s="75">
        <v>1.5</v>
      </c>
      <c r="I1737" s="75"/>
      <c r="J1737" s="75"/>
      <c r="K1737" s="122"/>
      <c r="L1737" s="75"/>
      <c r="M1737" s="75"/>
      <c r="O1737" s="187"/>
      <c r="P1737" s="187"/>
      <c r="W1737" s="56"/>
      <c r="X1737" s="56"/>
      <c r="AA1737" s="56"/>
    </row>
    <row r="1738" spans="1:27">
      <c r="A1738" s="256" t="s">
        <v>334</v>
      </c>
      <c r="B1738" s="72">
        <v>212.25</v>
      </c>
      <c r="C1738" s="73" t="s">
        <v>163</v>
      </c>
      <c r="D1738" s="72">
        <v>40</v>
      </c>
      <c r="E1738" s="13">
        <v>304.10000000000002</v>
      </c>
      <c r="F1738" s="13">
        <v>12.7</v>
      </c>
      <c r="G1738" s="74">
        <v>6.4399999999999994E-8</v>
      </c>
      <c r="H1738" s="75">
        <v>1.2</v>
      </c>
      <c r="I1738" s="75"/>
      <c r="J1738" s="75"/>
      <c r="K1738" s="122"/>
      <c r="L1738" s="75"/>
      <c r="M1738" s="75"/>
      <c r="O1738" s="187"/>
      <c r="P1738" s="187"/>
      <c r="W1738" s="56"/>
      <c r="X1738" s="56"/>
      <c r="AA1738" s="56"/>
    </row>
    <row r="1739" spans="1:27">
      <c r="A1739" s="256"/>
      <c r="B1739" s="68"/>
      <c r="C1739" s="71"/>
      <c r="D1739" s="68"/>
      <c r="E1739" s="4"/>
      <c r="F1739" s="4"/>
      <c r="G1739" s="70"/>
      <c r="H1739" s="5"/>
      <c r="I1739" s="75"/>
      <c r="J1739" s="75"/>
      <c r="K1739" s="122"/>
      <c r="L1739" s="75"/>
      <c r="M1739" s="75"/>
      <c r="W1739" s="56"/>
      <c r="X1739" s="56"/>
      <c r="AA1739" s="56"/>
    </row>
    <row r="1740" spans="1:27" ht="15.75">
      <c r="A1740" s="256" t="s">
        <v>322</v>
      </c>
      <c r="B1740" s="68">
        <v>213.05</v>
      </c>
      <c r="C1740" s="71" t="s">
        <v>161</v>
      </c>
      <c r="D1740" s="68">
        <v>0</v>
      </c>
      <c r="E1740" s="4">
        <v>268.60000000000002</v>
      </c>
      <c r="F1740" s="4">
        <v>-36.5</v>
      </c>
      <c r="G1740" s="70">
        <v>1.7800000000000001E-7</v>
      </c>
      <c r="H1740" s="5">
        <v>0.9</v>
      </c>
      <c r="I1740" s="5">
        <v>10</v>
      </c>
      <c r="J1740" s="5"/>
      <c r="K1740" s="128" t="s">
        <v>96</v>
      </c>
      <c r="L1740" s="5"/>
      <c r="M1740" s="5"/>
      <c r="N1740" s="116"/>
      <c r="O1740" s="185"/>
      <c r="P1740" s="183"/>
      <c r="W1740" s="56"/>
      <c r="X1740" s="56"/>
      <c r="AA1740" s="56"/>
    </row>
    <row r="1741" spans="1:27" ht="15.95" customHeight="1">
      <c r="A1741" s="256" t="s">
        <v>323</v>
      </c>
      <c r="B1741" s="68">
        <v>213.05</v>
      </c>
      <c r="C1741" s="71" t="s">
        <v>162</v>
      </c>
      <c r="D1741" s="68">
        <v>150</v>
      </c>
      <c r="E1741" s="4">
        <v>273.10000000000002</v>
      </c>
      <c r="F1741" s="4">
        <v>-29.7</v>
      </c>
      <c r="G1741" s="70">
        <v>1.55E-7</v>
      </c>
      <c r="H1741" s="5">
        <v>0.7</v>
      </c>
      <c r="I1741" s="5"/>
      <c r="J1741" s="5"/>
      <c r="K1741" s="439" t="s">
        <v>154</v>
      </c>
      <c r="L1741" s="440"/>
      <c r="M1741" s="440"/>
      <c r="O1741" s="185"/>
      <c r="P1741" s="183"/>
      <c r="W1741" s="56"/>
      <c r="X1741" s="56"/>
      <c r="AA1741" s="56"/>
    </row>
    <row r="1742" spans="1:27">
      <c r="A1742" s="256" t="s">
        <v>324</v>
      </c>
      <c r="B1742" s="68">
        <v>213.05</v>
      </c>
      <c r="C1742" s="71" t="s">
        <v>163</v>
      </c>
      <c r="D1742" s="68">
        <v>3.6</v>
      </c>
      <c r="E1742" s="4">
        <v>272</v>
      </c>
      <c r="F1742" s="4">
        <v>-28.2</v>
      </c>
      <c r="G1742" s="70">
        <v>1.5099999999999999E-7</v>
      </c>
      <c r="H1742" s="5">
        <v>0.7</v>
      </c>
      <c r="I1742" s="5"/>
      <c r="J1742" s="5"/>
      <c r="K1742" s="439"/>
      <c r="L1742" s="440"/>
      <c r="M1742" s="440"/>
      <c r="O1742" s="185"/>
      <c r="P1742" s="183"/>
      <c r="W1742" s="56"/>
      <c r="X1742" s="56"/>
      <c r="AA1742" s="56"/>
    </row>
    <row r="1743" spans="1:27">
      <c r="A1743" s="256" t="s">
        <v>325</v>
      </c>
      <c r="B1743" s="68">
        <v>213.05</v>
      </c>
      <c r="C1743" s="71" t="s">
        <v>163</v>
      </c>
      <c r="D1743" s="68">
        <v>8.1</v>
      </c>
      <c r="E1743" s="4">
        <v>270.8</v>
      </c>
      <c r="F1743" s="4">
        <v>-20.5</v>
      </c>
      <c r="G1743" s="70">
        <v>1.4399999999999999E-7</v>
      </c>
      <c r="H1743" s="5">
        <v>0.6</v>
      </c>
      <c r="I1743" s="5"/>
      <c r="J1743" s="5"/>
      <c r="K1743" s="439"/>
      <c r="L1743" s="440"/>
      <c r="M1743" s="440"/>
      <c r="O1743" s="185"/>
      <c r="P1743" s="183"/>
      <c r="W1743" s="56"/>
      <c r="X1743" s="56"/>
      <c r="AA1743" s="56"/>
    </row>
    <row r="1744" spans="1:27">
      <c r="A1744" s="256" t="s">
        <v>326</v>
      </c>
      <c r="B1744" s="68">
        <v>213.05</v>
      </c>
      <c r="C1744" s="71" t="s">
        <v>163</v>
      </c>
      <c r="D1744" s="68">
        <v>12.2</v>
      </c>
      <c r="E1744" s="4">
        <v>266.60000000000002</v>
      </c>
      <c r="F1744" s="4">
        <v>-18</v>
      </c>
      <c r="G1744" s="70">
        <v>1.3799999999999999E-7</v>
      </c>
      <c r="H1744" s="5">
        <v>0.7</v>
      </c>
      <c r="I1744" s="5"/>
      <c r="J1744" s="5"/>
      <c r="K1744" s="439"/>
      <c r="L1744" s="440"/>
      <c r="M1744" s="440"/>
      <c r="O1744" s="185"/>
      <c r="P1744" s="183"/>
      <c r="W1744" s="56"/>
      <c r="X1744" s="56"/>
      <c r="AA1744" s="56"/>
    </row>
    <row r="1745" spans="1:27">
      <c r="A1745" s="256" t="s">
        <v>327</v>
      </c>
      <c r="B1745" s="68">
        <v>213.05</v>
      </c>
      <c r="C1745" s="71" t="s">
        <v>163</v>
      </c>
      <c r="D1745" s="68">
        <v>3.6</v>
      </c>
      <c r="E1745" s="4">
        <v>267.8</v>
      </c>
      <c r="F1745" s="4">
        <v>-18</v>
      </c>
      <c r="G1745" s="70">
        <v>1.3799999999999999E-7</v>
      </c>
      <c r="H1745" s="5">
        <v>0.6</v>
      </c>
      <c r="I1745" s="5"/>
      <c r="J1745" s="5"/>
      <c r="K1745" s="439"/>
      <c r="L1745" s="440"/>
      <c r="M1745" s="440"/>
      <c r="O1745" s="185"/>
      <c r="P1745" s="183"/>
      <c r="W1745" s="56"/>
      <c r="X1745" s="56"/>
      <c r="AA1745" s="56"/>
    </row>
    <row r="1746" spans="1:27">
      <c r="A1746" s="256" t="s">
        <v>328</v>
      </c>
      <c r="B1746" s="68">
        <v>213.05</v>
      </c>
      <c r="C1746" s="71" t="s">
        <v>163</v>
      </c>
      <c r="D1746" s="68">
        <v>8.1</v>
      </c>
      <c r="E1746" s="4">
        <v>268.2</v>
      </c>
      <c r="F1746" s="4">
        <v>-14.9</v>
      </c>
      <c r="G1746" s="70">
        <v>1.4600000000000001E-7</v>
      </c>
      <c r="H1746" s="5">
        <v>0.6</v>
      </c>
      <c r="I1746" s="5"/>
      <c r="J1746" s="5"/>
      <c r="K1746" s="439"/>
      <c r="L1746" s="440"/>
      <c r="M1746" s="440"/>
      <c r="O1746" s="185"/>
      <c r="P1746" s="183"/>
      <c r="W1746" s="56"/>
      <c r="X1746" s="56"/>
      <c r="AA1746" s="56"/>
    </row>
    <row r="1747" spans="1:27">
      <c r="A1747" s="256" t="s">
        <v>329</v>
      </c>
      <c r="B1747" s="68">
        <v>213.05</v>
      </c>
      <c r="C1747" s="71" t="s">
        <v>163</v>
      </c>
      <c r="D1747" s="68">
        <v>12.2</v>
      </c>
      <c r="E1747" s="4">
        <v>264.10000000000002</v>
      </c>
      <c r="F1747" s="4">
        <v>-17.399999999999999</v>
      </c>
      <c r="G1747" s="70">
        <v>1.3799999999999999E-7</v>
      </c>
      <c r="H1747" s="5">
        <v>0.7</v>
      </c>
      <c r="I1747" s="5"/>
      <c r="J1747" s="5"/>
      <c r="K1747" s="439"/>
      <c r="L1747" s="440"/>
      <c r="M1747" s="440"/>
      <c r="O1747" s="185"/>
      <c r="P1747" s="183"/>
      <c r="W1747" s="56"/>
      <c r="X1747" s="56"/>
      <c r="AA1747" s="56"/>
    </row>
    <row r="1748" spans="1:27">
      <c r="A1748" s="256" t="s">
        <v>330</v>
      </c>
      <c r="B1748" s="68">
        <v>213.05</v>
      </c>
      <c r="C1748" s="71" t="s">
        <v>163</v>
      </c>
      <c r="D1748" s="68">
        <v>14</v>
      </c>
      <c r="E1748" s="4">
        <v>267.5</v>
      </c>
      <c r="F1748" s="4">
        <v>-16.399999999999999</v>
      </c>
      <c r="G1748" s="70">
        <v>1.37E-7</v>
      </c>
      <c r="H1748" s="5">
        <v>0.6</v>
      </c>
      <c r="I1748" s="5"/>
      <c r="J1748" s="5"/>
      <c r="K1748" s="439"/>
      <c r="L1748" s="440"/>
      <c r="M1748" s="440"/>
      <c r="O1748" s="185"/>
      <c r="P1748" s="183"/>
      <c r="W1748" s="56"/>
      <c r="X1748" s="56"/>
      <c r="AA1748" s="56"/>
    </row>
    <row r="1749" spans="1:27">
      <c r="A1749" s="256" t="s">
        <v>331</v>
      </c>
      <c r="B1749" s="68">
        <v>213.05</v>
      </c>
      <c r="C1749" s="71" t="s">
        <v>163</v>
      </c>
      <c r="D1749" s="68">
        <v>16.100000000000001</v>
      </c>
      <c r="E1749" s="4">
        <v>262.7</v>
      </c>
      <c r="F1749" s="4">
        <v>-7.4</v>
      </c>
      <c r="G1749" s="70">
        <v>1.12E-7</v>
      </c>
      <c r="H1749" s="5">
        <v>0.7</v>
      </c>
      <c r="I1749" s="5"/>
      <c r="J1749" s="5"/>
      <c r="K1749" s="439"/>
      <c r="L1749" s="440"/>
      <c r="M1749" s="440"/>
      <c r="O1749" s="185"/>
      <c r="P1749" s="183"/>
      <c r="W1749" s="56"/>
      <c r="X1749" s="56"/>
      <c r="AA1749" s="56"/>
    </row>
    <row r="1750" spans="1:27">
      <c r="A1750" s="256" t="s">
        <v>332</v>
      </c>
      <c r="B1750" s="68">
        <v>213.05</v>
      </c>
      <c r="C1750" s="71" t="s">
        <v>163</v>
      </c>
      <c r="D1750" s="68">
        <v>20.9</v>
      </c>
      <c r="E1750" s="4">
        <v>261.39999999999998</v>
      </c>
      <c r="F1750" s="4">
        <v>-9.6</v>
      </c>
      <c r="G1750" s="70">
        <v>1.09E-7</v>
      </c>
      <c r="H1750" s="5">
        <v>0.5</v>
      </c>
      <c r="I1750" s="5"/>
      <c r="J1750" s="5"/>
      <c r="K1750" s="439"/>
      <c r="L1750" s="440"/>
      <c r="M1750" s="440"/>
      <c r="O1750" s="185"/>
      <c r="P1750" s="183"/>
      <c r="W1750" s="56"/>
      <c r="X1750" s="56"/>
      <c r="AA1750" s="56"/>
    </row>
    <row r="1751" spans="1:27">
      <c r="A1751" s="256" t="s">
        <v>333</v>
      </c>
      <c r="B1751" s="73">
        <v>213.05</v>
      </c>
      <c r="C1751" s="73" t="s">
        <v>163</v>
      </c>
      <c r="D1751" s="73">
        <v>28</v>
      </c>
      <c r="E1751" s="73">
        <v>279</v>
      </c>
      <c r="F1751" s="73">
        <v>-0.2</v>
      </c>
      <c r="G1751" s="73">
        <v>9.39E-8</v>
      </c>
      <c r="H1751" s="73">
        <v>0.8</v>
      </c>
      <c r="I1751" s="5"/>
      <c r="J1751" s="5"/>
      <c r="K1751" s="121"/>
      <c r="L1751" s="5"/>
      <c r="M1751" s="5"/>
      <c r="O1751" s="185"/>
      <c r="P1751" s="183"/>
      <c r="W1751" s="56"/>
      <c r="X1751" s="56"/>
      <c r="AA1751" s="56"/>
    </row>
    <row r="1752" spans="1:27">
      <c r="A1752" s="256" t="s">
        <v>334</v>
      </c>
      <c r="B1752" s="73">
        <v>213.05</v>
      </c>
      <c r="C1752" s="73" t="s">
        <v>163</v>
      </c>
      <c r="D1752" s="73">
        <v>30</v>
      </c>
      <c r="E1752" s="73">
        <v>281.89999999999998</v>
      </c>
      <c r="F1752" s="73">
        <v>-37.6</v>
      </c>
      <c r="G1752" s="73">
        <v>9.9600000000000005E-8</v>
      </c>
      <c r="H1752" s="73">
        <v>0.6</v>
      </c>
      <c r="I1752" s="73"/>
      <c r="J1752" s="73"/>
      <c r="K1752" s="120"/>
      <c r="L1752" s="73"/>
      <c r="M1752" s="73"/>
      <c r="N1752" s="109"/>
      <c r="O1752" s="187"/>
      <c r="P1752" s="187"/>
      <c r="W1752" s="56"/>
      <c r="X1752" s="56"/>
      <c r="AA1752" s="56"/>
    </row>
    <row r="1753" spans="1:27">
      <c r="A1753" s="256" t="s">
        <v>98</v>
      </c>
      <c r="B1753" s="73">
        <v>213.05</v>
      </c>
      <c r="C1753" s="73" t="s">
        <v>163</v>
      </c>
      <c r="D1753" s="73">
        <v>35</v>
      </c>
      <c r="E1753" s="73">
        <v>276.39999999999998</v>
      </c>
      <c r="F1753" s="73">
        <v>-47.8</v>
      </c>
      <c r="G1753" s="73">
        <v>8.6099999999999997E-8</v>
      </c>
      <c r="H1753" s="73">
        <v>0.9</v>
      </c>
      <c r="I1753" s="73"/>
      <c r="J1753" s="73"/>
      <c r="K1753" s="120"/>
      <c r="L1753" s="73"/>
      <c r="M1753" s="73"/>
      <c r="N1753" s="109"/>
      <c r="O1753" s="187"/>
      <c r="P1753" s="187"/>
      <c r="W1753" s="56"/>
      <c r="X1753" s="56"/>
      <c r="AA1753" s="56"/>
    </row>
    <row r="1754" spans="1:27">
      <c r="A1754" s="256" t="s">
        <v>335</v>
      </c>
      <c r="B1754" s="73">
        <v>213.05</v>
      </c>
      <c r="C1754" s="73" t="s">
        <v>163</v>
      </c>
      <c r="D1754" s="73">
        <v>40</v>
      </c>
      <c r="E1754" s="73">
        <v>273</v>
      </c>
      <c r="F1754" s="73">
        <v>6.5</v>
      </c>
      <c r="G1754" s="73">
        <v>8.3000000000000002E-8</v>
      </c>
      <c r="H1754" s="73">
        <v>0.5</v>
      </c>
      <c r="I1754" s="73"/>
      <c r="J1754" s="73"/>
      <c r="K1754" s="120"/>
      <c r="L1754" s="73"/>
      <c r="M1754" s="73"/>
      <c r="N1754" s="109"/>
      <c r="O1754" s="187"/>
      <c r="P1754" s="187"/>
      <c r="W1754" s="56"/>
      <c r="X1754" s="56"/>
      <c r="AA1754" s="56"/>
    </row>
    <row r="1755" spans="1:27">
      <c r="A1755" s="256" t="s">
        <v>336</v>
      </c>
      <c r="B1755" s="68">
        <v>213.05</v>
      </c>
      <c r="C1755" s="71" t="s">
        <v>163</v>
      </c>
      <c r="D1755" s="68">
        <v>45</v>
      </c>
      <c r="E1755" s="4">
        <v>311.2</v>
      </c>
      <c r="F1755" s="4">
        <v>-35</v>
      </c>
      <c r="G1755" s="70">
        <v>1.05E-7</v>
      </c>
      <c r="H1755" s="5">
        <v>0.7</v>
      </c>
      <c r="I1755" s="73"/>
      <c r="J1755" s="73"/>
      <c r="K1755" s="120"/>
      <c r="L1755" s="73"/>
      <c r="M1755" s="73"/>
      <c r="N1755" s="109"/>
      <c r="O1755" s="187"/>
      <c r="P1755" s="187"/>
      <c r="W1755" s="56"/>
      <c r="X1755" s="56"/>
      <c r="AA1755" s="56"/>
    </row>
    <row r="1756" spans="1:27">
      <c r="A1756" s="256"/>
      <c r="B1756" s="68"/>
      <c r="C1756" s="71"/>
      <c r="D1756" s="68"/>
      <c r="E1756" s="4"/>
      <c r="F1756" s="4"/>
      <c r="G1756" s="70"/>
      <c r="H1756" s="5"/>
      <c r="I1756" s="5"/>
      <c r="J1756" s="5"/>
      <c r="K1756" s="121"/>
      <c r="L1756" s="5"/>
      <c r="M1756" s="5"/>
      <c r="W1756" s="56"/>
      <c r="X1756" s="56"/>
      <c r="AA1756" s="56"/>
    </row>
    <row r="1757" spans="1:27" ht="15.75">
      <c r="A1757" s="256" t="s">
        <v>322</v>
      </c>
      <c r="B1757" s="68">
        <v>214.25</v>
      </c>
      <c r="C1757" s="71" t="s">
        <v>161</v>
      </c>
      <c r="D1757" s="68">
        <v>0</v>
      </c>
      <c r="E1757" s="4">
        <v>231.8</v>
      </c>
      <c r="F1757" s="4">
        <v>34.1</v>
      </c>
      <c r="G1757" s="70">
        <v>7.1400000000000004E-8</v>
      </c>
      <c r="H1757" s="5">
        <v>1.9</v>
      </c>
      <c r="I1757" s="5">
        <v>2</v>
      </c>
      <c r="J1757" s="5"/>
      <c r="K1757" s="128" t="s">
        <v>96</v>
      </c>
      <c r="L1757" s="5"/>
      <c r="M1757" s="5"/>
      <c r="N1757" s="116"/>
      <c r="O1757" s="185"/>
      <c r="P1757" s="183"/>
      <c r="W1757" s="56"/>
      <c r="X1757" s="56"/>
      <c r="AA1757" s="56"/>
    </row>
    <row r="1758" spans="1:27" ht="15.95" customHeight="1">
      <c r="A1758" s="256" t="s">
        <v>323</v>
      </c>
      <c r="B1758" s="68">
        <v>214.25</v>
      </c>
      <c r="C1758" s="71" t="s">
        <v>162</v>
      </c>
      <c r="D1758" s="68">
        <v>100</v>
      </c>
      <c r="E1758" s="4">
        <v>240.1</v>
      </c>
      <c r="F1758" s="4">
        <v>35.299999999999997</v>
      </c>
      <c r="G1758" s="70">
        <v>5.3699999999999998E-8</v>
      </c>
      <c r="H1758" s="5">
        <v>2.2999999999999998</v>
      </c>
      <c r="I1758" s="5"/>
      <c r="J1758" s="5"/>
      <c r="K1758" s="439" t="s">
        <v>153</v>
      </c>
      <c r="L1758" s="440"/>
      <c r="M1758" s="440"/>
      <c r="O1758" s="185"/>
      <c r="P1758" s="183"/>
      <c r="W1758" s="56"/>
      <c r="X1758" s="56"/>
      <c r="AA1758" s="56"/>
    </row>
    <row r="1759" spans="1:27">
      <c r="A1759" s="256" t="s">
        <v>324</v>
      </c>
      <c r="B1759" s="68">
        <v>214.25</v>
      </c>
      <c r="C1759" s="71" t="s">
        <v>162</v>
      </c>
      <c r="D1759" s="68">
        <v>150</v>
      </c>
      <c r="E1759" s="4">
        <v>231</v>
      </c>
      <c r="F1759" s="4">
        <v>16.3</v>
      </c>
      <c r="G1759" s="70">
        <v>3.4300000000000003E-8</v>
      </c>
      <c r="H1759" s="5">
        <v>2.5</v>
      </c>
      <c r="I1759" s="5">
        <v>1.1000000000000001</v>
      </c>
      <c r="J1759" s="5"/>
      <c r="K1759" s="439"/>
      <c r="L1759" s="440"/>
      <c r="M1759" s="440"/>
      <c r="O1759" s="185"/>
      <c r="P1759" s="183"/>
      <c r="W1759" s="56"/>
      <c r="X1759" s="56"/>
      <c r="AA1759" s="56"/>
    </row>
    <row r="1760" spans="1:27">
      <c r="A1760" s="256" t="s">
        <v>325</v>
      </c>
      <c r="B1760" s="68">
        <v>214.25</v>
      </c>
      <c r="C1760" s="71" t="s">
        <v>162</v>
      </c>
      <c r="D1760" s="68">
        <v>175</v>
      </c>
      <c r="E1760" s="4">
        <v>231.1</v>
      </c>
      <c r="F1760" s="4">
        <v>2.4</v>
      </c>
      <c r="G1760" s="70">
        <v>2.4999999999999999E-8</v>
      </c>
      <c r="H1760" s="5">
        <v>3.4</v>
      </c>
      <c r="I1760" s="5"/>
      <c r="J1760" s="5"/>
      <c r="K1760" s="439"/>
      <c r="L1760" s="440"/>
      <c r="M1760" s="440"/>
      <c r="O1760" s="185"/>
      <c r="P1760" s="183"/>
      <c r="W1760" s="56"/>
      <c r="X1760" s="56"/>
      <c r="AA1760" s="56"/>
    </row>
    <row r="1761" spans="1:27">
      <c r="A1761" s="256" t="s">
        <v>326</v>
      </c>
      <c r="B1761" s="73">
        <v>214.25</v>
      </c>
      <c r="C1761" s="73" t="s">
        <v>162</v>
      </c>
      <c r="D1761" s="73">
        <v>200</v>
      </c>
      <c r="E1761" s="73">
        <v>242.1</v>
      </c>
      <c r="F1761" s="73">
        <v>20.6</v>
      </c>
      <c r="G1761" s="73">
        <v>2.1900000000000001E-8</v>
      </c>
      <c r="H1761" s="73">
        <v>3.5</v>
      </c>
      <c r="I1761" s="5">
        <v>1.3</v>
      </c>
      <c r="J1761" s="5"/>
      <c r="K1761" s="121"/>
      <c r="L1761" s="5"/>
      <c r="M1761" s="5"/>
      <c r="O1761" s="185"/>
      <c r="P1761" s="183"/>
      <c r="W1761" s="56"/>
      <c r="X1761" s="56"/>
      <c r="AA1761" s="56"/>
    </row>
    <row r="1762" spans="1:27">
      <c r="A1762" s="256" t="s">
        <v>327</v>
      </c>
      <c r="B1762" s="73">
        <v>214.25</v>
      </c>
      <c r="C1762" s="73" t="s">
        <v>162</v>
      </c>
      <c r="D1762" s="73">
        <v>225</v>
      </c>
      <c r="E1762" s="73">
        <v>341.2</v>
      </c>
      <c r="F1762" s="73">
        <v>50.5</v>
      </c>
      <c r="G1762" s="73">
        <v>2.9999999999999997E-8</v>
      </c>
      <c r="H1762" s="73">
        <v>2.7</v>
      </c>
      <c r="I1762" s="73">
        <v>1.2</v>
      </c>
      <c r="J1762" s="73"/>
      <c r="K1762" s="120"/>
      <c r="L1762" s="73"/>
      <c r="M1762" s="73"/>
      <c r="N1762" s="109"/>
      <c r="O1762" s="187"/>
      <c r="P1762" s="187"/>
      <c r="W1762" s="56"/>
      <c r="X1762" s="56"/>
      <c r="AA1762" s="56"/>
    </row>
    <row r="1763" spans="1:27">
      <c r="A1763" s="256" t="s">
        <v>328</v>
      </c>
      <c r="B1763" s="73">
        <v>214.25</v>
      </c>
      <c r="C1763" s="73" t="s">
        <v>163</v>
      </c>
      <c r="D1763" s="73">
        <v>3.6</v>
      </c>
      <c r="E1763" s="73">
        <v>242</v>
      </c>
      <c r="F1763" s="73">
        <v>-87.4</v>
      </c>
      <c r="G1763" s="73">
        <v>5.8199999999999998E-8</v>
      </c>
      <c r="H1763" s="73">
        <v>1.9</v>
      </c>
      <c r="I1763" s="73"/>
      <c r="J1763" s="73"/>
      <c r="K1763" s="120"/>
      <c r="L1763" s="73"/>
      <c r="M1763" s="73"/>
      <c r="N1763" s="109"/>
      <c r="O1763" s="187"/>
      <c r="P1763" s="187"/>
      <c r="Q1763" s="88"/>
      <c r="R1763" s="88"/>
      <c r="W1763" s="56"/>
      <c r="X1763" s="56"/>
      <c r="AA1763" s="56"/>
    </row>
    <row r="1764" spans="1:27">
      <c r="A1764" s="256" t="s">
        <v>329</v>
      </c>
      <c r="B1764" s="73">
        <v>214.25</v>
      </c>
      <c r="C1764" s="73" t="s">
        <v>163</v>
      </c>
      <c r="D1764" s="73">
        <v>8.1</v>
      </c>
      <c r="E1764" s="73">
        <v>242</v>
      </c>
      <c r="F1764" s="73">
        <v>48.9</v>
      </c>
      <c r="G1764" s="73">
        <v>4.1500000000000001E-8</v>
      </c>
      <c r="H1764" s="73">
        <v>1.4</v>
      </c>
      <c r="I1764" s="73"/>
      <c r="J1764" s="73"/>
      <c r="K1764" s="120"/>
      <c r="L1764" s="73"/>
      <c r="M1764" s="73"/>
      <c r="N1764" s="109"/>
      <c r="O1764" s="187"/>
      <c r="P1764" s="187"/>
      <c r="Q1764" s="88"/>
      <c r="R1764" s="88"/>
      <c r="W1764" s="56"/>
      <c r="X1764" s="56"/>
      <c r="AA1764" s="56"/>
    </row>
    <row r="1765" spans="1:27">
      <c r="A1765" s="256" t="s">
        <v>330</v>
      </c>
      <c r="B1765" s="73">
        <v>214.25</v>
      </c>
      <c r="C1765" s="73" t="s">
        <v>163</v>
      </c>
      <c r="D1765" s="73">
        <v>12.2</v>
      </c>
      <c r="E1765" s="73">
        <v>284</v>
      </c>
      <c r="F1765" s="73">
        <v>64.3</v>
      </c>
      <c r="G1765" s="73">
        <v>7.2699999999999996E-8</v>
      </c>
      <c r="H1765" s="73">
        <v>1.1000000000000001</v>
      </c>
      <c r="I1765" s="73"/>
      <c r="J1765" s="73"/>
      <c r="K1765" s="120"/>
      <c r="L1765" s="73"/>
      <c r="M1765" s="73"/>
      <c r="N1765" s="109"/>
      <c r="O1765" s="187"/>
      <c r="P1765" s="187"/>
      <c r="Q1765" s="88"/>
      <c r="R1765" s="88"/>
      <c r="W1765" s="56"/>
      <c r="X1765" s="56"/>
      <c r="AA1765" s="56"/>
    </row>
    <row r="1766" spans="1:27">
      <c r="A1766" s="256" t="s">
        <v>331</v>
      </c>
      <c r="B1766" s="73">
        <v>214.25</v>
      </c>
      <c r="C1766" s="73" t="s">
        <v>162</v>
      </c>
      <c r="D1766" s="73">
        <v>250</v>
      </c>
      <c r="E1766" s="73">
        <v>314</v>
      </c>
      <c r="F1766" s="73">
        <v>53.4</v>
      </c>
      <c r="G1766" s="73">
        <v>6.9300000000000005E-8</v>
      </c>
      <c r="H1766" s="73">
        <v>1.5</v>
      </c>
      <c r="I1766" s="73">
        <v>1.1000000000000001</v>
      </c>
      <c r="J1766" s="73"/>
      <c r="K1766" s="120"/>
      <c r="L1766" s="73"/>
      <c r="M1766" s="73"/>
      <c r="N1766" s="109"/>
      <c r="O1766" s="187"/>
      <c r="P1766" s="187"/>
      <c r="Q1766" s="88"/>
      <c r="R1766" s="88"/>
      <c r="W1766" s="56"/>
      <c r="X1766" s="56"/>
      <c r="AA1766" s="56"/>
    </row>
    <row r="1767" spans="1:27">
      <c r="A1767" s="256" t="s">
        <v>332</v>
      </c>
      <c r="B1767" s="73">
        <v>214.25</v>
      </c>
      <c r="C1767" s="73" t="s">
        <v>162</v>
      </c>
      <c r="D1767" s="73">
        <v>275</v>
      </c>
      <c r="E1767" s="73">
        <v>323.60000000000002</v>
      </c>
      <c r="F1767" s="73">
        <v>35.200000000000003</v>
      </c>
      <c r="G1767" s="73">
        <v>6.1599999999999996E-8</v>
      </c>
      <c r="H1767" s="73">
        <v>1.3</v>
      </c>
      <c r="I1767" s="73"/>
      <c r="J1767" s="73"/>
      <c r="K1767" s="120"/>
      <c r="L1767" s="73"/>
      <c r="M1767" s="73"/>
      <c r="N1767" s="109"/>
      <c r="O1767" s="187"/>
      <c r="P1767" s="187"/>
      <c r="Q1767" s="88"/>
      <c r="R1767" s="88"/>
      <c r="W1767" s="56"/>
      <c r="X1767" s="56"/>
      <c r="AA1767" s="56"/>
    </row>
    <row r="1768" spans="1:27">
      <c r="A1768" s="256" t="s">
        <v>333</v>
      </c>
      <c r="B1768" s="73">
        <v>214.25</v>
      </c>
      <c r="C1768" s="73" t="s">
        <v>162</v>
      </c>
      <c r="D1768" s="73">
        <v>300</v>
      </c>
      <c r="E1768" s="73">
        <v>355.8</v>
      </c>
      <c r="F1768" s="73">
        <v>25.8</v>
      </c>
      <c r="G1768" s="73">
        <v>7.2800000000000003E-8</v>
      </c>
      <c r="H1768" s="73">
        <v>2</v>
      </c>
      <c r="I1768" s="73">
        <v>1.3</v>
      </c>
      <c r="J1768" s="73"/>
      <c r="K1768" s="120"/>
      <c r="L1768" s="73"/>
      <c r="M1768" s="73"/>
      <c r="N1768" s="109"/>
      <c r="O1768" s="187"/>
      <c r="P1768" s="187"/>
      <c r="Q1768" s="88"/>
      <c r="R1768" s="88"/>
      <c r="W1768" s="56"/>
      <c r="X1768" s="56"/>
      <c r="AA1768" s="56"/>
    </row>
    <row r="1769" spans="1:27">
      <c r="A1769" s="256" t="s">
        <v>334</v>
      </c>
      <c r="B1769" s="73">
        <v>214.25</v>
      </c>
      <c r="C1769" s="73" t="s">
        <v>162</v>
      </c>
      <c r="D1769" s="73">
        <v>320</v>
      </c>
      <c r="E1769" s="73">
        <v>359.9</v>
      </c>
      <c r="F1769" s="73">
        <v>34.1</v>
      </c>
      <c r="G1769" s="73">
        <v>7.4200000000000003E-8</v>
      </c>
      <c r="H1769" s="73">
        <v>1.6</v>
      </c>
      <c r="I1769" s="73"/>
      <c r="J1769" s="73"/>
      <c r="K1769" s="120"/>
      <c r="L1769" s="73"/>
      <c r="M1769" s="73"/>
      <c r="N1769" s="109"/>
      <c r="O1769" s="187"/>
      <c r="P1769" s="187"/>
      <c r="Q1769" s="88"/>
      <c r="R1769" s="88"/>
      <c r="W1769" s="56"/>
      <c r="X1769" s="56"/>
      <c r="AA1769" s="56"/>
    </row>
    <row r="1770" spans="1:27">
      <c r="A1770" s="256" t="s">
        <v>98</v>
      </c>
      <c r="B1770" s="73">
        <v>214.25</v>
      </c>
      <c r="C1770" s="73" t="s">
        <v>162</v>
      </c>
      <c r="D1770" s="73">
        <v>340</v>
      </c>
      <c r="E1770" s="73">
        <v>321.3</v>
      </c>
      <c r="F1770" s="73">
        <v>24.5</v>
      </c>
      <c r="G1770" s="73">
        <v>5.5500000000000001E-8</v>
      </c>
      <c r="H1770" s="73">
        <v>1.1000000000000001</v>
      </c>
      <c r="I1770" s="73">
        <v>1.2</v>
      </c>
      <c r="J1770" s="73"/>
      <c r="K1770" s="120"/>
      <c r="L1770" s="73"/>
      <c r="M1770" s="73"/>
      <c r="N1770" s="109"/>
      <c r="O1770" s="187"/>
      <c r="P1770" s="187"/>
      <c r="Q1770" s="88"/>
      <c r="R1770" s="88"/>
      <c r="W1770" s="56"/>
      <c r="X1770" s="56"/>
      <c r="AA1770" s="56"/>
    </row>
    <row r="1771" spans="1:27">
      <c r="A1771" s="252"/>
      <c r="I1771" s="73"/>
      <c r="J1771" s="73"/>
      <c r="K1771" s="120"/>
      <c r="L1771" s="73"/>
      <c r="M1771" s="73"/>
      <c r="N1771" s="109"/>
      <c r="O1771" s="187"/>
      <c r="P1771" s="187"/>
      <c r="Q1771" s="88"/>
      <c r="R1771" s="88"/>
      <c r="W1771" s="56"/>
      <c r="X1771" s="56"/>
      <c r="AA1771" s="56"/>
    </row>
    <row r="1772" spans="1:27">
      <c r="A1772" s="252"/>
    </row>
    <row r="1773" spans="1:27">
      <c r="A1773" s="252"/>
    </row>
    <row r="1774" spans="1:27">
      <c r="A1774" s="252"/>
    </row>
    <row r="1775" spans="1:27">
      <c r="A1775" s="252"/>
    </row>
    <row r="1776" spans="1:27">
      <c r="A1776" s="252"/>
    </row>
    <row r="1777" spans="1:1">
      <c r="A1777" s="252"/>
    </row>
    <row r="1778" spans="1:1">
      <c r="A1778" s="252"/>
    </row>
    <row r="1779" spans="1:1">
      <c r="A1779" s="252"/>
    </row>
    <row r="1780" spans="1:1">
      <c r="A1780" s="252"/>
    </row>
    <row r="1781" spans="1:1">
      <c r="A1781" s="252"/>
    </row>
    <row r="1782" spans="1:1">
      <c r="A1782" s="252"/>
    </row>
    <row r="1783" spans="1:1">
      <c r="A1783" s="252"/>
    </row>
    <row r="1784" spans="1:1">
      <c r="A1784" s="252"/>
    </row>
    <row r="1785" spans="1:1">
      <c r="A1785" s="252"/>
    </row>
  </sheetData>
  <mergeCells count="108">
    <mergeCell ref="K530:M537"/>
    <mergeCell ref="K542:M549"/>
    <mergeCell ref="K517:M526"/>
    <mergeCell ref="K54:M68"/>
    <mergeCell ref="K160:M171"/>
    <mergeCell ref="K140:M156"/>
    <mergeCell ref="K120:M132"/>
    <mergeCell ref="K90:M116"/>
    <mergeCell ref="K72:M84"/>
    <mergeCell ref="K260:M277"/>
    <mergeCell ref="K243:M255"/>
    <mergeCell ref="K227:M236"/>
    <mergeCell ref="K210:M223"/>
    <mergeCell ref="K178:M196"/>
    <mergeCell ref="K704:M716"/>
    <mergeCell ref="K692:M700"/>
    <mergeCell ref="K1159:M1173"/>
    <mergeCell ref="K1147:M1155"/>
    <mergeCell ref="K1127:M1132"/>
    <mergeCell ref="K1115:M1121"/>
    <mergeCell ref="K1101:M1112"/>
    <mergeCell ref="K1083:M1096"/>
    <mergeCell ref="K1065:M1073"/>
    <mergeCell ref="K1048:M1057"/>
    <mergeCell ref="K1032:M1045"/>
    <mergeCell ref="K881:M886"/>
    <mergeCell ref="K1016:M1026"/>
    <mergeCell ref="K998:M1003"/>
    <mergeCell ref="K984:M987"/>
    <mergeCell ref="K970:M980"/>
    <mergeCell ref="K752:M755"/>
    <mergeCell ref="K867:M878"/>
    <mergeCell ref="K849:M862"/>
    <mergeCell ref="K837:M844"/>
    <mergeCell ref="K823:M831"/>
    <mergeCell ref="K807:M818"/>
    <mergeCell ref="K954:M960"/>
    <mergeCell ref="K931:M935"/>
    <mergeCell ref="C5:D5"/>
    <mergeCell ref="K592:M603"/>
    <mergeCell ref="K661:M669"/>
    <mergeCell ref="K672:M686"/>
    <mergeCell ref="K1579:M1585"/>
    <mergeCell ref="K7:M21"/>
    <mergeCell ref="K1386:M1390"/>
    <mergeCell ref="K1403:M1409"/>
    <mergeCell ref="K1515:M1523"/>
    <mergeCell ref="K1531:M1538"/>
    <mergeCell ref="K1563:M1576"/>
    <mergeCell ref="K1549:M1559"/>
    <mergeCell ref="K1371:M1375"/>
    <mergeCell ref="K1354:M1362"/>
    <mergeCell ref="K1338:M1344"/>
    <mergeCell ref="K1322:M1333"/>
    <mergeCell ref="K1466:M1472"/>
    <mergeCell ref="K739:M747"/>
    <mergeCell ref="K915:M921"/>
    <mergeCell ref="K1482:M1485"/>
    <mergeCell ref="K1498:M1502"/>
    <mergeCell ref="K728:M735"/>
    <mergeCell ref="K784:M791"/>
    <mergeCell ref="K768:M775"/>
    <mergeCell ref="K1758:M1760"/>
    <mergeCell ref="K1741:M1750"/>
    <mergeCell ref="K1727:M1733"/>
    <mergeCell ref="K1712:M1718"/>
    <mergeCell ref="K1685:M1691"/>
    <mergeCell ref="K1698:M1703"/>
    <mergeCell ref="K1627:M1632"/>
    <mergeCell ref="K1595:M1607"/>
    <mergeCell ref="K1669:M1673"/>
    <mergeCell ref="K1653:M1659"/>
    <mergeCell ref="K1639:M1646"/>
    <mergeCell ref="K1611:M1621"/>
    <mergeCell ref="K1221:M1231"/>
    <mergeCell ref="K1211:M1217"/>
    <mergeCell ref="K1184:M1189"/>
    <mergeCell ref="K1194:M1205"/>
    <mergeCell ref="K1177:M1179"/>
    <mergeCell ref="K1310:M1317"/>
    <mergeCell ref="K1294:M1302"/>
    <mergeCell ref="K1277:M1288"/>
    <mergeCell ref="K1257:M1269"/>
    <mergeCell ref="K1239:M1248"/>
    <mergeCell ref="K41:M50"/>
    <mergeCell ref="K25:M37"/>
    <mergeCell ref="K1416:M1423"/>
    <mergeCell ref="K1432:M1440"/>
    <mergeCell ref="K497:M504"/>
    <mergeCell ref="K430:M440"/>
    <mergeCell ref="K463:M475"/>
    <mergeCell ref="K447:M458"/>
    <mergeCell ref="K481:M494"/>
    <mergeCell ref="K335:M344"/>
    <mergeCell ref="K316:M332"/>
    <mergeCell ref="K299:M311"/>
    <mergeCell ref="K281:M289"/>
    <mergeCell ref="K415:M424"/>
    <mergeCell ref="K401:M408"/>
    <mergeCell ref="K384:M395"/>
    <mergeCell ref="K364:M380"/>
    <mergeCell ref="K349:M358"/>
    <mergeCell ref="K897:M912"/>
    <mergeCell ref="K644:M653"/>
    <mergeCell ref="K622:M634"/>
    <mergeCell ref="K606:M616"/>
    <mergeCell ref="K575:M589"/>
    <mergeCell ref="K557:M570"/>
  </mergeCells>
  <conditionalFormatting sqref="X1:X1048576">
    <cfRule type="cellIs" dxfId="1" priority="1" operator="greaterThan">
      <formula>65</formula>
    </cfRule>
    <cfRule type="cellIs" dxfId="0" priority="2" operator="greaterThan">
      <formula>70</formula>
    </cfRule>
  </conditionalFormatting>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O213"/>
  <sheetViews>
    <sheetView workbookViewId="0">
      <pane ySplit="2985" topLeftCell="A8"/>
      <selection activeCell="C4" sqref="C4"/>
      <selection pane="bottomLeft" activeCell="E32" sqref="E32"/>
    </sheetView>
  </sheetViews>
  <sheetFormatPr defaultColWidth="9.44140625" defaultRowHeight="12.75"/>
  <cols>
    <col min="1" max="1" width="6.6640625" style="14" customWidth="1"/>
    <col min="2" max="2" width="6" style="14" customWidth="1"/>
    <col min="3" max="3" width="5" style="14" customWidth="1"/>
    <col min="4" max="4" width="13.5546875" style="14" bestFit="1" customWidth="1"/>
    <col min="5" max="7" width="9.44140625" style="14"/>
    <col min="8" max="8" width="8" style="14" customWidth="1"/>
    <col min="9" max="9" width="3" style="14" customWidth="1"/>
    <col min="10" max="10" width="5.109375" style="14" customWidth="1"/>
    <col min="11" max="11" width="7.88671875" style="14" customWidth="1"/>
    <col min="12" max="12" width="8.109375" style="14" customWidth="1"/>
    <col min="13" max="13" width="7.88671875" style="14" customWidth="1"/>
    <col min="14" max="14" width="8.33203125" style="14" customWidth="1"/>
    <col min="15" max="15" width="9.5546875" style="14" bestFit="1" customWidth="1"/>
    <col min="16" max="16384" width="9.44140625" style="14"/>
  </cols>
  <sheetData>
    <row r="1" spans="1:15" ht="23.25">
      <c r="A1" s="30" t="s">
        <v>600</v>
      </c>
    </row>
    <row r="2" spans="1:15" ht="18.75">
      <c r="A2" s="29" t="s">
        <v>139</v>
      </c>
    </row>
    <row r="3" spans="1:15" ht="18.75">
      <c r="A3" s="29" t="s">
        <v>143</v>
      </c>
    </row>
    <row r="4" spans="1:15" ht="18.75">
      <c r="A4" s="29" t="s">
        <v>144</v>
      </c>
      <c r="B4" s="9" t="s">
        <v>140</v>
      </c>
      <c r="C4" s="9"/>
      <c r="F4" s="15"/>
      <c r="N4" s="16"/>
      <c r="O4" s="17"/>
    </row>
    <row r="5" spans="1:15" ht="15" customHeight="1">
      <c r="B5" s="9" t="s">
        <v>141</v>
      </c>
      <c r="C5" s="9"/>
      <c r="H5" s="31" t="s">
        <v>145</v>
      </c>
      <c r="N5" s="16"/>
      <c r="O5" s="17"/>
    </row>
    <row r="6" spans="1:15" ht="15" customHeight="1">
      <c r="B6" s="9"/>
      <c r="C6" s="9" t="s">
        <v>142</v>
      </c>
      <c r="H6" s="36"/>
      <c r="N6" s="16"/>
      <c r="O6" s="17"/>
    </row>
    <row r="7" spans="1:15" ht="26.25" thickBot="1">
      <c r="A7" s="18" t="s">
        <v>127</v>
      </c>
      <c r="B7" s="18" t="s">
        <v>128</v>
      </c>
      <c r="C7" s="18"/>
      <c r="D7" s="18" t="s">
        <v>129</v>
      </c>
      <c r="H7" s="32" t="s">
        <v>130</v>
      </c>
      <c r="I7" s="454" t="s">
        <v>131</v>
      </c>
      <c r="J7" s="454"/>
      <c r="K7" s="19" t="s">
        <v>132</v>
      </c>
      <c r="L7" s="19" t="s">
        <v>133</v>
      </c>
      <c r="M7" s="19" t="s">
        <v>134</v>
      </c>
      <c r="N7" s="19" t="s">
        <v>135</v>
      </c>
      <c r="O7" s="20" t="s">
        <v>80</v>
      </c>
    </row>
    <row r="8" spans="1:15">
      <c r="A8" s="14">
        <v>136.30000000000001</v>
      </c>
      <c r="B8" s="14" t="s">
        <v>136</v>
      </c>
      <c r="C8" s="14">
        <v>119</v>
      </c>
      <c r="D8" s="15">
        <v>4.6999999999999997E-5</v>
      </c>
      <c r="H8" s="33">
        <v>136.30000000000001</v>
      </c>
      <c r="I8" s="21" t="s">
        <v>137</v>
      </c>
      <c r="J8" s="21">
        <v>0</v>
      </c>
      <c r="K8" s="22">
        <v>0.11</v>
      </c>
      <c r="L8" s="22">
        <v>8.43E-2</v>
      </c>
      <c r="M8" s="22">
        <v>3.2800000000000003E-2</v>
      </c>
      <c r="N8" s="22">
        <v>0.14199999999999999</v>
      </c>
    </row>
    <row r="9" spans="1:15">
      <c r="A9" s="14">
        <v>136.30000000000001</v>
      </c>
      <c r="B9" s="14" t="s">
        <v>138</v>
      </c>
      <c r="C9" s="14">
        <v>80</v>
      </c>
      <c r="D9" s="15">
        <v>1.7600000000000001E-2</v>
      </c>
      <c r="H9" s="33">
        <v>136.30000000000001</v>
      </c>
      <c r="I9" s="21" t="s">
        <v>137</v>
      </c>
      <c r="J9" s="21">
        <v>100</v>
      </c>
      <c r="K9" s="22">
        <v>9.7600000000000006E-2</v>
      </c>
      <c r="L9" s="22">
        <v>6.8699999999999997E-2</v>
      </c>
      <c r="M9" s="22">
        <v>3.1699999999999999E-2</v>
      </c>
      <c r="N9" s="22">
        <v>0.124</v>
      </c>
    </row>
    <row r="10" spans="1:15">
      <c r="A10" s="14">
        <v>136.30000000000001</v>
      </c>
      <c r="B10" s="14" t="s">
        <v>136</v>
      </c>
      <c r="C10" s="14">
        <v>5</v>
      </c>
      <c r="D10" s="15">
        <v>1.7000000000000001E-2</v>
      </c>
      <c r="H10" s="33">
        <v>136.30000000000001</v>
      </c>
      <c r="I10" s="21" t="s">
        <v>137</v>
      </c>
      <c r="J10" s="21">
        <v>200</v>
      </c>
      <c r="K10" s="22">
        <v>9.4E-2</v>
      </c>
      <c r="L10" s="22">
        <v>4.7899999999999998E-2</v>
      </c>
      <c r="M10" s="22">
        <v>2.8299999999999999E-2</v>
      </c>
      <c r="N10" s="22">
        <v>0.109</v>
      </c>
      <c r="O10" s="21"/>
    </row>
    <row r="11" spans="1:15">
      <c r="A11" s="14">
        <v>136.30000000000001</v>
      </c>
      <c r="B11" s="14" t="s">
        <v>136</v>
      </c>
      <c r="C11" s="14">
        <v>10</v>
      </c>
      <c r="D11" s="15">
        <v>1.5699999999999999E-2</v>
      </c>
      <c r="H11" s="33">
        <v>136.30000000000001</v>
      </c>
      <c r="I11" s="21" t="s">
        <v>137</v>
      </c>
      <c r="J11" s="21">
        <v>250</v>
      </c>
      <c r="K11" s="22">
        <v>8.48E-2</v>
      </c>
      <c r="L11" s="22">
        <v>4.8099999999999997E-2</v>
      </c>
      <c r="M11" s="22">
        <v>2.63E-2</v>
      </c>
      <c r="N11" s="22">
        <v>0.10100000000000001</v>
      </c>
      <c r="O11" s="21"/>
    </row>
    <row r="12" spans="1:15">
      <c r="A12" s="14">
        <v>136.30000000000001</v>
      </c>
      <c r="B12" s="14" t="s">
        <v>136</v>
      </c>
      <c r="C12" s="14">
        <v>15</v>
      </c>
      <c r="D12" s="15">
        <v>1.47E-2</v>
      </c>
      <c r="H12" s="33">
        <v>136.30000000000001</v>
      </c>
      <c r="I12" s="21" t="s">
        <v>137</v>
      </c>
      <c r="J12" s="21">
        <v>300</v>
      </c>
      <c r="K12" s="22">
        <v>7.2599999999999998E-2</v>
      </c>
      <c r="L12" s="22">
        <v>5.28E-2</v>
      </c>
      <c r="M12" s="22">
        <v>2.4500000000000001E-2</v>
      </c>
      <c r="N12" s="22">
        <v>9.3100000000000002E-2</v>
      </c>
      <c r="O12" s="21"/>
    </row>
    <row r="13" spans="1:15">
      <c r="A13" s="14">
        <v>136.30000000000001</v>
      </c>
      <c r="B13" s="14" t="s">
        <v>136</v>
      </c>
      <c r="C13" s="14">
        <v>20</v>
      </c>
      <c r="D13" s="15">
        <v>1.2699999999999999E-2</v>
      </c>
      <c r="H13" s="33">
        <v>136.30000000000001</v>
      </c>
      <c r="I13" s="21" t="s">
        <v>137</v>
      </c>
      <c r="J13" s="21">
        <v>350</v>
      </c>
      <c r="K13" s="22">
        <v>7.0699999999999999E-2</v>
      </c>
      <c r="L13" s="22">
        <v>4.07E-2</v>
      </c>
      <c r="M13" s="22">
        <v>2.2499999999999999E-2</v>
      </c>
      <c r="N13" s="22">
        <v>8.4599999999999995E-2</v>
      </c>
      <c r="O13" s="21"/>
    </row>
    <row r="14" spans="1:15">
      <c r="A14" s="14">
        <v>136.30000000000001</v>
      </c>
      <c r="B14" s="14" t="s">
        <v>136</v>
      </c>
      <c r="C14" s="14">
        <v>25</v>
      </c>
      <c r="D14" s="15">
        <v>1.18E-2</v>
      </c>
      <c r="H14" s="33">
        <v>136.30000000000001</v>
      </c>
      <c r="I14" s="21" t="s">
        <v>137</v>
      </c>
      <c r="J14" s="21">
        <v>375</v>
      </c>
      <c r="K14" s="22">
        <v>6.7799999999999999E-2</v>
      </c>
      <c r="L14" s="22">
        <v>3.6999999999999998E-2</v>
      </c>
      <c r="M14" s="22">
        <v>1.78E-2</v>
      </c>
      <c r="N14" s="22">
        <v>7.9299999999999995E-2</v>
      </c>
      <c r="O14" s="21">
        <v>52.8</v>
      </c>
    </row>
    <row r="15" spans="1:15">
      <c r="A15" s="14">
        <v>136.30000000000001</v>
      </c>
      <c r="B15" s="14" t="s">
        <v>136</v>
      </c>
      <c r="C15" s="14">
        <v>30</v>
      </c>
      <c r="D15" s="15">
        <v>9.0799999999999995E-3</v>
      </c>
      <c r="H15" s="33">
        <v>136.30000000000001</v>
      </c>
      <c r="I15" s="21" t="s">
        <v>137</v>
      </c>
      <c r="J15" s="21">
        <v>400</v>
      </c>
      <c r="K15" s="22">
        <v>6.6500000000000004E-2</v>
      </c>
      <c r="L15" s="22">
        <v>3.15E-2</v>
      </c>
      <c r="M15" s="22">
        <v>1.66E-2</v>
      </c>
      <c r="N15" s="22">
        <v>7.5499999999999998E-2</v>
      </c>
      <c r="O15" s="21">
        <v>54.3</v>
      </c>
    </row>
    <row r="16" spans="1:15">
      <c r="A16" s="14">
        <v>136.30000000000001</v>
      </c>
      <c r="B16" s="14" t="s">
        <v>136</v>
      </c>
      <c r="C16" s="14">
        <v>35</v>
      </c>
      <c r="D16" s="15">
        <v>5.4000000000000003E-3</v>
      </c>
      <c r="H16" s="33">
        <v>136.30000000000001</v>
      </c>
      <c r="I16" s="21" t="s">
        <v>137</v>
      </c>
      <c r="J16" s="23">
        <v>450</v>
      </c>
      <c r="K16" s="22">
        <v>5.3999999999999999E-2</v>
      </c>
      <c r="L16" s="22">
        <v>2.7E-2</v>
      </c>
      <c r="M16" s="22">
        <v>1.43E-2</v>
      </c>
      <c r="N16" s="22">
        <v>6.2100000000000002E-2</v>
      </c>
      <c r="O16" s="23">
        <v>87.9</v>
      </c>
    </row>
    <row r="17" spans="1:15">
      <c r="A17" s="14">
        <v>136.30000000000001</v>
      </c>
      <c r="B17" s="14" t="s">
        <v>139</v>
      </c>
      <c r="C17" s="14">
        <v>10</v>
      </c>
      <c r="D17" s="15">
        <v>1.9699999999999999E-2</v>
      </c>
      <c r="H17" s="33">
        <v>136.30000000000001</v>
      </c>
      <c r="I17" s="21" t="s">
        <v>137</v>
      </c>
      <c r="J17" s="21">
        <v>500</v>
      </c>
      <c r="K17" s="22">
        <v>4.53E-2</v>
      </c>
      <c r="L17" s="22">
        <v>2.5600000000000001E-2</v>
      </c>
      <c r="M17" s="22">
        <v>1.23E-2</v>
      </c>
      <c r="N17" s="22">
        <v>5.3499999999999999E-2</v>
      </c>
      <c r="O17" s="23"/>
    </row>
    <row r="18" spans="1:15">
      <c r="A18" s="14">
        <v>136.30000000000001</v>
      </c>
      <c r="B18" s="14" t="s">
        <v>139</v>
      </c>
      <c r="C18" s="14">
        <v>20</v>
      </c>
      <c r="D18" s="15">
        <v>4.6300000000000001E-2</v>
      </c>
      <c r="H18" s="33">
        <v>136.30000000000001</v>
      </c>
      <c r="I18" s="21" t="s">
        <v>137</v>
      </c>
      <c r="J18" s="21">
        <v>550</v>
      </c>
      <c r="K18" s="22">
        <v>3.73E-2</v>
      </c>
      <c r="L18" s="22">
        <v>1.5900000000000001E-2</v>
      </c>
      <c r="M18" s="22">
        <v>9.7000000000000003E-3</v>
      </c>
      <c r="N18" s="22">
        <v>4.1700000000000001E-2</v>
      </c>
      <c r="O18" s="23">
        <v>213.8</v>
      </c>
    </row>
    <row r="19" spans="1:15">
      <c r="A19" s="14">
        <v>136.30000000000001</v>
      </c>
      <c r="B19" s="14" t="s">
        <v>139</v>
      </c>
      <c r="C19" s="14">
        <v>50</v>
      </c>
      <c r="D19" s="15">
        <v>0.11899999999999999</v>
      </c>
      <c r="H19" s="33">
        <v>136.30000000000001</v>
      </c>
      <c r="I19" s="21" t="s">
        <v>137</v>
      </c>
      <c r="J19" s="21">
        <v>575</v>
      </c>
      <c r="K19" s="22">
        <v>2.75E-2</v>
      </c>
      <c r="L19" s="22">
        <v>1.1900000000000001E-2</v>
      </c>
      <c r="M19" s="22">
        <v>8.3000000000000001E-3</v>
      </c>
      <c r="N19" s="22">
        <v>3.1099999999999999E-2</v>
      </c>
      <c r="O19" s="21"/>
    </row>
    <row r="20" spans="1:15">
      <c r="A20" s="14">
        <v>136.30000000000001</v>
      </c>
      <c r="B20" s="14" t="s">
        <v>139</v>
      </c>
      <c r="C20" s="14">
        <v>100</v>
      </c>
      <c r="D20" s="15">
        <v>0.16600000000000001</v>
      </c>
      <c r="H20" s="33">
        <v>136.30000000000001</v>
      </c>
      <c r="I20" s="21" t="s">
        <v>137</v>
      </c>
      <c r="J20" s="21">
        <v>600</v>
      </c>
      <c r="K20" s="22">
        <v>1.55E-2</v>
      </c>
      <c r="L20" s="22">
        <v>4.0800000000000003E-3</v>
      </c>
      <c r="M20" s="22">
        <v>6.28E-3</v>
      </c>
      <c r="N20" s="22">
        <v>1.72E-2</v>
      </c>
      <c r="O20" s="21"/>
    </row>
    <row r="21" spans="1:15">
      <c r="A21" s="14">
        <v>136.30000000000001</v>
      </c>
      <c r="B21" s="14" t="s">
        <v>139</v>
      </c>
      <c r="C21" s="14">
        <v>300</v>
      </c>
      <c r="D21" s="15">
        <v>0.17899999999999999</v>
      </c>
      <c r="H21" s="33">
        <v>136.30000000000001</v>
      </c>
      <c r="I21" s="21" t="s">
        <v>137</v>
      </c>
      <c r="J21" s="21">
        <v>650</v>
      </c>
      <c r="K21" s="22">
        <v>1.39E-3</v>
      </c>
      <c r="L21" s="22">
        <v>-1.5399999999999999E-3</v>
      </c>
      <c r="M21" s="22">
        <v>8.4199999999999998E-4</v>
      </c>
      <c r="N21" s="22">
        <v>2.2399999999999998E-3</v>
      </c>
      <c r="O21" s="21"/>
    </row>
    <row r="22" spans="1:15">
      <c r="A22" s="14">
        <v>136.30000000000001</v>
      </c>
      <c r="B22" s="14" t="s">
        <v>139</v>
      </c>
      <c r="C22" s="14">
        <v>500</v>
      </c>
      <c r="D22" s="15">
        <v>0.188</v>
      </c>
      <c r="H22" s="34">
        <v>136.30000000000001</v>
      </c>
      <c r="I22" s="24" t="s">
        <v>137</v>
      </c>
      <c r="J22" s="24">
        <v>675</v>
      </c>
      <c r="K22" s="25">
        <v>9.5E-4</v>
      </c>
      <c r="L22" s="25">
        <v>-2.5600000000000002E-3</v>
      </c>
      <c r="M22" s="25">
        <v>-1.2999999999999999E-4</v>
      </c>
      <c r="N22" s="25">
        <v>2.7299999999999998E-3</v>
      </c>
      <c r="O22" s="24"/>
    </row>
    <row r="23" spans="1:15">
      <c r="A23" s="14">
        <v>136.30000000000001</v>
      </c>
      <c r="B23" s="14" t="s">
        <v>139</v>
      </c>
      <c r="C23" s="14">
        <v>800</v>
      </c>
      <c r="D23" s="15">
        <v>0.19</v>
      </c>
      <c r="H23" s="33">
        <v>158.1</v>
      </c>
      <c r="I23" s="21" t="s">
        <v>137</v>
      </c>
      <c r="J23" s="21">
        <v>0</v>
      </c>
      <c r="K23" s="22">
        <v>6.7000000000000004E-2</v>
      </c>
      <c r="L23" s="22">
        <v>8.0399999999999999E-2</v>
      </c>
      <c r="M23" s="22">
        <v>2.7799999999999998E-2</v>
      </c>
      <c r="N23" s="22">
        <v>0.108</v>
      </c>
      <c r="O23" s="21">
        <v>4.0999999999999996</v>
      </c>
    </row>
    <row r="24" spans="1:15">
      <c r="A24" s="14">
        <v>136.30000000000001</v>
      </c>
      <c r="B24" s="14" t="s">
        <v>139</v>
      </c>
      <c r="C24" s="14">
        <v>1000</v>
      </c>
      <c r="D24" s="15">
        <v>0.189</v>
      </c>
      <c r="H24" s="33">
        <v>158.1</v>
      </c>
      <c r="I24" s="21" t="s">
        <v>137</v>
      </c>
      <c r="J24" s="21">
        <v>100</v>
      </c>
      <c r="K24" s="22">
        <v>5.5300000000000002E-2</v>
      </c>
      <c r="L24" s="22">
        <v>7.3999999999999996E-2</v>
      </c>
      <c r="M24" s="22">
        <v>2.6200000000000001E-2</v>
      </c>
      <c r="N24" s="22">
        <v>9.6000000000000002E-2</v>
      </c>
      <c r="O24" s="21"/>
    </row>
    <row r="25" spans="1:15">
      <c r="A25" s="14">
        <v>136.30000000000001</v>
      </c>
      <c r="B25" s="14" t="s">
        <v>136</v>
      </c>
      <c r="C25" s="14">
        <v>15</v>
      </c>
      <c r="D25" s="15">
        <v>0.121</v>
      </c>
      <c r="H25" s="33">
        <v>158.1</v>
      </c>
      <c r="I25" s="21" t="s">
        <v>137</v>
      </c>
      <c r="J25" s="21">
        <v>200</v>
      </c>
      <c r="K25" s="22">
        <v>3.9100000000000003E-2</v>
      </c>
      <c r="L25" s="22">
        <v>6.9900000000000004E-2</v>
      </c>
      <c r="M25" s="22">
        <v>2.4400000000000002E-2</v>
      </c>
      <c r="N25" s="22">
        <v>8.3699999999999997E-2</v>
      </c>
      <c r="O25" s="21"/>
    </row>
    <row r="26" spans="1:15">
      <c r="A26" s="14">
        <v>136.30000000000001</v>
      </c>
      <c r="B26" s="14" t="s">
        <v>136</v>
      </c>
      <c r="C26" s="14">
        <v>20</v>
      </c>
      <c r="D26" s="15">
        <v>9.8799999999999999E-2</v>
      </c>
      <c r="H26" s="33">
        <v>158.1</v>
      </c>
      <c r="I26" s="21" t="s">
        <v>137</v>
      </c>
      <c r="J26" s="21">
        <v>225</v>
      </c>
      <c r="K26" s="22">
        <v>4.1300000000000003E-2</v>
      </c>
      <c r="L26" s="22">
        <v>6.5100000000000005E-2</v>
      </c>
      <c r="M26" s="22">
        <v>2.3400000000000001E-2</v>
      </c>
      <c r="N26" s="22">
        <v>8.0600000000000005E-2</v>
      </c>
      <c r="O26" s="21"/>
    </row>
    <row r="27" spans="1:15">
      <c r="A27" s="14">
        <v>136.30000000000001</v>
      </c>
      <c r="B27" s="21" t="s">
        <v>136</v>
      </c>
      <c r="C27" s="21">
        <v>25</v>
      </c>
      <c r="D27" s="15">
        <v>8.6199999999999999E-2</v>
      </c>
      <c r="H27" s="33">
        <v>158.1</v>
      </c>
      <c r="I27" s="21" t="s">
        <v>137</v>
      </c>
      <c r="J27" s="21">
        <v>250</v>
      </c>
      <c r="K27" s="22">
        <v>3.5799999999999998E-2</v>
      </c>
      <c r="L27" s="22">
        <v>6.4899999999999999E-2</v>
      </c>
      <c r="M27" s="22">
        <v>2.0899999999999998E-2</v>
      </c>
      <c r="N27" s="22">
        <v>7.6999999999999999E-2</v>
      </c>
      <c r="O27" s="21"/>
    </row>
    <row r="28" spans="1:15">
      <c r="A28" s="26"/>
      <c r="B28" s="26"/>
      <c r="C28" s="26"/>
      <c r="D28" s="26"/>
      <c r="H28" s="33">
        <v>158.1</v>
      </c>
      <c r="I28" s="21" t="s">
        <v>137</v>
      </c>
      <c r="J28" s="21">
        <v>275</v>
      </c>
      <c r="K28" s="22">
        <v>4.0800000000000003E-2</v>
      </c>
      <c r="L28" s="22">
        <v>5.7200000000000001E-2</v>
      </c>
      <c r="M28" s="22">
        <v>1.9800000000000002E-2</v>
      </c>
      <c r="N28" s="22">
        <v>7.2999999999999995E-2</v>
      </c>
      <c r="O28" s="21"/>
    </row>
    <row r="29" spans="1:15">
      <c r="A29" s="14">
        <v>158.1</v>
      </c>
      <c r="B29" s="14" t="s">
        <v>136</v>
      </c>
      <c r="C29" s="14">
        <v>119</v>
      </c>
      <c r="D29" s="15">
        <v>3.68E-5</v>
      </c>
      <c r="H29" s="33">
        <v>158.1</v>
      </c>
      <c r="I29" s="21" t="s">
        <v>137</v>
      </c>
      <c r="J29" s="21">
        <v>300</v>
      </c>
      <c r="K29" s="22">
        <v>3.8300000000000001E-2</v>
      </c>
      <c r="L29" s="22">
        <v>5.5500000000000001E-2</v>
      </c>
      <c r="M29" s="22">
        <v>1.9699999999999999E-2</v>
      </c>
      <c r="N29" s="22">
        <v>7.0199999999999999E-2</v>
      </c>
      <c r="O29" s="21">
        <v>6</v>
      </c>
    </row>
    <row r="30" spans="1:15">
      <c r="A30" s="14">
        <v>158.1</v>
      </c>
      <c r="B30" s="14" t="s">
        <v>138</v>
      </c>
      <c r="C30" s="14">
        <v>80</v>
      </c>
      <c r="D30" s="15">
        <v>1.04E-2</v>
      </c>
      <c r="H30" s="33">
        <v>158.1</v>
      </c>
      <c r="I30" s="21" t="s">
        <v>137</v>
      </c>
      <c r="J30" s="21">
        <v>325</v>
      </c>
      <c r="K30" s="22">
        <v>2.7699999999999999E-2</v>
      </c>
      <c r="L30" s="22">
        <v>5.3999999999999999E-2</v>
      </c>
      <c r="M30" s="22">
        <v>1.4800000000000001E-2</v>
      </c>
      <c r="N30" s="22">
        <v>6.2399999999999997E-2</v>
      </c>
      <c r="O30" s="21">
        <v>6.4</v>
      </c>
    </row>
    <row r="31" spans="1:15">
      <c r="A31" s="14">
        <v>158.1</v>
      </c>
      <c r="B31" s="14" t="s">
        <v>136</v>
      </c>
      <c r="C31" s="14">
        <v>5</v>
      </c>
      <c r="D31" s="15">
        <v>1.01E-2</v>
      </c>
      <c r="H31" s="33">
        <v>158.1</v>
      </c>
      <c r="I31" s="21" t="s">
        <v>137</v>
      </c>
      <c r="J31" s="21">
        <v>350</v>
      </c>
      <c r="K31" s="22">
        <v>2.8799999999999999E-2</v>
      </c>
      <c r="L31" s="22">
        <v>4.6600000000000003E-2</v>
      </c>
      <c r="M31" s="22">
        <v>1.3100000000000001E-2</v>
      </c>
      <c r="N31" s="22">
        <v>5.6300000000000003E-2</v>
      </c>
      <c r="O31" s="21">
        <v>7.2</v>
      </c>
    </row>
    <row r="32" spans="1:15">
      <c r="A32" s="14">
        <v>158.1</v>
      </c>
      <c r="B32" s="14" t="s">
        <v>136</v>
      </c>
      <c r="C32" s="14">
        <v>10</v>
      </c>
      <c r="D32" s="15">
        <v>9.2800000000000001E-3</v>
      </c>
      <c r="H32" s="33">
        <v>158.1</v>
      </c>
      <c r="I32" s="21" t="s">
        <v>137</v>
      </c>
      <c r="J32" s="21">
        <v>375</v>
      </c>
      <c r="K32" s="22">
        <v>2.87E-2</v>
      </c>
      <c r="L32" s="22">
        <v>4.4999999999999998E-2</v>
      </c>
      <c r="M32" s="22">
        <v>1.29E-2</v>
      </c>
      <c r="N32" s="22">
        <v>5.4899999999999997E-2</v>
      </c>
      <c r="O32" s="21"/>
    </row>
    <row r="33" spans="1:15">
      <c r="A33" s="14">
        <v>158.1</v>
      </c>
      <c r="B33" s="14" t="s">
        <v>136</v>
      </c>
      <c r="C33" s="14">
        <v>15</v>
      </c>
      <c r="D33" s="15">
        <v>8.0300000000000007E-3</v>
      </c>
      <c r="H33" s="33">
        <v>158.1</v>
      </c>
      <c r="I33" s="21" t="s">
        <v>137</v>
      </c>
      <c r="J33" s="21">
        <v>400</v>
      </c>
      <c r="K33" s="22">
        <v>2.5100000000000001E-2</v>
      </c>
      <c r="L33" s="22">
        <v>4.1700000000000001E-2</v>
      </c>
      <c r="M33" s="22">
        <v>1.12E-2</v>
      </c>
      <c r="N33" s="22">
        <v>0.05</v>
      </c>
      <c r="O33" s="21">
        <v>10.199999999999999</v>
      </c>
    </row>
    <row r="34" spans="1:15">
      <c r="A34" s="14">
        <v>158.1</v>
      </c>
      <c r="B34" s="21" t="s">
        <v>136</v>
      </c>
      <c r="C34" s="21">
        <v>20</v>
      </c>
      <c r="D34" s="15">
        <v>6.6600000000000001E-3</v>
      </c>
      <c r="H34" s="33">
        <v>158.1</v>
      </c>
      <c r="I34" s="21" t="s">
        <v>137</v>
      </c>
      <c r="J34" s="23">
        <v>450</v>
      </c>
      <c r="K34" s="22">
        <v>1.77E-2</v>
      </c>
      <c r="L34" s="22">
        <v>3.3700000000000001E-2</v>
      </c>
      <c r="M34" s="22">
        <v>9.2999999999999992E-3</v>
      </c>
      <c r="N34" s="22">
        <v>3.9199999999999999E-2</v>
      </c>
      <c r="O34" s="23">
        <v>34</v>
      </c>
    </row>
    <row r="35" spans="1:15">
      <c r="A35" s="14">
        <v>158.1</v>
      </c>
      <c r="B35" s="14" t="s">
        <v>136</v>
      </c>
      <c r="C35" s="14">
        <v>25</v>
      </c>
      <c r="D35" s="15">
        <v>5.2700000000000004E-3</v>
      </c>
      <c r="H35" s="33">
        <v>158.1</v>
      </c>
      <c r="I35" s="21" t="s">
        <v>137</v>
      </c>
      <c r="J35" s="21">
        <v>500</v>
      </c>
      <c r="K35" s="22">
        <v>1.7299999999999999E-2</v>
      </c>
      <c r="L35" s="22">
        <v>2.8299999999999999E-2</v>
      </c>
      <c r="M35" s="22">
        <v>7.7999999999999996E-3</v>
      </c>
      <c r="N35" s="22">
        <v>3.4099999999999998E-2</v>
      </c>
      <c r="O35" s="23">
        <v>35.299999999999997</v>
      </c>
    </row>
    <row r="36" spans="1:15">
      <c r="A36" s="14">
        <v>158.1</v>
      </c>
      <c r="B36" s="14" t="s">
        <v>136</v>
      </c>
      <c r="C36" s="14">
        <v>30</v>
      </c>
      <c r="D36" s="15">
        <v>4.0400000000000002E-3</v>
      </c>
      <c r="H36" s="33">
        <v>158.1</v>
      </c>
      <c r="I36" s="21" t="s">
        <v>137</v>
      </c>
      <c r="J36" s="21">
        <v>550</v>
      </c>
      <c r="K36" s="22">
        <v>7.0699999999999999E-3</v>
      </c>
      <c r="L36" s="22">
        <v>1.49E-2</v>
      </c>
      <c r="M36" s="22">
        <v>4.1900000000000001E-3</v>
      </c>
      <c r="N36" s="22">
        <v>1.7100000000000001E-2</v>
      </c>
      <c r="O36" s="23">
        <v>36.299999999999997</v>
      </c>
    </row>
    <row r="37" spans="1:15">
      <c r="A37" s="14">
        <v>158.1</v>
      </c>
      <c r="B37" s="14" t="s">
        <v>139</v>
      </c>
      <c r="C37" s="14">
        <v>10</v>
      </c>
      <c r="D37" s="15">
        <v>1.5100000000000001E-2</v>
      </c>
      <c r="H37" s="33">
        <v>158.1</v>
      </c>
      <c r="I37" s="21" t="s">
        <v>137</v>
      </c>
      <c r="J37" s="21">
        <v>575</v>
      </c>
      <c r="K37" s="22">
        <v>2.4499999999999999E-4</v>
      </c>
      <c r="L37" s="22">
        <v>2.9E-5</v>
      </c>
      <c r="M37" s="22">
        <v>6.1700000000000004E-4</v>
      </c>
      <c r="N37" s="22">
        <v>6.6399999999999999E-4</v>
      </c>
      <c r="O37" s="23"/>
    </row>
    <row r="38" spans="1:15">
      <c r="A38" s="14">
        <v>158.1</v>
      </c>
      <c r="B38" s="14" t="s">
        <v>139</v>
      </c>
      <c r="C38" s="14">
        <v>20</v>
      </c>
      <c r="D38" s="15">
        <v>3.0099999999999998E-2</v>
      </c>
      <c r="H38" s="33">
        <v>158.1</v>
      </c>
      <c r="I38" s="21" t="s">
        <v>137</v>
      </c>
      <c r="J38" s="21">
        <v>600</v>
      </c>
      <c r="K38" s="22">
        <v>1.3899999999999999E-4</v>
      </c>
      <c r="L38" s="22">
        <v>1.9000000000000001E-5</v>
      </c>
      <c r="M38" s="22">
        <v>3.3399999999999999E-4</v>
      </c>
      <c r="N38" s="22">
        <v>3.6200000000000002E-4</v>
      </c>
      <c r="O38" s="23">
        <v>34.9</v>
      </c>
    </row>
    <row r="39" spans="1:15">
      <c r="A39" s="14">
        <v>158.1</v>
      </c>
      <c r="B39" s="14" t="s">
        <v>139</v>
      </c>
      <c r="C39" s="14">
        <v>50</v>
      </c>
      <c r="D39" s="15">
        <v>0.09</v>
      </c>
      <c r="H39" s="33">
        <v>158.1</v>
      </c>
      <c r="I39" s="21" t="s">
        <v>137</v>
      </c>
      <c r="J39" s="21">
        <v>650</v>
      </c>
      <c r="K39" s="22">
        <v>3.8000000000000002E-5</v>
      </c>
      <c r="L39" s="22">
        <v>-1.8E-5</v>
      </c>
      <c r="M39" s="22">
        <v>2.9300000000000002E-4</v>
      </c>
      <c r="N39" s="22">
        <v>2.9599999999999998E-4</v>
      </c>
      <c r="O39" s="23"/>
    </row>
    <row r="40" spans="1:15">
      <c r="A40" s="14">
        <v>158.1</v>
      </c>
      <c r="B40" s="14" t="s">
        <v>139</v>
      </c>
      <c r="C40" s="14">
        <v>100</v>
      </c>
      <c r="D40" s="15">
        <v>0.127</v>
      </c>
      <c r="H40" s="33">
        <v>158.1</v>
      </c>
      <c r="I40" s="21" t="s">
        <v>137</v>
      </c>
      <c r="J40" s="21">
        <v>675</v>
      </c>
      <c r="K40" s="22">
        <v>2.8699999999999998E-4</v>
      </c>
      <c r="L40" s="22">
        <v>-1.8200000000000001E-4</v>
      </c>
      <c r="M40" s="22">
        <v>2.9300000000000002E-4</v>
      </c>
      <c r="N40" s="22">
        <v>4.4900000000000002E-4</v>
      </c>
      <c r="O40" s="24"/>
    </row>
    <row r="41" spans="1:15">
      <c r="A41" s="14">
        <v>158.1</v>
      </c>
      <c r="B41" s="14" t="s">
        <v>139</v>
      </c>
      <c r="C41" s="14">
        <v>300</v>
      </c>
      <c r="D41" s="15">
        <v>0.14099999999999999</v>
      </c>
      <c r="H41" s="35">
        <v>161.15</v>
      </c>
      <c r="I41" s="27" t="s">
        <v>137</v>
      </c>
      <c r="J41" s="27">
        <v>0</v>
      </c>
      <c r="K41" s="28">
        <v>2.1899999999999999E-2</v>
      </c>
      <c r="L41" s="28">
        <v>2.23E-2</v>
      </c>
      <c r="M41" s="28">
        <v>9.2999999999999992E-3</v>
      </c>
      <c r="N41" s="28">
        <v>3.2599999999999997E-2</v>
      </c>
      <c r="O41" s="21">
        <v>-1.6</v>
      </c>
    </row>
    <row r="42" spans="1:15">
      <c r="A42" s="14">
        <v>158.1</v>
      </c>
      <c r="B42" s="14" t="s">
        <v>139</v>
      </c>
      <c r="C42" s="14">
        <v>500</v>
      </c>
      <c r="D42" s="15">
        <v>0.14499999999999999</v>
      </c>
      <c r="H42" s="33">
        <v>161.15</v>
      </c>
      <c r="I42" s="21" t="s">
        <v>137</v>
      </c>
      <c r="J42" s="21">
        <v>100</v>
      </c>
      <c r="K42" s="22">
        <v>1.83E-2</v>
      </c>
      <c r="L42" s="22">
        <v>2.1299999999999999E-2</v>
      </c>
      <c r="M42" s="22">
        <v>8.9999999999999993E-3</v>
      </c>
      <c r="N42" s="22">
        <v>2.9499999999999998E-2</v>
      </c>
      <c r="O42" s="21"/>
    </row>
    <row r="43" spans="1:15">
      <c r="A43" s="14">
        <v>158.1</v>
      </c>
      <c r="B43" s="14" t="s">
        <v>139</v>
      </c>
      <c r="C43" s="14">
        <v>800</v>
      </c>
      <c r="D43" s="15">
        <v>0.14599999999999999</v>
      </c>
      <c r="H43" s="33">
        <v>161.15</v>
      </c>
      <c r="I43" s="21" t="s">
        <v>137</v>
      </c>
      <c r="J43" s="21">
        <v>200</v>
      </c>
      <c r="K43" s="22">
        <v>1.37E-2</v>
      </c>
      <c r="L43" s="22">
        <v>1.8800000000000001E-2</v>
      </c>
      <c r="M43" s="22">
        <v>8.4200000000000004E-3</v>
      </c>
      <c r="N43" s="22">
        <v>2.4799999999999999E-2</v>
      </c>
      <c r="O43" s="21"/>
    </row>
    <row r="44" spans="1:15">
      <c r="A44" s="14">
        <v>158.1</v>
      </c>
      <c r="B44" s="14" t="s">
        <v>139</v>
      </c>
      <c r="C44" s="14">
        <v>1000</v>
      </c>
      <c r="D44" s="15">
        <v>0.14599999999999999</v>
      </c>
      <c r="H44" s="33">
        <v>161.15</v>
      </c>
      <c r="I44" s="21" t="s">
        <v>137</v>
      </c>
      <c r="J44" s="21">
        <v>225</v>
      </c>
      <c r="K44" s="22">
        <v>1.5800000000000002E-2</v>
      </c>
      <c r="L44" s="22">
        <v>1.4999999999999999E-2</v>
      </c>
      <c r="M44" s="22">
        <v>8.2500000000000004E-3</v>
      </c>
      <c r="N44" s="22">
        <v>2.3300000000000001E-2</v>
      </c>
      <c r="O44" s="21"/>
    </row>
    <row r="45" spans="1:15">
      <c r="A45" s="14">
        <v>158.1</v>
      </c>
      <c r="B45" s="14" t="s">
        <v>136</v>
      </c>
      <c r="C45" s="14">
        <v>5</v>
      </c>
      <c r="D45" s="15">
        <v>0.13200000000000001</v>
      </c>
      <c r="H45" s="33">
        <v>161.15</v>
      </c>
      <c r="I45" s="21" t="s">
        <v>137</v>
      </c>
      <c r="J45" s="21">
        <v>250</v>
      </c>
      <c r="K45" s="22">
        <v>1.3299999999999999E-2</v>
      </c>
      <c r="L45" s="22">
        <v>1.5599999999999999E-2</v>
      </c>
      <c r="M45" s="22">
        <v>7.8899999999999994E-3</v>
      </c>
      <c r="N45" s="22">
        <v>2.1899999999999999E-2</v>
      </c>
      <c r="O45" s="21"/>
    </row>
    <row r="46" spans="1:15">
      <c r="A46" s="14">
        <v>158.1</v>
      </c>
      <c r="B46" s="14" t="s">
        <v>136</v>
      </c>
      <c r="C46" s="14">
        <v>10</v>
      </c>
      <c r="D46" s="15">
        <v>0.111</v>
      </c>
      <c r="H46" s="33">
        <v>161.15</v>
      </c>
      <c r="I46" s="21" t="s">
        <v>137</v>
      </c>
      <c r="J46" s="21">
        <v>275</v>
      </c>
      <c r="K46" s="22">
        <v>1.2800000000000001E-2</v>
      </c>
      <c r="L46" s="22">
        <v>1.4500000000000001E-2</v>
      </c>
      <c r="M46" s="22">
        <v>6.8799999999999998E-3</v>
      </c>
      <c r="N46" s="22">
        <v>2.0500000000000001E-2</v>
      </c>
      <c r="O46" s="21"/>
    </row>
    <row r="47" spans="1:15">
      <c r="A47" s="14">
        <v>158.1</v>
      </c>
      <c r="B47" s="14" t="s">
        <v>136</v>
      </c>
      <c r="C47" s="14">
        <v>15</v>
      </c>
      <c r="D47" s="15">
        <v>9.1600000000000001E-2</v>
      </c>
      <c r="H47" s="33">
        <v>161.15</v>
      </c>
      <c r="I47" s="21" t="s">
        <v>137</v>
      </c>
      <c r="J47" s="21">
        <v>300</v>
      </c>
      <c r="K47" s="22">
        <v>1.24E-2</v>
      </c>
      <c r="L47" s="22">
        <v>1.32E-2</v>
      </c>
      <c r="M47" s="22">
        <v>6.77E-3</v>
      </c>
      <c r="N47" s="22">
        <v>1.9400000000000001E-2</v>
      </c>
      <c r="O47" s="21">
        <v>0.5</v>
      </c>
    </row>
    <row r="48" spans="1:15">
      <c r="A48" s="14">
        <v>158.1</v>
      </c>
      <c r="B48" s="14" t="s">
        <v>136</v>
      </c>
      <c r="C48" s="14">
        <v>20</v>
      </c>
      <c r="D48" s="15">
        <v>7.2900000000000006E-2</v>
      </c>
      <c r="H48" s="33">
        <v>161.15</v>
      </c>
      <c r="I48" s="21" t="s">
        <v>137</v>
      </c>
      <c r="J48" s="21">
        <v>325</v>
      </c>
      <c r="K48" s="22">
        <v>9.8799999999999999E-3</v>
      </c>
      <c r="L48" s="22">
        <v>1.2999999999999999E-2</v>
      </c>
      <c r="M48" s="22">
        <v>5.1999999999999998E-3</v>
      </c>
      <c r="N48" s="22">
        <v>1.7100000000000001E-2</v>
      </c>
      <c r="O48" s="21">
        <v>0.7</v>
      </c>
    </row>
    <row r="49" spans="1:15">
      <c r="A49" s="14">
        <v>158.1</v>
      </c>
      <c r="B49" s="14" t="s">
        <v>136</v>
      </c>
      <c r="C49" s="14">
        <v>25</v>
      </c>
      <c r="D49" s="15">
        <v>5.7799999999999997E-2</v>
      </c>
      <c r="H49" s="33">
        <v>161.15</v>
      </c>
      <c r="I49" s="21" t="s">
        <v>137</v>
      </c>
      <c r="J49" s="21">
        <v>350</v>
      </c>
      <c r="K49" s="22">
        <v>7.5799999999999999E-3</v>
      </c>
      <c r="L49" s="22">
        <v>1.24E-2</v>
      </c>
      <c r="M49" s="22">
        <v>4.4600000000000004E-3</v>
      </c>
      <c r="N49" s="22">
        <v>1.52E-2</v>
      </c>
      <c r="O49" s="21">
        <v>0.7</v>
      </c>
    </row>
    <row r="50" spans="1:15">
      <c r="A50" s="26"/>
      <c r="B50" s="26"/>
      <c r="C50" s="26"/>
      <c r="D50" s="26"/>
      <c r="H50" s="33">
        <v>161.15</v>
      </c>
      <c r="I50" s="21" t="s">
        <v>137</v>
      </c>
      <c r="J50" s="21">
        <v>375</v>
      </c>
      <c r="K50" s="22">
        <v>5.64E-3</v>
      </c>
      <c r="L50" s="22">
        <v>1.26E-2</v>
      </c>
      <c r="M50" s="22">
        <v>4.47E-3</v>
      </c>
      <c r="N50" s="22">
        <v>1.4500000000000001E-2</v>
      </c>
      <c r="O50" s="21"/>
    </row>
    <row r="51" spans="1:15">
      <c r="A51" s="14">
        <v>161.15</v>
      </c>
      <c r="B51" s="14" t="s">
        <v>136</v>
      </c>
      <c r="C51" s="14">
        <v>119</v>
      </c>
      <c r="D51" s="15">
        <v>9.0199999999999997E-5</v>
      </c>
      <c r="H51" s="33">
        <v>161.15</v>
      </c>
      <c r="I51" s="21" t="s">
        <v>137</v>
      </c>
      <c r="J51" s="23">
        <v>400</v>
      </c>
      <c r="K51" s="22">
        <v>4.7200000000000002E-3</v>
      </c>
      <c r="L51" s="22">
        <v>1.15E-2</v>
      </c>
      <c r="M51" s="22">
        <v>4.2100000000000002E-3</v>
      </c>
      <c r="N51" s="22">
        <v>1.32E-2</v>
      </c>
      <c r="O51" s="23">
        <v>1.4</v>
      </c>
    </row>
    <row r="52" spans="1:15">
      <c r="A52" s="14">
        <v>161.15</v>
      </c>
      <c r="B52" s="14" t="s">
        <v>138</v>
      </c>
      <c r="C52" s="14">
        <v>80</v>
      </c>
      <c r="D52" s="15">
        <v>3.6900000000000001E-3</v>
      </c>
      <c r="H52" s="33">
        <v>161.15</v>
      </c>
      <c r="I52" s="21" t="s">
        <v>137</v>
      </c>
      <c r="J52" s="21">
        <v>450</v>
      </c>
      <c r="K52" s="22">
        <v>5.28E-3</v>
      </c>
      <c r="L52" s="22">
        <v>8.6999999999999994E-3</v>
      </c>
      <c r="M52" s="22">
        <v>3.62E-3</v>
      </c>
      <c r="N52" s="22">
        <v>1.0800000000000001E-2</v>
      </c>
      <c r="O52" s="23">
        <v>2.8</v>
      </c>
    </row>
    <row r="53" spans="1:15">
      <c r="A53" s="14">
        <v>161.15</v>
      </c>
      <c r="B53" s="14" t="s">
        <v>136</v>
      </c>
      <c r="C53" s="14">
        <v>5</v>
      </c>
      <c r="D53" s="15">
        <v>3.5300000000000002E-3</v>
      </c>
      <c r="H53" s="33">
        <v>161.15</v>
      </c>
      <c r="I53" s="21" t="s">
        <v>137</v>
      </c>
      <c r="J53" s="21">
        <v>500</v>
      </c>
      <c r="K53" s="22">
        <v>3.64E-3</v>
      </c>
      <c r="L53" s="22">
        <v>8.2900000000000005E-3</v>
      </c>
      <c r="M53" s="22">
        <v>2.9399999999999999E-3</v>
      </c>
      <c r="N53" s="22">
        <v>9.5200000000000007E-3</v>
      </c>
      <c r="O53" s="23">
        <v>3.3</v>
      </c>
    </row>
    <row r="54" spans="1:15">
      <c r="A54" s="14">
        <v>161.15</v>
      </c>
      <c r="B54" s="14" t="s">
        <v>136</v>
      </c>
      <c r="C54" s="14">
        <v>10</v>
      </c>
      <c r="D54" s="15">
        <v>3.1700000000000001E-3</v>
      </c>
      <c r="H54" s="33">
        <v>161.15</v>
      </c>
      <c r="I54" s="21" t="s">
        <v>137</v>
      </c>
      <c r="J54" s="21">
        <v>550</v>
      </c>
      <c r="K54" s="22">
        <v>3.0899999999999999E-3</v>
      </c>
      <c r="L54" s="22">
        <v>5.3200000000000001E-3</v>
      </c>
      <c r="M54" s="22">
        <v>1.9400000000000001E-3</v>
      </c>
      <c r="N54" s="22">
        <v>6.4599999999999996E-3</v>
      </c>
      <c r="O54" s="23">
        <v>3.4</v>
      </c>
    </row>
    <row r="55" spans="1:15">
      <c r="A55" s="14">
        <v>161.15</v>
      </c>
      <c r="B55" s="14" t="s">
        <v>136</v>
      </c>
      <c r="C55" s="14">
        <v>15</v>
      </c>
      <c r="D55" s="15">
        <v>2.7899999999999999E-3</v>
      </c>
      <c r="H55" s="33">
        <v>161.15</v>
      </c>
      <c r="I55" s="21" t="s">
        <v>137</v>
      </c>
      <c r="J55" s="21">
        <v>575</v>
      </c>
      <c r="K55" s="22">
        <v>6.9399999999999996E-4</v>
      </c>
      <c r="L55" s="22">
        <v>5.5400000000000002E-4</v>
      </c>
      <c r="M55" s="22">
        <v>7.3700000000000002E-4</v>
      </c>
      <c r="N55" s="22">
        <v>1.15E-3</v>
      </c>
      <c r="O55" s="23"/>
    </row>
    <row r="56" spans="1:15">
      <c r="A56" s="14">
        <v>161.15</v>
      </c>
      <c r="B56" s="21" t="s">
        <v>136</v>
      </c>
      <c r="C56" s="21">
        <v>20</v>
      </c>
      <c r="D56" s="15">
        <v>2.3800000000000002E-3</v>
      </c>
      <c r="H56" s="33">
        <v>161.15</v>
      </c>
      <c r="I56" s="21" t="s">
        <v>137</v>
      </c>
      <c r="J56" s="21">
        <v>600</v>
      </c>
      <c r="K56" s="22">
        <v>1E-4</v>
      </c>
      <c r="L56" s="22">
        <v>-4.8999999999999998E-5</v>
      </c>
      <c r="M56" s="22">
        <v>5.4199999999999995E-4</v>
      </c>
      <c r="N56" s="22">
        <v>5.53E-4</v>
      </c>
      <c r="O56" s="23"/>
    </row>
    <row r="57" spans="1:15">
      <c r="A57" s="14">
        <v>161.15</v>
      </c>
      <c r="B57" s="14" t="s">
        <v>136</v>
      </c>
      <c r="C57" s="14">
        <v>25</v>
      </c>
      <c r="D57" s="15">
        <v>1.9599999999999999E-3</v>
      </c>
      <c r="H57" s="33">
        <v>161.15</v>
      </c>
      <c r="I57" s="21" t="s">
        <v>137</v>
      </c>
      <c r="J57" s="21">
        <v>650</v>
      </c>
      <c r="K57" s="22">
        <v>1.74E-4</v>
      </c>
      <c r="L57" s="22">
        <v>-3.8000000000000002E-5</v>
      </c>
      <c r="M57" s="22">
        <v>4.9799999999999996E-4</v>
      </c>
      <c r="N57" s="22">
        <v>5.2899999999999996E-4</v>
      </c>
      <c r="O57" s="23">
        <v>4.9000000000000004</v>
      </c>
    </row>
    <row r="58" spans="1:15">
      <c r="A58" s="14">
        <v>161.15</v>
      </c>
      <c r="B58" s="14" t="s">
        <v>136</v>
      </c>
      <c r="C58" s="14">
        <v>30</v>
      </c>
      <c r="D58" s="15">
        <v>1.5299999999999999E-3</v>
      </c>
      <c r="H58" s="33">
        <v>161.15</v>
      </c>
      <c r="I58" s="21" t="s">
        <v>137</v>
      </c>
      <c r="J58" s="21">
        <v>675</v>
      </c>
      <c r="K58" s="22">
        <v>2.4899999999999998E-4</v>
      </c>
      <c r="L58" s="22">
        <v>-1.63E-4</v>
      </c>
      <c r="M58" s="22">
        <v>4.3600000000000003E-4</v>
      </c>
      <c r="N58" s="22">
        <v>5.2700000000000002E-4</v>
      </c>
      <c r="O58" s="24"/>
    </row>
    <row r="59" spans="1:15">
      <c r="A59" s="14">
        <v>161.15</v>
      </c>
      <c r="B59" s="14" t="s">
        <v>139</v>
      </c>
      <c r="C59" s="14">
        <v>10</v>
      </c>
      <c r="D59" s="15">
        <v>5.2100000000000002E-3</v>
      </c>
      <c r="H59" s="35">
        <v>166.75</v>
      </c>
      <c r="I59" s="27" t="s">
        <v>137</v>
      </c>
      <c r="J59" s="27">
        <v>0</v>
      </c>
      <c r="K59" s="28">
        <v>3.8800000000000001E-2</v>
      </c>
      <c r="L59" s="28">
        <v>4.2200000000000001E-2</v>
      </c>
      <c r="M59" s="28">
        <v>1.89E-2</v>
      </c>
      <c r="N59" s="28">
        <v>6.0400000000000002E-2</v>
      </c>
      <c r="O59" s="21">
        <v>0.3</v>
      </c>
    </row>
    <row r="60" spans="1:15">
      <c r="A60" s="14">
        <v>161.15</v>
      </c>
      <c r="B60" s="14" t="s">
        <v>139</v>
      </c>
      <c r="C60" s="14">
        <v>20</v>
      </c>
      <c r="D60" s="15">
        <v>1.0699999999999999E-2</v>
      </c>
      <c r="H60" s="33">
        <v>166.75</v>
      </c>
      <c r="I60" s="21" t="s">
        <v>137</v>
      </c>
      <c r="J60" s="21">
        <v>100</v>
      </c>
      <c r="K60" s="22">
        <v>3.09E-2</v>
      </c>
      <c r="L60" s="22">
        <v>4.1799999999999997E-2</v>
      </c>
      <c r="M60" s="22">
        <v>1.7999999999999999E-2</v>
      </c>
      <c r="N60" s="22">
        <v>5.5E-2</v>
      </c>
      <c r="O60" s="21"/>
    </row>
    <row r="61" spans="1:15">
      <c r="A61" s="14">
        <v>161.15</v>
      </c>
      <c r="B61" s="14" t="s">
        <v>139</v>
      </c>
      <c r="C61" s="14">
        <v>50</v>
      </c>
      <c r="D61" s="15">
        <v>2.6800000000000001E-2</v>
      </c>
      <c r="H61" s="33">
        <v>166.75</v>
      </c>
      <c r="I61" s="21" t="s">
        <v>137</v>
      </c>
      <c r="J61" s="21">
        <v>200</v>
      </c>
      <c r="K61" s="22">
        <v>2.1999999999999999E-2</v>
      </c>
      <c r="L61" s="22">
        <v>4.0399999999999998E-2</v>
      </c>
      <c r="M61" s="22">
        <v>1.67E-2</v>
      </c>
      <c r="N61" s="22">
        <v>4.8899999999999999E-2</v>
      </c>
      <c r="O61" s="21"/>
    </row>
    <row r="62" spans="1:15">
      <c r="A62" s="14">
        <v>161.15</v>
      </c>
      <c r="B62" s="14" t="s">
        <v>139</v>
      </c>
      <c r="C62" s="14">
        <v>100</v>
      </c>
      <c r="D62" s="15">
        <v>3.9300000000000002E-2</v>
      </c>
      <c r="H62" s="33">
        <v>166.75</v>
      </c>
      <c r="I62" s="21" t="s">
        <v>137</v>
      </c>
      <c r="J62" s="21">
        <v>225</v>
      </c>
      <c r="K62" s="22">
        <v>2.2800000000000001E-2</v>
      </c>
      <c r="L62" s="22">
        <v>3.8100000000000002E-2</v>
      </c>
      <c r="M62" s="22">
        <v>1.61E-2</v>
      </c>
      <c r="N62" s="22">
        <v>4.7199999999999999E-2</v>
      </c>
      <c r="O62" s="21"/>
    </row>
    <row r="63" spans="1:15">
      <c r="A63" s="14">
        <v>161.15</v>
      </c>
      <c r="B63" s="14" t="s">
        <v>139</v>
      </c>
      <c r="C63" s="14">
        <v>300</v>
      </c>
      <c r="D63" s="15">
        <v>4.5999999999999999E-2</v>
      </c>
      <c r="H63" s="33">
        <v>166.75</v>
      </c>
      <c r="I63" s="21" t="s">
        <v>137</v>
      </c>
      <c r="J63" s="21">
        <v>250</v>
      </c>
      <c r="K63" s="22">
        <v>1.8700000000000001E-2</v>
      </c>
      <c r="L63" s="22">
        <v>3.85E-2</v>
      </c>
      <c r="M63" s="22">
        <v>1.55E-2</v>
      </c>
      <c r="N63" s="22">
        <v>4.5499999999999999E-2</v>
      </c>
      <c r="O63" s="21"/>
    </row>
    <row r="64" spans="1:15">
      <c r="A64" s="14">
        <v>161.15</v>
      </c>
      <c r="B64" s="14" t="s">
        <v>139</v>
      </c>
      <c r="C64" s="14">
        <v>500</v>
      </c>
      <c r="D64" s="15">
        <v>4.7399999999999998E-2</v>
      </c>
      <c r="H64" s="33">
        <v>166.75</v>
      </c>
      <c r="I64" s="21" t="s">
        <v>137</v>
      </c>
      <c r="J64" s="21">
        <v>275</v>
      </c>
      <c r="K64" s="22">
        <v>2.1899999999999999E-2</v>
      </c>
      <c r="L64" s="22">
        <v>3.39E-2</v>
      </c>
      <c r="M64" s="22">
        <v>1.4800000000000001E-2</v>
      </c>
      <c r="N64" s="22">
        <v>4.2999999999999997E-2</v>
      </c>
      <c r="O64" s="21"/>
    </row>
    <row r="65" spans="1:15">
      <c r="A65" s="14">
        <v>161.15</v>
      </c>
      <c r="B65" s="14" t="s">
        <v>139</v>
      </c>
      <c r="C65" s="14">
        <v>800</v>
      </c>
      <c r="D65" s="15">
        <v>4.8399999999999999E-2</v>
      </c>
      <c r="H65" s="33">
        <v>166.75</v>
      </c>
      <c r="I65" s="21" t="s">
        <v>137</v>
      </c>
      <c r="J65" s="21">
        <v>300</v>
      </c>
      <c r="K65" s="22">
        <v>2.18E-2</v>
      </c>
      <c r="L65" s="22">
        <v>3.1199999999999999E-2</v>
      </c>
      <c r="M65" s="22">
        <v>1.41E-2</v>
      </c>
      <c r="N65" s="22">
        <v>4.0599999999999997E-2</v>
      </c>
      <c r="O65" s="21">
        <v>2.2000000000000002</v>
      </c>
    </row>
    <row r="66" spans="1:15">
      <c r="A66" s="14">
        <v>161.15</v>
      </c>
      <c r="B66" s="14" t="s">
        <v>139</v>
      </c>
      <c r="C66" s="14">
        <v>1000</v>
      </c>
      <c r="D66" s="15">
        <v>4.8099999999999997E-2</v>
      </c>
      <c r="H66" s="33">
        <v>166.75</v>
      </c>
      <c r="I66" s="21" t="s">
        <v>137</v>
      </c>
      <c r="J66" s="21">
        <v>325</v>
      </c>
      <c r="K66" s="22">
        <v>1.4999999999999999E-2</v>
      </c>
      <c r="L66" s="22">
        <v>3.0200000000000001E-2</v>
      </c>
      <c r="M66" s="22">
        <v>1.15E-2</v>
      </c>
      <c r="N66" s="22">
        <v>3.56E-2</v>
      </c>
      <c r="O66" s="21">
        <v>2.8</v>
      </c>
    </row>
    <row r="67" spans="1:15">
      <c r="A67" s="14">
        <v>161.15</v>
      </c>
      <c r="B67" s="14" t="s">
        <v>136</v>
      </c>
      <c r="C67" s="14">
        <v>5</v>
      </c>
      <c r="D67" s="15">
        <v>4.1200000000000001E-2</v>
      </c>
      <c r="H67" s="33">
        <v>166.75</v>
      </c>
      <c r="I67" s="21" t="s">
        <v>137</v>
      </c>
      <c r="J67" s="21">
        <v>350</v>
      </c>
      <c r="K67" s="22">
        <v>1.32E-2</v>
      </c>
      <c r="L67" s="22">
        <v>2.4400000000000002E-2</v>
      </c>
      <c r="M67" s="22">
        <v>8.5000000000000006E-3</v>
      </c>
      <c r="N67" s="22">
        <v>2.9000000000000001E-2</v>
      </c>
      <c r="O67" s="21">
        <v>2.9</v>
      </c>
    </row>
    <row r="68" spans="1:15">
      <c r="A68" s="14">
        <v>161.15</v>
      </c>
      <c r="B68" s="14" t="s">
        <v>136</v>
      </c>
      <c r="C68" s="14">
        <v>10</v>
      </c>
      <c r="D68" s="15">
        <v>3.3399999999999999E-2</v>
      </c>
      <c r="H68" s="33">
        <v>166.75</v>
      </c>
      <c r="I68" s="21" t="s">
        <v>137</v>
      </c>
      <c r="J68" s="21">
        <v>375</v>
      </c>
      <c r="K68" s="22">
        <v>1.15E-2</v>
      </c>
      <c r="L68" s="22">
        <v>1.9300000000000001E-2</v>
      </c>
      <c r="M68" s="22">
        <v>7.4700000000000001E-3</v>
      </c>
      <c r="N68" s="22">
        <v>2.3599999999999999E-2</v>
      </c>
      <c r="O68" s="21"/>
    </row>
    <row r="69" spans="1:15">
      <c r="A69" s="14">
        <v>161.15</v>
      </c>
      <c r="B69" s="14" t="s">
        <v>136</v>
      </c>
      <c r="C69" s="14">
        <v>15</v>
      </c>
      <c r="D69" s="15">
        <v>2.8000000000000001E-2</v>
      </c>
      <c r="H69" s="33">
        <v>166.75</v>
      </c>
      <c r="I69" s="21" t="s">
        <v>137</v>
      </c>
      <c r="J69" s="23">
        <v>400</v>
      </c>
      <c r="K69" s="22">
        <v>7.1799999999999998E-3</v>
      </c>
      <c r="L69" s="22">
        <v>1.6899999999999998E-2</v>
      </c>
      <c r="M69" s="22">
        <v>5.5399999999999998E-3</v>
      </c>
      <c r="N69" s="22">
        <v>1.9199999999999998E-2</v>
      </c>
      <c r="O69" s="23">
        <v>9.6999999999999993</v>
      </c>
    </row>
    <row r="70" spans="1:15">
      <c r="A70" s="14">
        <v>161.15</v>
      </c>
      <c r="B70" s="14" t="s">
        <v>136</v>
      </c>
      <c r="C70" s="14">
        <v>20</v>
      </c>
      <c r="D70" s="15">
        <v>2.29E-2</v>
      </c>
      <c r="H70" s="33">
        <v>166.75</v>
      </c>
      <c r="I70" s="21" t="s">
        <v>137</v>
      </c>
      <c r="J70" s="21">
        <v>450</v>
      </c>
      <c r="K70" s="22">
        <v>7.0000000000000001E-3</v>
      </c>
      <c r="L70" s="22">
        <v>1.21E-2</v>
      </c>
      <c r="M70" s="22">
        <v>4.3299999999999996E-3</v>
      </c>
      <c r="N70" s="22">
        <v>1.46E-2</v>
      </c>
      <c r="O70" s="23">
        <v>81.2</v>
      </c>
    </row>
    <row r="71" spans="1:15">
      <c r="A71" s="14">
        <v>161.15</v>
      </c>
      <c r="B71" s="14" t="s">
        <v>136</v>
      </c>
      <c r="C71" s="14">
        <v>25</v>
      </c>
      <c r="D71" s="15">
        <v>1.9099999999999999E-2</v>
      </c>
      <c r="H71" s="33">
        <v>166.75</v>
      </c>
      <c r="I71" s="21" t="s">
        <v>137</v>
      </c>
      <c r="J71" s="21">
        <v>500</v>
      </c>
      <c r="K71" s="22">
        <v>4.6699999999999997E-3</v>
      </c>
      <c r="L71" s="22">
        <v>1.06E-2</v>
      </c>
      <c r="M71" s="22">
        <v>3.82E-3</v>
      </c>
      <c r="N71" s="22">
        <v>1.2200000000000001E-2</v>
      </c>
      <c r="O71" s="23">
        <v>88.1</v>
      </c>
    </row>
    <row r="72" spans="1:15">
      <c r="A72" s="26"/>
      <c r="B72" s="26"/>
      <c r="C72" s="26"/>
      <c r="D72" s="26"/>
      <c r="H72" s="33">
        <v>166.75</v>
      </c>
      <c r="I72" s="21" t="s">
        <v>137</v>
      </c>
      <c r="J72" s="21">
        <v>550</v>
      </c>
      <c r="K72" s="22">
        <v>3.81E-3</v>
      </c>
      <c r="L72" s="22">
        <v>5.6499999999999996E-3</v>
      </c>
      <c r="M72" s="22">
        <v>2.31E-3</v>
      </c>
      <c r="N72" s="22">
        <v>7.1900000000000002E-3</v>
      </c>
      <c r="O72" s="23">
        <v>69.099999999999994</v>
      </c>
    </row>
    <row r="73" spans="1:15">
      <c r="A73" s="14">
        <v>166.75</v>
      </c>
      <c r="B73" s="14" t="s">
        <v>136</v>
      </c>
      <c r="C73" s="14">
        <v>119</v>
      </c>
      <c r="D73" s="15">
        <v>3.8599999999999999E-7</v>
      </c>
      <c r="H73" s="33">
        <v>166.75</v>
      </c>
      <c r="I73" s="21" t="s">
        <v>137</v>
      </c>
      <c r="J73" s="21">
        <v>575</v>
      </c>
      <c r="K73" s="22">
        <v>6.5899999999999997E-4</v>
      </c>
      <c r="L73" s="22">
        <v>1.0300000000000001E-3</v>
      </c>
      <c r="M73" s="22">
        <v>9.2000000000000003E-4</v>
      </c>
      <c r="N73" s="22">
        <v>1.5299999999999999E-3</v>
      </c>
      <c r="O73" s="23"/>
    </row>
    <row r="74" spans="1:15">
      <c r="A74" s="14">
        <v>166.75</v>
      </c>
      <c r="B74" s="14" t="s">
        <v>138</v>
      </c>
      <c r="C74" s="14">
        <v>80</v>
      </c>
      <c r="D74" s="15">
        <v>4.7299999999999998E-3</v>
      </c>
      <c r="H74" s="33">
        <v>166.75</v>
      </c>
      <c r="I74" s="21" t="s">
        <v>137</v>
      </c>
      <c r="J74" s="21">
        <v>600</v>
      </c>
      <c r="K74" s="22">
        <v>1.15E-4</v>
      </c>
      <c r="L74" s="22">
        <v>1.4E-5</v>
      </c>
      <c r="M74" s="22">
        <v>3.3700000000000001E-4</v>
      </c>
      <c r="N74" s="22">
        <v>3.57E-4</v>
      </c>
      <c r="O74" s="23"/>
    </row>
    <row r="75" spans="1:15">
      <c r="A75" s="14">
        <v>166.75</v>
      </c>
      <c r="B75" s="14" t="s">
        <v>136</v>
      </c>
      <c r="C75" s="14">
        <v>5</v>
      </c>
      <c r="D75" s="15">
        <v>4.5700000000000003E-3</v>
      </c>
      <c r="H75" s="33">
        <v>166.75</v>
      </c>
      <c r="I75" s="21" t="s">
        <v>137</v>
      </c>
      <c r="J75" s="21">
        <v>650</v>
      </c>
      <c r="K75" s="22">
        <v>2.0799999999999999E-4</v>
      </c>
      <c r="L75" s="22">
        <v>1.13E-4</v>
      </c>
      <c r="M75" s="22">
        <v>4.0000000000000002E-4</v>
      </c>
      <c r="N75" s="22">
        <v>4.6500000000000003E-4</v>
      </c>
      <c r="O75" s="23">
        <v>34.5</v>
      </c>
    </row>
    <row r="76" spans="1:15">
      <c r="A76" s="14">
        <v>166.75</v>
      </c>
      <c r="B76" s="21" t="s">
        <v>136</v>
      </c>
      <c r="C76" s="21">
        <v>20</v>
      </c>
      <c r="D76" s="15">
        <v>3.13E-3</v>
      </c>
      <c r="H76" s="33">
        <v>166.75</v>
      </c>
      <c r="I76" s="21" t="s">
        <v>137</v>
      </c>
      <c r="J76" s="21">
        <v>675</v>
      </c>
      <c r="K76" s="22">
        <v>-8.2000000000000001E-5</v>
      </c>
      <c r="L76" s="22">
        <v>-3.6000000000000001E-5</v>
      </c>
      <c r="M76" s="22">
        <v>-3.8200000000000002E-4</v>
      </c>
      <c r="N76" s="22">
        <v>3.9300000000000001E-4</v>
      </c>
      <c r="O76" s="24"/>
    </row>
    <row r="77" spans="1:15">
      <c r="A77" s="14">
        <v>166.75</v>
      </c>
      <c r="B77" s="14" t="s">
        <v>136</v>
      </c>
      <c r="C77" s="14">
        <v>25</v>
      </c>
      <c r="D77" s="15">
        <v>2.5300000000000001E-3</v>
      </c>
      <c r="H77" s="35">
        <v>171.65</v>
      </c>
      <c r="I77" s="27" t="s">
        <v>137</v>
      </c>
      <c r="J77" s="27">
        <v>0</v>
      </c>
      <c r="K77" s="28">
        <v>8.6300000000000002E-2</v>
      </c>
      <c r="L77" s="28">
        <v>0.107</v>
      </c>
      <c r="M77" s="28">
        <v>3.7499999999999999E-2</v>
      </c>
      <c r="N77" s="28">
        <v>0.14199999999999999</v>
      </c>
      <c r="O77" s="21">
        <v>7.1</v>
      </c>
    </row>
    <row r="78" spans="1:15">
      <c r="A78" s="14">
        <v>166.75</v>
      </c>
      <c r="B78" s="14" t="s">
        <v>136</v>
      </c>
      <c r="C78" s="14">
        <v>30</v>
      </c>
      <c r="D78" s="15">
        <v>1.9499999999999999E-3</v>
      </c>
      <c r="H78" s="33">
        <v>171.65</v>
      </c>
      <c r="I78" s="21" t="s">
        <v>137</v>
      </c>
      <c r="J78" s="21">
        <v>100</v>
      </c>
      <c r="K78" s="22">
        <v>7.5600000000000001E-2</v>
      </c>
      <c r="L78" s="22">
        <v>9.9000000000000005E-2</v>
      </c>
      <c r="M78" s="22">
        <v>3.4500000000000003E-2</v>
      </c>
      <c r="N78" s="22">
        <v>0.129</v>
      </c>
      <c r="O78" s="21"/>
    </row>
    <row r="79" spans="1:15">
      <c r="A79" s="14">
        <v>166.75</v>
      </c>
      <c r="B79" s="14" t="s">
        <v>139</v>
      </c>
      <c r="C79" s="14">
        <v>10</v>
      </c>
      <c r="D79" s="15">
        <v>6.0000000000000001E-3</v>
      </c>
      <c r="H79" s="33">
        <v>171.65</v>
      </c>
      <c r="I79" s="21" t="s">
        <v>137</v>
      </c>
      <c r="J79" s="21">
        <v>200</v>
      </c>
      <c r="K79" s="22">
        <v>6.25E-2</v>
      </c>
      <c r="L79" s="22">
        <v>8.9499999999999996E-2</v>
      </c>
      <c r="M79" s="22">
        <v>3.1399999999999997E-2</v>
      </c>
      <c r="N79" s="22">
        <v>0.114</v>
      </c>
      <c r="O79" s="21"/>
    </row>
    <row r="80" spans="1:15">
      <c r="A80" s="14">
        <v>166.75</v>
      </c>
      <c r="B80" s="14" t="s">
        <v>139</v>
      </c>
      <c r="C80" s="14">
        <v>20</v>
      </c>
      <c r="D80" s="15">
        <v>1.2999999999999999E-2</v>
      </c>
      <c r="H80" s="33">
        <v>171.65</v>
      </c>
      <c r="I80" s="21" t="s">
        <v>137</v>
      </c>
      <c r="J80" s="21">
        <v>225</v>
      </c>
      <c r="K80" s="22">
        <v>3.95E-2</v>
      </c>
      <c r="L80" s="22">
        <v>9.8400000000000001E-2</v>
      </c>
      <c r="M80" s="22">
        <v>3.0200000000000001E-2</v>
      </c>
      <c r="N80" s="22">
        <v>0.11</v>
      </c>
      <c r="O80" s="21"/>
    </row>
    <row r="81" spans="1:15">
      <c r="A81" s="14">
        <v>166.75</v>
      </c>
      <c r="B81" s="14" t="s">
        <v>139</v>
      </c>
      <c r="C81" s="14">
        <v>50</v>
      </c>
      <c r="D81" s="15">
        <v>4.36E-2</v>
      </c>
      <c r="H81" s="33">
        <v>171.65</v>
      </c>
      <c r="I81" s="21" t="s">
        <v>137</v>
      </c>
      <c r="J81" s="21">
        <v>250</v>
      </c>
      <c r="K81" s="22">
        <v>6.0900000000000003E-2</v>
      </c>
      <c r="L81" s="22">
        <v>8.2100000000000006E-2</v>
      </c>
      <c r="M81" s="22">
        <v>3.0300000000000001E-2</v>
      </c>
      <c r="N81" s="22">
        <v>0.107</v>
      </c>
      <c r="O81" s="21"/>
    </row>
    <row r="82" spans="1:15">
      <c r="A82" s="14">
        <v>166.75</v>
      </c>
      <c r="B82" s="14" t="s">
        <v>139</v>
      </c>
      <c r="C82" s="14">
        <v>100</v>
      </c>
      <c r="D82" s="15">
        <v>6.7699999999999996E-2</v>
      </c>
      <c r="H82" s="33">
        <v>171.65</v>
      </c>
      <c r="I82" s="21" t="s">
        <v>137</v>
      </c>
      <c r="J82" s="21">
        <v>275</v>
      </c>
      <c r="K82" s="22">
        <v>5.1999999999999998E-2</v>
      </c>
      <c r="L82" s="22">
        <v>8.3299999999999999E-2</v>
      </c>
      <c r="M82" s="22">
        <v>2.87E-2</v>
      </c>
      <c r="N82" s="22">
        <v>0.10199999999999999</v>
      </c>
      <c r="O82" s="21"/>
    </row>
    <row r="83" spans="1:15">
      <c r="A83" s="14">
        <v>166.75</v>
      </c>
      <c r="B83" s="14" t="s">
        <v>139</v>
      </c>
      <c r="C83" s="14">
        <v>300</v>
      </c>
      <c r="D83" s="15">
        <v>7.85E-2</v>
      </c>
      <c r="H83" s="33">
        <v>171.65</v>
      </c>
      <c r="I83" s="21" t="s">
        <v>137</v>
      </c>
      <c r="J83" s="21">
        <v>300</v>
      </c>
      <c r="K83" s="22">
        <v>3.27E-2</v>
      </c>
      <c r="L83" s="22">
        <v>8.8400000000000006E-2</v>
      </c>
      <c r="M83" s="22">
        <v>2.7300000000000001E-2</v>
      </c>
      <c r="N83" s="22">
        <v>9.8199999999999996E-2</v>
      </c>
      <c r="O83" s="21">
        <v>12.8</v>
      </c>
    </row>
    <row r="84" spans="1:15">
      <c r="A84" s="14">
        <v>166.75</v>
      </c>
      <c r="B84" s="14" t="s">
        <v>139</v>
      </c>
      <c r="C84" s="14">
        <v>500</v>
      </c>
      <c r="D84" s="15">
        <v>8.0600000000000005E-2</v>
      </c>
      <c r="H84" s="33">
        <v>171.65</v>
      </c>
      <c r="I84" s="21" t="s">
        <v>137</v>
      </c>
      <c r="J84" s="21">
        <v>325</v>
      </c>
      <c r="K84" s="22">
        <v>4.4200000000000003E-2</v>
      </c>
      <c r="L84" s="22">
        <v>7.7299999999999994E-2</v>
      </c>
      <c r="M84" s="22">
        <v>2.53E-2</v>
      </c>
      <c r="N84" s="22">
        <v>9.2499999999999999E-2</v>
      </c>
      <c r="O84" s="21">
        <v>13.3</v>
      </c>
    </row>
    <row r="85" spans="1:15">
      <c r="A85" s="14">
        <v>166.75</v>
      </c>
      <c r="B85" s="14" t="s">
        <v>139</v>
      </c>
      <c r="C85" s="14">
        <v>800</v>
      </c>
      <c r="D85" s="15">
        <v>8.1699999999999995E-2</v>
      </c>
      <c r="H85" s="33">
        <v>171.65</v>
      </c>
      <c r="I85" s="21" t="s">
        <v>137</v>
      </c>
      <c r="J85" s="21">
        <v>350</v>
      </c>
      <c r="K85" s="22">
        <v>3.6200000000000003E-2</v>
      </c>
      <c r="L85" s="22">
        <v>7.3099999999999998E-2</v>
      </c>
      <c r="M85" s="22">
        <v>1.9400000000000001E-2</v>
      </c>
      <c r="N85" s="22">
        <v>8.3900000000000002E-2</v>
      </c>
      <c r="O85" s="21">
        <v>13.5</v>
      </c>
    </row>
    <row r="86" spans="1:15">
      <c r="A86" s="14">
        <v>166.75</v>
      </c>
      <c r="B86" s="14" t="s">
        <v>139</v>
      </c>
      <c r="C86" s="14">
        <v>1000</v>
      </c>
      <c r="D86" s="15">
        <v>8.0500000000000002E-2</v>
      </c>
      <c r="H86" s="33">
        <v>171.65</v>
      </c>
      <c r="I86" s="21" t="s">
        <v>137</v>
      </c>
      <c r="J86" s="21">
        <v>375</v>
      </c>
      <c r="K86" s="22">
        <v>3.2099999999999997E-2</v>
      </c>
      <c r="L86" s="22">
        <v>6.9400000000000003E-2</v>
      </c>
      <c r="M86" s="22">
        <v>1.7500000000000002E-2</v>
      </c>
      <c r="N86" s="22">
        <v>7.85E-2</v>
      </c>
      <c r="O86" s="21"/>
    </row>
    <row r="87" spans="1:15">
      <c r="A87" s="14">
        <v>166.75</v>
      </c>
      <c r="B87" s="14" t="s">
        <v>136</v>
      </c>
      <c r="C87" s="14">
        <v>15</v>
      </c>
      <c r="D87" s="15">
        <v>5.4800000000000001E-2</v>
      </c>
      <c r="H87" s="33">
        <v>171.65</v>
      </c>
      <c r="I87" s="21" t="s">
        <v>137</v>
      </c>
      <c r="J87" s="21">
        <v>400</v>
      </c>
      <c r="K87" s="22">
        <v>2.4299999999999999E-2</v>
      </c>
      <c r="L87" s="22">
        <v>6.8500000000000005E-2</v>
      </c>
      <c r="M87" s="22">
        <v>1.5699999999999999E-2</v>
      </c>
      <c r="N87" s="22">
        <v>7.4300000000000005E-2</v>
      </c>
      <c r="O87" s="21">
        <v>15.9</v>
      </c>
    </row>
    <row r="88" spans="1:15">
      <c r="A88" s="14">
        <v>166.75</v>
      </c>
      <c r="B88" s="14" t="s">
        <v>136</v>
      </c>
      <c r="C88" s="14">
        <v>20</v>
      </c>
      <c r="D88" s="15">
        <v>4.5900000000000003E-2</v>
      </c>
      <c r="H88" s="33">
        <v>171.65</v>
      </c>
      <c r="I88" s="21" t="s">
        <v>137</v>
      </c>
      <c r="J88" s="23">
        <v>450</v>
      </c>
      <c r="K88" s="22">
        <v>1.38E-2</v>
      </c>
      <c r="L88" s="22">
        <v>6.1199999999999997E-2</v>
      </c>
      <c r="M88" s="22">
        <v>1.34E-2</v>
      </c>
      <c r="N88" s="22">
        <v>6.4199999999999993E-2</v>
      </c>
      <c r="O88" s="23">
        <v>33.799999999999997</v>
      </c>
    </row>
    <row r="89" spans="1:15">
      <c r="A89" s="14">
        <v>166.75</v>
      </c>
      <c r="B89" s="14" t="s">
        <v>136</v>
      </c>
      <c r="C89" s="14">
        <v>25</v>
      </c>
      <c r="D89" s="15">
        <v>3.6999999999999998E-2</v>
      </c>
      <c r="H89" s="33">
        <v>171.65</v>
      </c>
      <c r="I89" s="21" t="s">
        <v>137</v>
      </c>
      <c r="J89" s="21">
        <v>500</v>
      </c>
      <c r="K89" s="22">
        <v>2.0299999999999999E-2</v>
      </c>
      <c r="L89" s="22">
        <v>5.0599999999999999E-2</v>
      </c>
      <c r="M89" s="22">
        <v>1.09E-2</v>
      </c>
      <c r="N89" s="22">
        <v>5.5599999999999997E-2</v>
      </c>
      <c r="O89" s="23">
        <v>64.5</v>
      </c>
    </row>
    <row r="90" spans="1:15">
      <c r="A90" s="26"/>
      <c r="B90" s="26"/>
      <c r="C90" s="26"/>
      <c r="D90" s="26"/>
      <c r="H90" s="33">
        <v>171.65</v>
      </c>
      <c r="I90" s="21" t="s">
        <v>137</v>
      </c>
      <c r="J90" s="21">
        <v>550</v>
      </c>
      <c r="K90" s="22">
        <v>8.6E-3</v>
      </c>
      <c r="L90" s="22">
        <v>2.98E-2</v>
      </c>
      <c r="M90" s="22">
        <v>6.4999999999999997E-3</v>
      </c>
      <c r="N90" s="22">
        <v>3.1699999999999999E-2</v>
      </c>
      <c r="O90" s="23">
        <v>107</v>
      </c>
    </row>
    <row r="91" spans="1:15">
      <c r="A91" s="14">
        <v>171.65</v>
      </c>
      <c r="B91" s="14" t="s">
        <v>136</v>
      </c>
      <c r="C91" s="14">
        <v>119</v>
      </c>
      <c r="D91" s="15">
        <v>1.76E-4</v>
      </c>
      <c r="H91" s="33">
        <v>171.65</v>
      </c>
      <c r="I91" s="21" t="s">
        <v>137</v>
      </c>
      <c r="J91" s="21">
        <v>575</v>
      </c>
      <c r="K91" s="22">
        <v>8.7600000000000004E-4</v>
      </c>
      <c r="L91" s="22">
        <v>4.5800000000000002E-4</v>
      </c>
      <c r="M91" s="22">
        <v>8.6499999999999999E-4</v>
      </c>
      <c r="N91" s="22">
        <v>1.31E-3</v>
      </c>
      <c r="O91" s="23"/>
    </row>
    <row r="92" spans="1:15">
      <c r="A92" s="14">
        <v>171.65</v>
      </c>
      <c r="B92" s="14" t="s">
        <v>138</v>
      </c>
      <c r="C92" s="14">
        <v>80</v>
      </c>
      <c r="D92" s="15">
        <v>1.47E-2</v>
      </c>
      <c r="H92" s="33">
        <v>171.65</v>
      </c>
      <c r="I92" s="21" t="s">
        <v>137</v>
      </c>
      <c r="J92" s="21">
        <v>600</v>
      </c>
      <c r="K92" s="22">
        <v>8.3999999999999995E-5</v>
      </c>
      <c r="L92" s="22">
        <v>-2.8899999999999998E-4</v>
      </c>
      <c r="M92" s="22">
        <v>3.59E-4</v>
      </c>
      <c r="N92" s="22">
        <v>4.6799999999999999E-4</v>
      </c>
      <c r="O92" s="23"/>
    </row>
    <row r="93" spans="1:15">
      <c r="A93" s="14">
        <v>171.65</v>
      </c>
      <c r="B93" s="14" t="s">
        <v>136</v>
      </c>
      <c r="C93" s="14">
        <v>5</v>
      </c>
      <c r="D93" s="15">
        <v>1.4200000000000001E-2</v>
      </c>
      <c r="H93" s="33">
        <v>171.65</v>
      </c>
      <c r="I93" s="21" t="s">
        <v>137</v>
      </c>
      <c r="J93" s="21">
        <v>650</v>
      </c>
      <c r="K93" s="22">
        <v>3.3300000000000002E-4</v>
      </c>
      <c r="L93" s="22">
        <v>-1.92E-4</v>
      </c>
      <c r="M93" s="22">
        <v>4.17E-4</v>
      </c>
      <c r="N93" s="22">
        <v>5.6700000000000001E-4</v>
      </c>
      <c r="O93" s="23">
        <v>189.7</v>
      </c>
    </row>
    <row r="94" spans="1:15">
      <c r="A94" s="14">
        <v>171.65</v>
      </c>
      <c r="B94" s="14" t="s">
        <v>136</v>
      </c>
      <c r="C94" s="14">
        <v>20</v>
      </c>
      <c r="D94" s="15">
        <v>9.5300000000000003E-3</v>
      </c>
      <c r="H94" s="33">
        <v>171.65</v>
      </c>
      <c r="I94" s="21" t="s">
        <v>137</v>
      </c>
      <c r="J94" s="21">
        <v>675</v>
      </c>
      <c r="K94" s="22">
        <v>2.1900000000000001E-4</v>
      </c>
      <c r="L94" s="22">
        <v>-1.5999999999999999E-5</v>
      </c>
      <c r="M94" s="22">
        <v>3.8900000000000002E-4</v>
      </c>
      <c r="N94" s="22">
        <v>4.4700000000000002E-4</v>
      </c>
      <c r="O94" s="24"/>
    </row>
    <row r="95" spans="1:15">
      <c r="A95" s="14">
        <v>171.65</v>
      </c>
      <c r="B95" s="14" t="s">
        <v>136</v>
      </c>
      <c r="C95" s="14">
        <v>25</v>
      </c>
      <c r="D95" s="15">
        <v>7.6E-3</v>
      </c>
      <c r="H95" s="35">
        <v>189.1</v>
      </c>
      <c r="I95" s="27" t="s">
        <v>137</v>
      </c>
      <c r="J95" s="27">
        <v>0</v>
      </c>
      <c r="K95" s="28">
        <v>8.77E-3</v>
      </c>
      <c r="L95" s="28">
        <v>0.01</v>
      </c>
      <c r="M95" s="28">
        <v>5.8199999999999997E-3</v>
      </c>
      <c r="N95" s="28">
        <v>1.46E-2</v>
      </c>
      <c r="O95" s="21">
        <v>233</v>
      </c>
    </row>
    <row r="96" spans="1:15">
      <c r="A96" s="14">
        <v>171.65</v>
      </c>
      <c r="B96" s="14" t="s">
        <v>136</v>
      </c>
      <c r="C96" s="14">
        <v>30</v>
      </c>
      <c r="D96" s="15">
        <v>5.7299999999999999E-3</v>
      </c>
      <c r="H96" s="33">
        <v>189.1</v>
      </c>
      <c r="I96" s="21" t="s">
        <v>137</v>
      </c>
      <c r="J96" s="21">
        <v>100</v>
      </c>
      <c r="K96" s="22">
        <v>6.2700000000000004E-3</v>
      </c>
      <c r="L96" s="22">
        <v>8.5800000000000008E-3</v>
      </c>
      <c r="M96" s="22">
        <v>4.9199999999999999E-3</v>
      </c>
      <c r="N96" s="22">
        <v>1.17E-2</v>
      </c>
      <c r="O96" s="21"/>
    </row>
    <row r="97" spans="1:15">
      <c r="A97" s="14">
        <v>171.65</v>
      </c>
      <c r="B97" s="14" t="s">
        <v>139</v>
      </c>
      <c r="C97" s="14">
        <v>10</v>
      </c>
      <c r="D97" s="15">
        <v>1.78E-2</v>
      </c>
      <c r="H97" s="33">
        <v>189.1</v>
      </c>
      <c r="I97" s="21" t="s">
        <v>137</v>
      </c>
      <c r="J97" s="21">
        <v>200</v>
      </c>
      <c r="K97" s="22">
        <v>4.0499999999999998E-3</v>
      </c>
      <c r="L97" s="22">
        <v>6.3899999999999998E-3</v>
      </c>
      <c r="M97" s="22">
        <v>3.47E-3</v>
      </c>
      <c r="N97" s="22">
        <v>8.3199999999999993E-3</v>
      </c>
      <c r="O97" s="21"/>
    </row>
    <row r="98" spans="1:15">
      <c r="A98" s="14">
        <v>171.65</v>
      </c>
      <c r="B98" s="14" t="s">
        <v>139</v>
      </c>
      <c r="C98" s="14">
        <v>20</v>
      </c>
      <c r="D98" s="15">
        <v>4.2200000000000001E-2</v>
      </c>
      <c r="H98" s="33">
        <v>189.1</v>
      </c>
      <c r="I98" s="21" t="s">
        <v>137</v>
      </c>
      <c r="J98" s="21">
        <v>225</v>
      </c>
      <c r="K98" s="22">
        <v>3.46E-3</v>
      </c>
      <c r="L98" s="22">
        <v>5.8599999999999998E-3</v>
      </c>
      <c r="M98" s="22">
        <v>3.16E-3</v>
      </c>
      <c r="N98" s="22">
        <v>7.5100000000000002E-3</v>
      </c>
      <c r="O98" s="21"/>
    </row>
    <row r="99" spans="1:15">
      <c r="A99" s="14">
        <v>171.65</v>
      </c>
      <c r="B99" s="14" t="s">
        <v>139</v>
      </c>
      <c r="C99" s="14">
        <v>50</v>
      </c>
      <c r="D99" s="15">
        <v>0.125</v>
      </c>
      <c r="H99" s="33">
        <v>189.1</v>
      </c>
      <c r="I99" s="21" t="s">
        <v>137</v>
      </c>
      <c r="J99" s="21">
        <v>250</v>
      </c>
      <c r="K99" s="22">
        <v>3.0699999999999998E-3</v>
      </c>
      <c r="L99" s="22">
        <v>5.1399999999999996E-3</v>
      </c>
      <c r="M99" s="22">
        <v>2.8999999999999998E-3</v>
      </c>
      <c r="N99" s="22">
        <v>6.6600000000000001E-3</v>
      </c>
      <c r="O99" s="21"/>
    </row>
    <row r="100" spans="1:15">
      <c r="A100" s="14">
        <v>171.65</v>
      </c>
      <c r="B100" s="14" t="s">
        <v>139</v>
      </c>
      <c r="C100" s="14">
        <v>100</v>
      </c>
      <c r="D100" s="15">
        <v>0.17299999999999999</v>
      </c>
      <c r="H100" s="33">
        <v>189.1</v>
      </c>
      <c r="I100" s="21" t="s">
        <v>137</v>
      </c>
      <c r="J100" s="21">
        <v>275</v>
      </c>
      <c r="K100" s="22">
        <v>2.9099999999999998E-3</v>
      </c>
      <c r="L100" s="22">
        <v>4.62E-3</v>
      </c>
      <c r="M100" s="22">
        <v>2.4099999999999998E-3</v>
      </c>
      <c r="N100" s="22">
        <v>5.9699999999999996E-3</v>
      </c>
      <c r="O100" s="21"/>
    </row>
    <row r="101" spans="1:15">
      <c r="A101" s="14">
        <v>171.65</v>
      </c>
      <c r="B101" s="14" t="s">
        <v>139</v>
      </c>
      <c r="C101" s="14">
        <v>300</v>
      </c>
      <c r="D101" s="15">
        <v>0.192</v>
      </c>
      <c r="H101" s="33">
        <v>189.1</v>
      </c>
      <c r="I101" s="21" t="s">
        <v>137</v>
      </c>
      <c r="J101" s="21">
        <v>300</v>
      </c>
      <c r="K101" s="22">
        <v>2.7799999999999999E-3</v>
      </c>
      <c r="L101" s="22">
        <v>3.6900000000000001E-3</v>
      </c>
      <c r="M101" s="22">
        <v>1.9E-3</v>
      </c>
      <c r="N101" s="22">
        <v>5.0000000000000001E-3</v>
      </c>
      <c r="O101" s="21">
        <v>236</v>
      </c>
    </row>
    <row r="102" spans="1:15">
      <c r="A102" s="14">
        <v>171.65</v>
      </c>
      <c r="B102" s="14" t="s">
        <v>139</v>
      </c>
      <c r="C102" s="14">
        <v>500</v>
      </c>
      <c r="D102" s="15">
        <v>0.19600000000000001</v>
      </c>
      <c r="H102" s="33">
        <v>189.1</v>
      </c>
      <c r="I102" s="21" t="s">
        <v>137</v>
      </c>
      <c r="J102" s="21">
        <v>325</v>
      </c>
      <c r="K102" s="22">
        <v>2.2300000000000002E-3</v>
      </c>
      <c r="L102" s="22">
        <v>3.6900000000000001E-3</v>
      </c>
      <c r="M102" s="22">
        <v>1.5299999999999999E-3</v>
      </c>
      <c r="N102" s="22">
        <v>4.5799999999999999E-3</v>
      </c>
      <c r="O102" s="21">
        <v>253</v>
      </c>
    </row>
    <row r="103" spans="1:15">
      <c r="A103" s="14">
        <v>171.65</v>
      </c>
      <c r="B103" s="14" t="s">
        <v>139</v>
      </c>
      <c r="C103" s="14">
        <v>800</v>
      </c>
      <c r="D103" s="15">
        <v>0.19700000000000001</v>
      </c>
      <c r="H103" s="33">
        <v>189.1</v>
      </c>
      <c r="I103" s="21" t="s">
        <v>137</v>
      </c>
      <c r="J103" s="21">
        <v>350</v>
      </c>
      <c r="K103" s="22">
        <v>2.2599999999999999E-3</v>
      </c>
      <c r="L103" s="22">
        <v>1.2600000000000001E-3</v>
      </c>
      <c r="M103" s="22">
        <v>1.2800000000000001E-3</v>
      </c>
      <c r="N103" s="22">
        <v>2.8900000000000002E-3</v>
      </c>
      <c r="O103" s="21">
        <v>289</v>
      </c>
    </row>
    <row r="104" spans="1:15">
      <c r="A104" s="14">
        <v>171.65</v>
      </c>
      <c r="B104" s="14" t="s">
        <v>139</v>
      </c>
      <c r="C104" s="14">
        <v>1000</v>
      </c>
      <c r="D104" s="15">
        <v>0.19700000000000001</v>
      </c>
      <c r="H104" s="33">
        <v>189.1</v>
      </c>
      <c r="I104" s="21" t="s">
        <v>137</v>
      </c>
      <c r="J104" s="21">
        <v>375</v>
      </c>
      <c r="K104" s="22">
        <v>2.5100000000000001E-3</v>
      </c>
      <c r="L104" s="22">
        <v>1.0300000000000001E-3</v>
      </c>
      <c r="M104" s="22">
        <v>9.6000000000000002E-4</v>
      </c>
      <c r="N104" s="22">
        <v>2.8800000000000002E-3</v>
      </c>
      <c r="O104" s="21"/>
    </row>
    <row r="105" spans="1:15">
      <c r="A105" s="14">
        <v>171.65</v>
      </c>
      <c r="B105" s="21" t="s">
        <v>136</v>
      </c>
      <c r="C105" s="21">
        <v>15</v>
      </c>
      <c r="D105" s="15">
        <v>0.126</v>
      </c>
      <c r="H105" s="33">
        <v>189.1</v>
      </c>
      <c r="I105" s="21" t="s">
        <v>137</v>
      </c>
      <c r="J105" s="23">
        <v>400</v>
      </c>
      <c r="K105" s="22">
        <v>2.9099999999999998E-3</v>
      </c>
      <c r="L105" s="22">
        <v>1.5399999999999999E-3</v>
      </c>
      <c r="M105" s="22">
        <v>6.4999999999999997E-4</v>
      </c>
      <c r="N105" s="22">
        <v>3.3600000000000001E-3</v>
      </c>
      <c r="O105" s="23">
        <v>524</v>
      </c>
    </row>
    <row r="106" spans="1:15">
      <c r="A106" s="14">
        <v>171.65</v>
      </c>
      <c r="B106" s="14" t="s">
        <v>136</v>
      </c>
      <c r="C106" s="14">
        <v>20</v>
      </c>
      <c r="D106" s="15">
        <v>0.10100000000000001</v>
      </c>
      <c r="H106" s="33">
        <v>189.1</v>
      </c>
      <c r="I106" s="21" t="s">
        <v>137</v>
      </c>
      <c r="J106" s="21">
        <v>450</v>
      </c>
      <c r="K106" s="22">
        <v>2.9099999999999998E-3</v>
      </c>
      <c r="L106" s="22">
        <v>-6.4999999999999997E-3</v>
      </c>
      <c r="M106" s="22">
        <v>-1.0000000000000001E-5</v>
      </c>
      <c r="N106" s="22">
        <v>7.1300000000000001E-3</v>
      </c>
      <c r="O106" s="23">
        <v>767</v>
      </c>
    </row>
    <row r="107" spans="1:15">
      <c r="A107" s="14">
        <v>171.65</v>
      </c>
      <c r="B107" s="14" t="s">
        <v>136</v>
      </c>
      <c r="C107" s="14">
        <v>25</v>
      </c>
      <c r="D107" s="15">
        <v>7.7700000000000005E-2</v>
      </c>
      <c r="H107" s="33">
        <v>189.1</v>
      </c>
      <c r="I107" s="21" t="s">
        <v>137</v>
      </c>
      <c r="J107" s="21">
        <v>500</v>
      </c>
      <c r="K107" s="22">
        <v>1.5699999999999999E-2</v>
      </c>
      <c r="L107" s="22">
        <v>-3.56E-2</v>
      </c>
      <c r="M107" s="22">
        <v>-1.34E-2</v>
      </c>
      <c r="N107" s="22">
        <v>4.1200000000000001E-2</v>
      </c>
      <c r="O107" s="24"/>
    </row>
    <row r="108" spans="1:15">
      <c r="A108" s="26"/>
      <c r="B108" s="26"/>
      <c r="C108" s="26"/>
      <c r="D108" s="26"/>
      <c r="H108" s="35">
        <v>193.65</v>
      </c>
      <c r="I108" s="27" t="s">
        <v>137</v>
      </c>
      <c r="J108" s="27">
        <v>0</v>
      </c>
      <c r="K108" s="28">
        <v>5.2299999999999999E-2</v>
      </c>
      <c r="L108" s="28">
        <v>6.83E-2</v>
      </c>
      <c r="M108" s="28">
        <v>3.3799999999999997E-2</v>
      </c>
      <c r="N108" s="28">
        <v>9.2499999999999999E-2</v>
      </c>
      <c r="O108" s="21">
        <v>26.5</v>
      </c>
    </row>
    <row r="109" spans="1:15">
      <c r="A109" s="14">
        <v>189.1</v>
      </c>
      <c r="B109" s="14" t="s">
        <v>136</v>
      </c>
      <c r="C109" s="14">
        <v>119</v>
      </c>
      <c r="D109" s="15">
        <v>1.4500000000000001E-8</v>
      </c>
      <c r="H109" s="33">
        <v>193.65</v>
      </c>
      <c r="I109" s="21" t="s">
        <v>137</v>
      </c>
      <c r="J109" s="21">
        <v>100</v>
      </c>
      <c r="K109" s="22">
        <v>4.2999999999999997E-2</v>
      </c>
      <c r="L109" s="22">
        <v>5.8299999999999998E-2</v>
      </c>
      <c r="M109" s="22">
        <v>3.1300000000000001E-2</v>
      </c>
      <c r="N109" s="22">
        <v>7.8899999999999998E-2</v>
      </c>
      <c r="O109" s="21"/>
    </row>
    <row r="110" spans="1:15">
      <c r="A110" s="14">
        <v>189.1</v>
      </c>
      <c r="B110" s="14" t="s">
        <v>138</v>
      </c>
      <c r="C110" s="14">
        <v>80</v>
      </c>
      <c r="D110" s="15">
        <v>1.6999999999999999E-3</v>
      </c>
      <c r="H110" s="33">
        <v>193.65</v>
      </c>
      <c r="I110" s="21" t="s">
        <v>137</v>
      </c>
      <c r="J110" s="21">
        <v>200</v>
      </c>
      <c r="K110" s="22">
        <v>3.3399999999999999E-2</v>
      </c>
      <c r="L110" s="22">
        <v>5.04E-2</v>
      </c>
      <c r="M110" s="22">
        <v>2.7E-2</v>
      </c>
      <c r="N110" s="22">
        <v>6.6199999999999995E-2</v>
      </c>
      <c r="O110" s="21"/>
    </row>
    <row r="111" spans="1:15">
      <c r="A111" s="14">
        <v>189.1</v>
      </c>
      <c r="B111" s="21" t="s">
        <v>136</v>
      </c>
      <c r="C111" s="21">
        <v>5</v>
      </c>
      <c r="D111" s="15">
        <v>1.4400000000000001E-3</v>
      </c>
      <c r="H111" s="33">
        <v>193.65</v>
      </c>
      <c r="I111" s="21" t="s">
        <v>137</v>
      </c>
      <c r="J111" s="21">
        <v>225</v>
      </c>
      <c r="K111" s="22">
        <v>2.69E-2</v>
      </c>
      <c r="L111" s="22">
        <v>5.0299999999999997E-2</v>
      </c>
      <c r="M111" s="22">
        <v>2.4799999999999999E-2</v>
      </c>
      <c r="N111" s="22">
        <v>6.2199999999999998E-2</v>
      </c>
      <c r="O111" s="21"/>
    </row>
    <row r="112" spans="1:15">
      <c r="A112" s="14">
        <v>189.1</v>
      </c>
      <c r="B112" s="14" t="s">
        <v>136</v>
      </c>
      <c r="C112" s="14">
        <v>20</v>
      </c>
      <c r="D112" s="15">
        <v>8.8199999999999997E-4</v>
      </c>
      <c r="H112" s="33">
        <v>193.65</v>
      </c>
      <c r="I112" s="21" t="s">
        <v>137</v>
      </c>
      <c r="J112" s="21">
        <v>250</v>
      </c>
      <c r="K112" s="22">
        <v>2.8500000000000001E-2</v>
      </c>
      <c r="L112" s="22">
        <v>4.6399999999999997E-2</v>
      </c>
      <c r="M112" s="22">
        <v>2.4400000000000002E-2</v>
      </c>
      <c r="N112" s="22">
        <v>5.9700000000000003E-2</v>
      </c>
      <c r="O112" s="21"/>
    </row>
    <row r="113" spans="1:15">
      <c r="A113" s="14">
        <v>189.1</v>
      </c>
      <c r="B113" s="14" t="s">
        <v>136</v>
      </c>
      <c r="C113" s="14">
        <v>25</v>
      </c>
      <c r="D113" s="15">
        <v>6.8599999999999998E-4</v>
      </c>
      <c r="H113" s="33">
        <v>193.65</v>
      </c>
      <c r="I113" s="21" t="s">
        <v>137</v>
      </c>
      <c r="J113" s="21">
        <v>275</v>
      </c>
      <c r="K113" s="22">
        <v>2.29E-2</v>
      </c>
      <c r="L113" s="22">
        <v>4.6399999999999997E-2</v>
      </c>
      <c r="M113" s="22">
        <v>2.2599999999999999E-2</v>
      </c>
      <c r="N113" s="22">
        <v>5.6500000000000002E-2</v>
      </c>
      <c r="O113" s="21"/>
    </row>
    <row r="114" spans="1:15">
      <c r="A114" s="14">
        <v>189.1</v>
      </c>
      <c r="B114" s="14" t="s">
        <v>139</v>
      </c>
      <c r="C114" s="14">
        <v>10</v>
      </c>
      <c r="D114" s="15">
        <v>2.0899999999999998E-3</v>
      </c>
      <c r="H114" s="33">
        <v>193.65</v>
      </c>
      <c r="I114" s="21" t="s">
        <v>137</v>
      </c>
      <c r="J114" s="23">
        <v>300</v>
      </c>
      <c r="K114" s="22">
        <v>2.7699999999999999E-2</v>
      </c>
      <c r="L114" s="22">
        <v>3.95E-2</v>
      </c>
      <c r="M114" s="22">
        <v>2.1299999999999999E-2</v>
      </c>
      <c r="N114" s="22">
        <v>5.2699999999999997E-2</v>
      </c>
      <c r="O114" s="23">
        <v>66.099999999999994</v>
      </c>
    </row>
    <row r="115" spans="1:15">
      <c r="A115" s="14">
        <v>189.1</v>
      </c>
      <c r="B115" s="14" t="s">
        <v>139</v>
      </c>
      <c r="C115" s="14">
        <v>20</v>
      </c>
      <c r="D115" s="15">
        <v>4.5399999999999998E-3</v>
      </c>
      <c r="H115" s="33">
        <v>193.65</v>
      </c>
      <c r="I115" s="21" t="s">
        <v>137</v>
      </c>
      <c r="J115" s="21">
        <v>325</v>
      </c>
      <c r="K115" s="22">
        <v>1.8100000000000002E-2</v>
      </c>
      <c r="L115" s="22">
        <v>3.9899999999999998E-2</v>
      </c>
      <c r="M115" s="22">
        <v>1.7899999999999999E-2</v>
      </c>
      <c r="N115" s="22">
        <v>4.7300000000000002E-2</v>
      </c>
      <c r="O115" s="23">
        <v>78.400000000000006</v>
      </c>
    </row>
    <row r="116" spans="1:15">
      <c r="A116" s="14">
        <v>189.1</v>
      </c>
      <c r="B116" s="14" t="s">
        <v>139</v>
      </c>
      <c r="C116" s="14">
        <v>50</v>
      </c>
      <c r="D116" s="15">
        <v>1.1299999999999999E-2</v>
      </c>
      <c r="H116" s="33">
        <v>193.65</v>
      </c>
      <c r="I116" s="21" t="s">
        <v>137</v>
      </c>
      <c r="J116" s="21">
        <v>350</v>
      </c>
      <c r="K116" s="22">
        <v>1.4800000000000001E-2</v>
      </c>
      <c r="L116" s="22">
        <v>3.5499999999999997E-2</v>
      </c>
      <c r="M116" s="22">
        <v>1.3299999999999999E-2</v>
      </c>
      <c r="N116" s="22">
        <v>4.07E-2</v>
      </c>
      <c r="O116" s="23">
        <v>113</v>
      </c>
    </row>
    <row r="117" spans="1:15">
      <c r="A117" s="14">
        <v>189.1</v>
      </c>
      <c r="B117" s="14" t="s">
        <v>139</v>
      </c>
      <c r="C117" s="14">
        <v>100</v>
      </c>
      <c r="D117" s="15">
        <v>1.5900000000000001E-2</v>
      </c>
      <c r="H117" s="33">
        <v>193.65</v>
      </c>
      <c r="I117" s="21" t="s">
        <v>137</v>
      </c>
      <c r="J117" s="21">
        <v>375</v>
      </c>
      <c r="K117" s="22">
        <v>1.24E-2</v>
      </c>
      <c r="L117" s="22">
        <v>3.1800000000000002E-2</v>
      </c>
      <c r="M117" s="22">
        <v>1.1900000000000001E-2</v>
      </c>
      <c r="N117" s="22">
        <v>3.6200000000000003E-2</v>
      </c>
      <c r="O117" s="23"/>
    </row>
    <row r="118" spans="1:15">
      <c r="A118" s="14">
        <v>189.1</v>
      </c>
      <c r="B118" s="14" t="s">
        <v>139</v>
      </c>
      <c r="C118" s="14">
        <v>300</v>
      </c>
      <c r="D118" s="15">
        <v>1.9E-2</v>
      </c>
      <c r="H118" s="33">
        <v>193.65</v>
      </c>
      <c r="I118" s="21" t="s">
        <v>137</v>
      </c>
      <c r="J118" s="21">
        <v>400</v>
      </c>
      <c r="K118" s="22">
        <v>1.6400000000000001E-2</v>
      </c>
      <c r="L118" s="22">
        <v>2.64E-2</v>
      </c>
      <c r="M118" s="22">
        <v>1.0800000000000001E-2</v>
      </c>
      <c r="N118" s="22">
        <v>3.2899999999999999E-2</v>
      </c>
      <c r="O118" s="23">
        <v>515</v>
      </c>
    </row>
    <row r="119" spans="1:15">
      <c r="A119" s="14">
        <v>189.1</v>
      </c>
      <c r="B119" s="14" t="s">
        <v>139</v>
      </c>
      <c r="C119" s="14">
        <v>500</v>
      </c>
      <c r="D119" s="15">
        <v>1.9800000000000002E-2</v>
      </c>
      <c r="H119" s="33">
        <v>193.65</v>
      </c>
      <c r="I119" s="21" t="s">
        <v>137</v>
      </c>
      <c r="J119" s="21">
        <v>450</v>
      </c>
      <c r="K119" s="22">
        <v>8.6E-3</v>
      </c>
      <c r="L119" s="22">
        <v>2.3199999999999998E-2</v>
      </c>
      <c r="M119" s="22">
        <v>8.2000000000000007E-3</v>
      </c>
      <c r="N119" s="22">
        <v>2.6100000000000002E-2</v>
      </c>
      <c r="O119" s="23"/>
    </row>
    <row r="120" spans="1:15">
      <c r="A120" s="14">
        <v>189.1</v>
      </c>
      <c r="B120" s="14" t="s">
        <v>139</v>
      </c>
      <c r="C120" s="14">
        <v>800</v>
      </c>
      <c r="D120" s="15">
        <v>2.01E-2</v>
      </c>
      <c r="H120" s="33">
        <v>193.65</v>
      </c>
      <c r="I120" s="21" t="s">
        <v>137</v>
      </c>
      <c r="J120" s="21">
        <v>500</v>
      </c>
      <c r="K120" s="22">
        <v>9.7599999999999996E-3</v>
      </c>
      <c r="L120" s="22">
        <v>1.55E-2</v>
      </c>
      <c r="M120" s="22">
        <v>5.6699999999999997E-3</v>
      </c>
      <c r="N120" s="22">
        <v>1.9199999999999998E-2</v>
      </c>
      <c r="O120" s="23"/>
    </row>
    <row r="121" spans="1:15">
      <c r="A121" s="14">
        <v>189.1</v>
      </c>
      <c r="B121" s="14" t="s">
        <v>139</v>
      </c>
      <c r="C121" s="14">
        <v>1000</v>
      </c>
      <c r="D121" s="15">
        <v>2.0299999999999999E-2</v>
      </c>
      <c r="H121" s="33">
        <v>193.65</v>
      </c>
      <c r="I121" s="21" t="s">
        <v>137</v>
      </c>
      <c r="J121" s="21">
        <v>550</v>
      </c>
      <c r="K121" s="22">
        <v>4.9100000000000003E-3</v>
      </c>
      <c r="L121" s="22">
        <v>3.48E-3</v>
      </c>
      <c r="M121" s="22">
        <v>1.99E-3</v>
      </c>
      <c r="N121" s="22">
        <v>6.3400000000000001E-3</v>
      </c>
      <c r="O121" s="23"/>
    </row>
    <row r="122" spans="1:15">
      <c r="A122" s="14">
        <v>189.1</v>
      </c>
      <c r="B122" s="14" t="s">
        <v>136</v>
      </c>
      <c r="C122" s="14">
        <v>15</v>
      </c>
      <c r="D122" s="15">
        <v>1.38E-2</v>
      </c>
      <c r="H122" s="33">
        <v>193.65</v>
      </c>
      <c r="I122" s="21" t="s">
        <v>137</v>
      </c>
      <c r="J122" s="21">
        <v>575</v>
      </c>
      <c r="K122" s="22">
        <v>1.7899999999999999E-3</v>
      </c>
      <c r="L122" s="22">
        <v>-5.4299999999999999E-3</v>
      </c>
      <c r="M122" s="22">
        <v>3.3E-4</v>
      </c>
      <c r="N122" s="22">
        <v>5.7200000000000003E-3</v>
      </c>
      <c r="O122" s="23"/>
    </row>
    <row r="123" spans="1:15">
      <c r="A123" s="14">
        <v>189.1</v>
      </c>
      <c r="B123" s="14" t="s">
        <v>136</v>
      </c>
      <c r="C123" s="14">
        <v>20</v>
      </c>
      <c r="D123" s="15">
        <v>1.17E-2</v>
      </c>
      <c r="H123" s="33">
        <v>193.65</v>
      </c>
      <c r="I123" s="21" t="s">
        <v>137</v>
      </c>
      <c r="J123" s="21">
        <v>600</v>
      </c>
      <c r="K123" s="22">
        <v>-5.4000000000000001E-4</v>
      </c>
      <c r="L123" s="22">
        <v>-3.9399999999999999E-3</v>
      </c>
      <c r="M123" s="22">
        <v>-1.39E-3</v>
      </c>
      <c r="N123" s="22">
        <v>4.2199999999999998E-3</v>
      </c>
      <c r="O123" s="23"/>
    </row>
    <row r="124" spans="1:15">
      <c r="A124" s="14">
        <v>189.1</v>
      </c>
      <c r="B124" s="14" t="s">
        <v>136</v>
      </c>
      <c r="C124" s="14">
        <v>25</v>
      </c>
      <c r="D124" s="15">
        <v>9.7999999999999997E-3</v>
      </c>
      <c r="H124" s="33">
        <v>193.65</v>
      </c>
      <c r="I124" s="21" t="s">
        <v>137</v>
      </c>
      <c r="J124" s="21">
        <v>650</v>
      </c>
      <c r="K124" s="22">
        <v>1.8600000000000001E-3</v>
      </c>
      <c r="L124" s="22">
        <v>-3.0599999999999998E-3</v>
      </c>
      <c r="M124" s="22">
        <v>-1.2700000000000001E-3</v>
      </c>
      <c r="N124" s="22">
        <v>3.8E-3</v>
      </c>
      <c r="O124" s="23">
        <v>313.8</v>
      </c>
    </row>
    <row r="125" spans="1:15">
      <c r="A125" s="26"/>
      <c r="B125" s="27"/>
      <c r="C125" s="27"/>
      <c r="D125" s="26"/>
      <c r="H125" s="33">
        <v>193.65</v>
      </c>
      <c r="I125" s="21" t="s">
        <v>137</v>
      </c>
      <c r="J125" s="21">
        <v>675</v>
      </c>
      <c r="K125" s="22">
        <v>2.5799999999999998E-3</v>
      </c>
      <c r="L125" s="22">
        <v>-4.1099999999999999E-3</v>
      </c>
      <c r="M125" s="22">
        <v>-2.4599999999999999E-3</v>
      </c>
      <c r="N125" s="22">
        <v>5.4400000000000004E-3</v>
      </c>
      <c r="O125" s="24"/>
    </row>
    <row r="126" spans="1:15">
      <c r="A126" s="14">
        <v>193.65</v>
      </c>
      <c r="B126" s="14" t="s">
        <v>136</v>
      </c>
      <c r="C126" s="14">
        <v>119</v>
      </c>
      <c r="D126" s="14">
        <v>2.2399999999999999E-7</v>
      </c>
      <c r="H126" s="35">
        <v>195.85</v>
      </c>
      <c r="I126" s="27" t="s">
        <v>137</v>
      </c>
      <c r="J126" s="27">
        <v>0</v>
      </c>
      <c r="K126" s="28">
        <v>7.3300000000000004E-2</v>
      </c>
      <c r="L126" s="28">
        <v>6.08E-2</v>
      </c>
      <c r="M126" s="28">
        <v>3.6400000000000002E-2</v>
      </c>
      <c r="N126" s="28">
        <v>0.10199999999999999</v>
      </c>
      <c r="O126" s="21">
        <v>256</v>
      </c>
    </row>
    <row r="127" spans="1:15">
      <c r="A127" s="14">
        <v>193.65</v>
      </c>
      <c r="B127" s="14" t="s">
        <v>138</v>
      </c>
      <c r="C127" s="14">
        <v>80</v>
      </c>
      <c r="D127" s="15">
        <v>0.01</v>
      </c>
      <c r="H127" s="33">
        <v>195.85</v>
      </c>
      <c r="I127" s="21" t="s">
        <v>137</v>
      </c>
      <c r="J127" s="21">
        <v>100</v>
      </c>
      <c r="K127" s="22">
        <v>6.3799999999999996E-2</v>
      </c>
      <c r="L127" s="22">
        <v>5.16E-2</v>
      </c>
      <c r="M127" s="22">
        <v>3.3300000000000003E-2</v>
      </c>
      <c r="N127" s="22">
        <v>8.8499999999999995E-2</v>
      </c>
      <c r="O127" s="21"/>
    </row>
    <row r="128" spans="1:15">
      <c r="A128" s="14">
        <v>193.65</v>
      </c>
      <c r="B128" s="14" t="s">
        <v>136</v>
      </c>
      <c r="C128" s="14">
        <v>5</v>
      </c>
      <c r="D128" s="15">
        <v>9.41E-3</v>
      </c>
      <c r="H128" s="33">
        <v>195.85</v>
      </c>
      <c r="I128" s="21" t="s">
        <v>137</v>
      </c>
      <c r="J128" s="21">
        <v>200</v>
      </c>
      <c r="K128" s="22">
        <v>4.0300000000000002E-2</v>
      </c>
      <c r="L128" s="22">
        <v>5.5399999999999998E-2</v>
      </c>
      <c r="M128" s="22">
        <v>2.87E-2</v>
      </c>
      <c r="N128" s="22">
        <v>7.4300000000000005E-2</v>
      </c>
      <c r="O128" s="21"/>
    </row>
    <row r="129" spans="1:15">
      <c r="A129" s="14">
        <v>193.65</v>
      </c>
      <c r="B129" s="14" t="s">
        <v>136</v>
      </c>
      <c r="C129" s="14">
        <v>20</v>
      </c>
      <c r="D129" s="15">
        <v>5.5199999999999997E-3</v>
      </c>
      <c r="H129" s="33">
        <v>195.85</v>
      </c>
      <c r="I129" s="21" t="s">
        <v>137</v>
      </c>
      <c r="J129" s="21">
        <v>225</v>
      </c>
      <c r="K129" s="22">
        <v>3.9399999999999998E-2</v>
      </c>
      <c r="L129" s="22">
        <v>5.04E-2</v>
      </c>
      <c r="M129" s="22">
        <v>2.6599999999999999E-2</v>
      </c>
      <c r="N129" s="22">
        <v>6.93E-2</v>
      </c>
      <c r="O129" s="21"/>
    </row>
    <row r="130" spans="1:15">
      <c r="A130" s="14">
        <v>193.65</v>
      </c>
      <c r="B130" s="14" t="s">
        <v>136</v>
      </c>
      <c r="C130" s="14">
        <v>25</v>
      </c>
      <c r="D130" s="15">
        <v>4.3400000000000001E-3</v>
      </c>
      <c r="H130" s="33">
        <v>195.85</v>
      </c>
      <c r="I130" s="21" t="s">
        <v>137</v>
      </c>
      <c r="J130" s="21">
        <v>250</v>
      </c>
      <c r="K130" s="22">
        <v>3.27E-2</v>
      </c>
      <c r="L130" s="22">
        <v>5.16E-2</v>
      </c>
      <c r="M130" s="22">
        <v>2.5399999999999999E-2</v>
      </c>
      <c r="N130" s="22">
        <v>6.6199999999999995E-2</v>
      </c>
      <c r="O130" s="21"/>
    </row>
    <row r="131" spans="1:15">
      <c r="A131" s="14">
        <v>193.65</v>
      </c>
      <c r="B131" s="14" t="s">
        <v>139</v>
      </c>
      <c r="C131" s="14">
        <v>10</v>
      </c>
      <c r="D131" s="15">
        <v>1.54E-2</v>
      </c>
      <c r="H131" s="33">
        <v>195.85</v>
      </c>
      <c r="I131" s="21" t="s">
        <v>137</v>
      </c>
      <c r="J131" s="21">
        <v>275</v>
      </c>
      <c r="K131" s="22">
        <v>3.5099999999999999E-2</v>
      </c>
      <c r="L131" s="22">
        <v>4.4699999999999997E-2</v>
      </c>
      <c r="M131" s="22">
        <v>2.41E-2</v>
      </c>
      <c r="N131" s="22">
        <v>6.1699999999999998E-2</v>
      </c>
      <c r="O131" s="21"/>
    </row>
    <row r="132" spans="1:15">
      <c r="A132" s="14">
        <v>193.65</v>
      </c>
      <c r="B132" s="14" t="s">
        <v>139</v>
      </c>
      <c r="C132" s="14">
        <v>20</v>
      </c>
      <c r="D132" s="15">
        <v>3.09E-2</v>
      </c>
      <c r="H132" s="33">
        <v>195.85</v>
      </c>
      <c r="I132" s="21" t="s">
        <v>137</v>
      </c>
      <c r="J132" s="21">
        <v>300</v>
      </c>
      <c r="K132" s="22">
        <v>3.15E-2</v>
      </c>
      <c r="L132" s="22">
        <v>4.2200000000000001E-2</v>
      </c>
      <c r="M132" s="22">
        <v>2.2100000000000002E-2</v>
      </c>
      <c r="N132" s="22">
        <v>5.7099999999999998E-2</v>
      </c>
      <c r="O132" s="21">
        <v>252</v>
      </c>
    </row>
    <row r="133" spans="1:15">
      <c r="A133" s="14">
        <v>193.65</v>
      </c>
      <c r="B133" s="14" t="s">
        <v>139</v>
      </c>
      <c r="C133" s="14">
        <v>50</v>
      </c>
      <c r="D133" s="15">
        <v>7.3999999999999996E-2</v>
      </c>
      <c r="H133" s="33">
        <v>195.85</v>
      </c>
      <c r="I133" s="21" t="s">
        <v>137</v>
      </c>
      <c r="J133" s="23">
        <v>325</v>
      </c>
      <c r="K133" s="22">
        <v>2.4299999999999999E-2</v>
      </c>
      <c r="L133" s="22">
        <v>3.8600000000000002E-2</v>
      </c>
      <c r="M133" s="22">
        <v>1.78E-2</v>
      </c>
      <c r="N133" s="22">
        <v>4.9000000000000002E-2</v>
      </c>
      <c r="O133" s="23">
        <v>334</v>
      </c>
    </row>
    <row r="134" spans="1:15">
      <c r="A134" s="14">
        <v>193.65</v>
      </c>
      <c r="B134" s="14" t="s">
        <v>139</v>
      </c>
      <c r="C134" s="14">
        <v>100</v>
      </c>
      <c r="D134" s="15">
        <v>0.106</v>
      </c>
      <c r="H134" s="33">
        <v>195.85</v>
      </c>
      <c r="I134" s="21" t="s">
        <v>137</v>
      </c>
      <c r="J134" s="21">
        <v>350</v>
      </c>
      <c r="K134" s="22">
        <v>2.0400000000000001E-2</v>
      </c>
      <c r="L134" s="22">
        <v>3.44E-2</v>
      </c>
      <c r="M134" s="22">
        <v>1.4999999999999999E-2</v>
      </c>
      <c r="N134" s="22">
        <v>4.2799999999999998E-2</v>
      </c>
      <c r="O134" s="23">
        <v>445</v>
      </c>
    </row>
    <row r="135" spans="1:15">
      <c r="A135" s="14">
        <v>193.65</v>
      </c>
      <c r="B135" s="14" t="s">
        <v>139</v>
      </c>
      <c r="C135" s="14">
        <v>300</v>
      </c>
      <c r="D135" s="15">
        <v>0.126</v>
      </c>
      <c r="H135" s="33">
        <v>195.85</v>
      </c>
      <c r="I135" s="21" t="s">
        <v>137</v>
      </c>
      <c r="J135" s="21">
        <v>375</v>
      </c>
      <c r="K135" s="22">
        <v>1.8200000000000001E-2</v>
      </c>
      <c r="L135" s="22">
        <v>2.81E-2</v>
      </c>
      <c r="M135" s="22">
        <v>1.23E-2</v>
      </c>
      <c r="N135" s="22">
        <v>3.5700000000000003E-2</v>
      </c>
      <c r="O135" s="23"/>
    </row>
    <row r="136" spans="1:15">
      <c r="A136" s="14">
        <v>193.65</v>
      </c>
      <c r="B136" s="14" t="s">
        <v>139</v>
      </c>
      <c r="C136" s="14">
        <v>500</v>
      </c>
      <c r="D136" s="15">
        <v>0.13100000000000001</v>
      </c>
      <c r="H136" s="33">
        <v>195.85</v>
      </c>
      <c r="I136" s="21" t="s">
        <v>137</v>
      </c>
      <c r="J136" s="21">
        <v>400</v>
      </c>
      <c r="K136" s="22">
        <v>1.7399999999999999E-2</v>
      </c>
      <c r="L136" s="22">
        <v>1.7899999999999999E-2</v>
      </c>
      <c r="M136" s="22">
        <v>9.3500000000000007E-3</v>
      </c>
      <c r="N136" s="22">
        <v>2.6700000000000002E-2</v>
      </c>
      <c r="O136" s="23">
        <v>684</v>
      </c>
    </row>
    <row r="137" spans="1:15">
      <c r="A137" s="14">
        <v>193.65</v>
      </c>
      <c r="B137" s="14" t="s">
        <v>139</v>
      </c>
      <c r="C137" s="14">
        <v>800</v>
      </c>
      <c r="D137" s="15">
        <v>0.13400000000000001</v>
      </c>
      <c r="H137" s="33">
        <v>195.85</v>
      </c>
      <c r="I137" s="21" t="s">
        <v>137</v>
      </c>
      <c r="J137" s="21">
        <v>450</v>
      </c>
      <c r="K137" s="22">
        <v>1.7000000000000001E-2</v>
      </c>
      <c r="L137" s="22">
        <v>-3.0000000000000001E-3</v>
      </c>
      <c r="M137" s="22">
        <v>2.3E-3</v>
      </c>
      <c r="N137" s="22">
        <v>1.7399999999999999E-2</v>
      </c>
      <c r="O137" s="21"/>
    </row>
    <row r="138" spans="1:15">
      <c r="A138" s="14">
        <v>193.65</v>
      </c>
      <c r="B138" s="14" t="s">
        <v>139</v>
      </c>
      <c r="C138" s="14">
        <v>1000</v>
      </c>
      <c r="D138" s="15">
        <v>0.13400000000000001</v>
      </c>
      <c r="H138" s="33">
        <v>195.85</v>
      </c>
      <c r="I138" s="21" t="s">
        <v>137</v>
      </c>
      <c r="J138" s="21">
        <v>500</v>
      </c>
      <c r="K138" s="22">
        <v>2.64E-2</v>
      </c>
      <c r="L138" s="22">
        <v>-1.0699999999999999E-2</v>
      </c>
      <c r="M138" s="22">
        <v>2.5999999999999999E-3</v>
      </c>
      <c r="N138" s="22">
        <v>2.86E-2</v>
      </c>
      <c r="O138" s="24"/>
    </row>
    <row r="139" spans="1:15">
      <c r="A139" s="14">
        <v>193.65</v>
      </c>
      <c r="B139" s="14" t="s">
        <v>136</v>
      </c>
      <c r="C139" s="14">
        <v>15</v>
      </c>
      <c r="D139" s="15">
        <v>8.9200000000000002E-2</v>
      </c>
      <c r="H139" s="35">
        <v>196.1</v>
      </c>
      <c r="I139" s="27" t="s">
        <v>137</v>
      </c>
      <c r="J139" s="27">
        <v>0</v>
      </c>
      <c r="K139" s="28">
        <v>3.2099999999999997E-2</v>
      </c>
      <c r="L139" s="28">
        <v>2.93E-2</v>
      </c>
      <c r="M139" s="28">
        <v>1.83E-2</v>
      </c>
      <c r="N139" s="28">
        <v>4.7199999999999999E-2</v>
      </c>
      <c r="O139" s="21">
        <v>39.4</v>
      </c>
    </row>
    <row r="140" spans="1:15">
      <c r="A140" s="14">
        <v>193.65</v>
      </c>
      <c r="B140" s="14" t="s">
        <v>136</v>
      </c>
      <c r="C140" s="14">
        <v>20</v>
      </c>
      <c r="D140" s="15">
        <v>7.4499999999999997E-2</v>
      </c>
      <c r="H140" s="33">
        <v>196.1</v>
      </c>
      <c r="I140" s="21" t="s">
        <v>137</v>
      </c>
      <c r="J140" s="21">
        <v>100</v>
      </c>
      <c r="K140" s="22">
        <v>2.5499999999999998E-2</v>
      </c>
      <c r="L140" s="22">
        <v>2.7099999999999999E-2</v>
      </c>
      <c r="M140" s="22">
        <v>1.6E-2</v>
      </c>
      <c r="N140" s="22">
        <v>4.0500000000000001E-2</v>
      </c>
      <c r="O140" s="21"/>
    </row>
    <row r="141" spans="1:15">
      <c r="A141" s="14">
        <v>193.65</v>
      </c>
      <c r="B141" s="14" t="s">
        <v>136</v>
      </c>
      <c r="C141" s="14">
        <v>25</v>
      </c>
      <c r="D141" s="15">
        <v>6.2799999999999995E-2</v>
      </c>
      <c r="H141" s="33">
        <v>196.1</v>
      </c>
      <c r="I141" s="21" t="s">
        <v>137</v>
      </c>
      <c r="J141" s="21">
        <v>200</v>
      </c>
      <c r="K141" s="22">
        <v>1.9300000000000001E-2</v>
      </c>
      <c r="L141" s="22">
        <v>2.3E-2</v>
      </c>
      <c r="M141" s="22">
        <v>1.4E-2</v>
      </c>
      <c r="N141" s="22">
        <v>3.3099999999999997E-2</v>
      </c>
      <c r="O141" s="21"/>
    </row>
    <row r="142" spans="1:15">
      <c r="A142" s="26"/>
      <c r="B142" s="26"/>
      <c r="C142" s="26"/>
      <c r="D142" s="26"/>
      <c r="H142" s="33">
        <v>196.1</v>
      </c>
      <c r="I142" s="21" t="s">
        <v>137</v>
      </c>
      <c r="J142" s="21">
        <v>225</v>
      </c>
      <c r="K142" s="22">
        <v>1.7299999999999999E-2</v>
      </c>
      <c r="L142" s="22">
        <v>2.1999999999999999E-2</v>
      </c>
      <c r="M142" s="22">
        <v>1.29E-2</v>
      </c>
      <c r="N142" s="22">
        <v>3.09E-2</v>
      </c>
      <c r="O142" s="21"/>
    </row>
    <row r="143" spans="1:15">
      <c r="A143" s="14">
        <v>195.85</v>
      </c>
      <c r="B143" s="21" t="s">
        <v>136</v>
      </c>
      <c r="C143" s="21">
        <v>119</v>
      </c>
      <c r="D143" s="14">
        <v>1.02E-7</v>
      </c>
      <c r="H143" s="33">
        <v>196.1</v>
      </c>
      <c r="I143" s="21" t="s">
        <v>137</v>
      </c>
      <c r="J143" s="21">
        <v>250</v>
      </c>
      <c r="K143" s="22">
        <v>1.6500000000000001E-2</v>
      </c>
      <c r="L143" s="22">
        <v>2.0899999999999998E-2</v>
      </c>
      <c r="M143" s="22">
        <v>1.26E-2</v>
      </c>
      <c r="N143" s="22">
        <v>2.9499999999999998E-2</v>
      </c>
      <c r="O143" s="21"/>
    </row>
    <row r="144" spans="1:15">
      <c r="A144" s="14">
        <v>195.85</v>
      </c>
      <c r="B144" s="14" t="s">
        <v>138</v>
      </c>
      <c r="C144" s="14">
        <v>80</v>
      </c>
      <c r="D144" s="15">
        <v>1.12E-2</v>
      </c>
      <c r="H144" s="33">
        <v>196.1</v>
      </c>
      <c r="I144" s="21" t="s">
        <v>137</v>
      </c>
      <c r="J144" s="21">
        <v>275</v>
      </c>
      <c r="K144" s="22">
        <v>1.67E-2</v>
      </c>
      <c r="L144" s="22">
        <v>1.8800000000000001E-2</v>
      </c>
      <c r="M144" s="22">
        <v>1.18E-2</v>
      </c>
      <c r="N144" s="22">
        <v>2.7699999999999999E-2</v>
      </c>
      <c r="O144" s="21"/>
    </row>
    <row r="145" spans="1:15">
      <c r="A145" s="14">
        <v>195.85</v>
      </c>
      <c r="B145" s="14" t="s">
        <v>136</v>
      </c>
      <c r="C145" s="14">
        <v>20</v>
      </c>
      <c r="D145" s="15">
        <v>5.9500000000000004E-3</v>
      </c>
      <c r="H145" s="33">
        <v>196.1</v>
      </c>
      <c r="I145" s="21" t="s">
        <v>137</v>
      </c>
      <c r="J145" s="23">
        <v>300</v>
      </c>
      <c r="K145" s="22">
        <v>1.49E-2</v>
      </c>
      <c r="L145" s="22">
        <v>1.7999999999999999E-2</v>
      </c>
      <c r="M145" s="22">
        <v>1.12E-2</v>
      </c>
      <c r="N145" s="22">
        <v>2.5899999999999999E-2</v>
      </c>
      <c r="O145" s="23">
        <v>82.9</v>
      </c>
    </row>
    <row r="146" spans="1:15">
      <c r="A146" s="14">
        <v>195.85</v>
      </c>
      <c r="B146" s="14" t="s">
        <v>136</v>
      </c>
      <c r="C146" s="14">
        <v>25</v>
      </c>
      <c r="D146" s="15">
        <v>4.4799999999999996E-3</v>
      </c>
      <c r="H146" s="33">
        <v>196.1</v>
      </c>
      <c r="I146" s="21" t="s">
        <v>137</v>
      </c>
      <c r="J146" s="21">
        <v>325</v>
      </c>
      <c r="K146" s="22">
        <v>1.1299999999999999E-2</v>
      </c>
      <c r="L146" s="22">
        <v>1.4999999999999999E-2</v>
      </c>
      <c r="M146" s="22">
        <v>7.26E-3</v>
      </c>
      <c r="N146" s="22">
        <v>2.01E-2</v>
      </c>
      <c r="O146" s="23">
        <v>123</v>
      </c>
    </row>
    <row r="147" spans="1:15">
      <c r="A147" s="14">
        <v>195.85</v>
      </c>
      <c r="B147" s="14" t="s">
        <v>139</v>
      </c>
      <c r="C147" s="14">
        <v>10</v>
      </c>
      <c r="D147" s="15">
        <v>1.7299999999999999E-2</v>
      </c>
      <c r="H147" s="33">
        <v>196.1</v>
      </c>
      <c r="I147" s="21" t="s">
        <v>137</v>
      </c>
      <c r="J147" s="21">
        <v>350</v>
      </c>
      <c r="K147" s="22">
        <v>8.2000000000000007E-3</v>
      </c>
      <c r="L147" s="22">
        <v>1.3899999999999999E-2</v>
      </c>
      <c r="M147" s="22">
        <v>6.1500000000000001E-3</v>
      </c>
      <c r="N147" s="22">
        <v>1.7299999999999999E-2</v>
      </c>
      <c r="O147" s="23">
        <v>237</v>
      </c>
    </row>
    <row r="148" spans="1:15">
      <c r="A148" s="14">
        <v>195.85</v>
      </c>
      <c r="B148" s="14" t="s">
        <v>139</v>
      </c>
      <c r="C148" s="14">
        <v>20</v>
      </c>
      <c r="D148" s="15">
        <v>3.73E-2</v>
      </c>
      <c r="H148" s="33">
        <v>196.1</v>
      </c>
      <c r="I148" s="21" t="s">
        <v>137</v>
      </c>
      <c r="J148" s="21">
        <v>375</v>
      </c>
      <c r="K148" s="22">
        <v>9.2899999999999996E-3</v>
      </c>
      <c r="L148" s="22">
        <v>1.0800000000000001E-2</v>
      </c>
      <c r="M148" s="22">
        <v>5.8900000000000003E-3</v>
      </c>
      <c r="N148" s="22">
        <v>1.54E-2</v>
      </c>
      <c r="O148" s="23"/>
    </row>
    <row r="149" spans="1:15">
      <c r="A149" s="14">
        <v>195.85</v>
      </c>
      <c r="B149" s="14" t="s">
        <v>139</v>
      </c>
      <c r="C149" s="14">
        <v>50</v>
      </c>
      <c r="D149" s="15">
        <v>8.8900000000000007E-2</v>
      </c>
      <c r="H149" s="33">
        <v>196.1</v>
      </c>
      <c r="I149" s="21" t="s">
        <v>137</v>
      </c>
      <c r="J149" s="21">
        <v>400</v>
      </c>
      <c r="K149" s="22">
        <v>1.15E-2</v>
      </c>
      <c r="L149" s="22">
        <v>6.0400000000000002E-3</v>
      </c>
      <c r="M149" s="22">
        <v>5.3499999999999997E-3</v>
      </c>
      <c r="N149" s="22">
        <v>1.4E-2</v>
      </c>
      <c r="O149" s="23">
        <v>550</v>
      </c>
    </row>
    <row r="150" spans="1:15">
      <c r="A150" s="14">
        <v>195.85</v>
      </c>
      <c r="B150" s="14" t="s">
        <v>139</v>
      </c>
      <c r="C150" s="14">
        <v>100</v>
      </c>
      <c r="D150" s="15">
        <v>0.114</v>
      </c>
      <c r="H150" s="33">
        <v>196.1</v>
      </c>
      <c r="I150" s="21" t="s">
        <v>137</v>
      </c>
      <c r="J150" s="21">
        <v>450</v>
      </c>
      <c r="K150" s="22">
        <v>6.0499999999999998E-3</v>
      </c>
      <c r="L150" s="22">
        <v>5.0499999999999998E-3</v>
      </c>
      <c r="M150" s="22">
        <v>5.2300000000000003E-3</v>
      </c>
      <c r="N150" s="22">
        <v>9.4599999999999997E-3</v>
      </c>
      <c r="O150" s="21"/>
    </row>
    <row r="151" spans="1:15">
      <c r="A151" s="14">
        <v>195.85</v>
      </c>
      <c r="B151" s="14" t="s">
        <v>139</v>
      </c>
      <c r="C151" s="14">
        <v>300</v>
      </c>
      <c r="D151" s="15">
        <v>0.123</v>
      </c>
      <c r="H151" s="33">
        <v>196.1</v>
      </c>
      <c r="I151" s="21" t="s">
        <v>137</v>
      </c>
      <c r="J151" s="21">
        <v>500</v>
      </c>
      <c r="K151" s="22">
        <v>1.12E-2</v>
      </c>
      <c r="L151" s="22">
        <v>-8.5900000000000004E-3</v>
      </c>
      <c r="M151" s="22">
        <v>2.7699999999999999E-3</v>
      </c>
      <c r="N151" s="22">
        <v>1.44E-2</v>
      </c>
      <c r="O151" s="24"/>
    </row>
    <row r="152" spans="1:15">
      <c r="A152" s="14">
        <v>195.85</v>
      </c>
      <c r="B152" s="14" t="s">
        <v>139</v>
      </c>
      <c r="C152" s="14">
        <v>500</v>
      </c>
      <c r="D152" s="15">
        <v>0.125</v>
      </c>
      <c r="H152" s="35">
        <v>202.05</v>
      </c>
      <c r="I152" s="27" t="s">
        <v>137</v>
      </c>
      <c r="J152" s="27">
        <v>0</v>
      </c>
      <c r="K152" s="28">
        <v>4.1700000000000001E-2</v>
      </c>
      <c r="L152" s="28">
        <v>5.16E-2</v>
      </c>
      <c r="M152" s="28">
        <v>1.9599999999999999E-2</v>
      </c>
      <c r="N152" s="28">
        <v>6.9199999999999998E-2</v>
      </c>
      <c r="O152" s="21">
        <v>2.1</v>
      </c>
    </row>
    <row r="153" spans="1:15">
      <c r="A153" s="14">
        <v>195.85</v>
      </c>
      <c r="B153" s="14" t="s">
        <v>139</v>
      </c>
      <c r="C153" s="14">
        <v>800</v>
      </c>
      <c r="D153" s="15">
        <v>0.127</v>
      </c>
      <c r="H153" s="33">
        <v>202.05</v>
      </c>
      <c r="I153" s="21" t="s">
        <v>137</v>
      </c>
      <c r="J153" s="21">
        <v>100</v>
      </c>
      <c r="K153" s="22">
        <v>3.9199999999999999E-2</v>
      </c>
      <c r="L153" s="22">
        <v>4.3700000000000003E-2</v>
      </c>
      <c r="M153" s="22">
        <v>1.83E-2</v>
      </c>
      <c r="N153" s="22">
        <v>6.1499999999999999E-2</v>
      </c>
      <c r="O153" s="21"/>
    </row>
    <row r="154" spans="1:15">
      <c r="A154" s="14">
        <v>195.85</v>
      </c>
      <c r="B154" s="14" t="s">
        <v>139</v>
      </c>
      <c r="C154" s="14">
        <v>1000</v>
      </c>
      <c r="D154" s="15">
        <v>0.127</v>
      </c>
      <c r="H154" s="33">
        <v>202.05</v>
      </c>
      <c r="I154" s="21" t="s">
        <v>137</v>
      </c>
      <c r="J154" s="21">
        <v>200</v>
      </c>
      <c r="K154" s="22">
        <v>2.5600000000000001E-2</v>
      </c>
      <c r="L154" s="22">
        <v>4.2000000000000003E-2</v>
      </c>
      <c r="M154" s="22">
        <v>1.7000000000000001E-2</v>
      </c>
      <c r="N154" s="22">
        <v>5.1999999999999998E-2</v>
      </c>
      <c r="O154" s="21"/>
    </row>
    <row r="155" spans="1:15">
      <c r="A155" s="14">
        <v>195.85</v>
      </c>
      <c r="B155" s="14" t="s">
        <v>136</v>
      </c>
      <c r="C155" s="14">
        <v>20</v>
      </c>
      <c r="D155" s="15">
        <v>5.5E-2</v>
      </c>
      <c r="H155" s="33">
        <v>202.05</v>
      </c>
      <c r="I155" s="21" t="s">
        <v>137</v>
      </c>
      <c r="J155" s="21">
        <v>225</v>
      </c>
      <c r="K155" s="22">
        <v>2.5000000000000001E-2</v>
      </c>
      <c r="L155" s="22">
        <v>3.9800000000000002E-2</v>
      </c>
      <c r="M155" s="22">
        <v>1.6199999999999999E-2</v>
      </c>
      <c r="N155" s="22">
        <v>4.9700000000000001E-2</v>
      </c>
      <c r="O155" s="21"/>
    </row>
    <row r="156" spans="1:15">
      <c r="A156" s="26">
        <v>196.1</v>
      </c>
      <c r="B156" s="26" t="s">
        <v>128</v>
      </c>
      <c r="C156" s="26"/>
      <c r="D156" s="26" t="s">
        <v>129</v>
      </c>
      <c r="H156" s="33">
        <v>202.05</v>
      </c>
      <c r="I156" s="21" t="s">
        <v>137</v>
      </c>
      <c r="J156" s="21">
        <v>250</v>
      </c>
      <c r="K156" s="22">
        <v>2.7E-2</v>
      </c>
      <c r="L156" s="22">
        <v>3.5700000000000003E-2</v>
      </c>
      <c r="M156" s="22">
        <v>1.54E-2</v>
      </c>
      <c r="N156" s="22">
        <v>4.7300000000000002E-2</v>
      </c>
      <c r="O156" s="21"/>
    </row>
    <row r="157" spans="1:15">
      <c r="A157" s="14">
        <v>196.1</v>
      </c>
      <c r="B157" s="14" t="s">
        <v>136</v>
      </c>
      <c r="C157" s="14">
        <v>119</v>
      </c>
      <c r="D157" s="14">
        <v>3.2399999999999999E-7</v>
      </c>
      <c r="H157" s="33">
        <v>202.05</v>
      </c>
      <c r="I157" s="21" t="s">
        <v>137</v>
      </c>
      <c r="J157" s="21">
        <v>275</v>
      </c>
      <c r="K157" s="22">
        <v>2.0500000000000001E-2</v>
      </c>
      <c r="L157" s="22">
        <v>3.6600000000000001E-2</v>
      </c>
      <c r="M157" s="22">
        <v>1.4500000000000001E-2</v>
      </c>
      <c r="N157" s="22">
        <v>4.4400000000000002E-2</v>
      </c>
      <c r="O157" s="21"/>
    </row>
    <row r="158" spans="1:15">
      <c r="A158" s="14">
        <v>196.1</v>
      </c>
      <c r="B158" s="14" t="s">
        <v>138</v>
      </c>
      <c r="C158" s="14">
        <v>80</v>
      </c>
      <c r="D158" s="15">
        <v>4.4299999999999999E-3</v>
      </c>
      <c r="H158" s="33">
        <v>202.05</v>
      </c>
      <c r="I158" s="21" t="s">
        <v>137</v>
      </c>
      <c r="J158" s="23">
        <v>300</v>
      </c>
      <c r="K158" s="22">
        <v>2.3199999999999998E-2</v>
      </c>
      <c r="L158" s="22">
        <v>3.1300000000000001E-2</v>
      </c>
      <c r="M158" s="22">
        <v>1.3599999999999999E-2</v>
      </c>
      <c r="N158" s="22">
        <v>4.1300000000000003E-2</v>
      </c>
      <c r="O158" s="23">
        <v>5.7</v>
      </c>
    </row>
    <row r="159" spans="1:15">
      <c r="A159" s="14">
        <v>196.1</v>
      </c>
      <c r="B159" s="14" t="s">
        <v>136</v>
      </c>
      <c r="C159" s="14">
        <v>20</v>
      </c>
      <c r="D159" s="15">
        <v>2.4299999999999999E-3</v>
      </c>
      <c r="H159" s="33">
        <v>202.05</v>
      </c>
      <c r="I159" s="21" t="s">
        <v>137</v>
      </c>
      <c r="J159" s="21">
        <v>325</v>
      </c>
      <c r="K159" s="22">
        <v>1.9099999999999999E-2</v>
      </c>
      <c r="L159" s="22">
        <v>2.6499999999999999E-2</v>
      </c>
      <c r="M159" s="22">
        <v>7.4999999999999997E-3</v>
      </c>
      <c r="N159" s="22">
        <v>3.3500000000000002E-2</v>
      </c>
      <c r="O159" s="23">
        <v>6.3</v>
      </c>
    </row>
    <row r="160" spans="1:15">
      <c r="A160" s="14">
        <v>196.1</v>
      </c>
      <c r="B160" s="14" t="s">
        <v>136</v>
      </c>
      <c r="C160" s="14">
        <v>25</v>
      </c>
      <c r="D160" s="15">
        <v>1.92E-3</v>
      </c>
      <c r="H160" s="33">
        <v>202.05</v>
      </c>
      <c r="I160" s="21" t="s">
        <v>137</v>
      </c>
      <c r="J160" s="21">
        <v>350</v>
      </c>
      <c r="K160" s="22">
        <v>1.4500000000000001E-2</v>
      </c>
      <c r="L160" s="22">
        <v>2.5700000000000001E-2</v>
      </c>
      <c r="M160" s="22">
        <v>6.7999999999999996E-3</v>
      </c>
      <c r="N160" s="22">
        <v>3.0300000000000001E-2</v>
      </c>
      <c r="O160" s="23">
        <v>8.4</v>
      </c>
    </row>
    <row r="161" spans="1:15">
      <c r="A161" s="14">
        <v>196.1</v>
      </c>
      <c r="B161" s="14" t="s">
        <v>139</v>
      </c>
      <c r="C161" s="14">
        <v>10</v>
      </c>
      <c r="D161" s="15">
        <v>8.1200000000000005E-3</v>
      </c>
      <c r="H161" s="33">
        <v>202.05</v>
      </c>
      <c r="I161" s="21" t="s">
        <v>137</v>
      </c>
      <c r="J161" s="21">
        <v>375</v>
      </c>
      <c r="K161" s="22">
        <v>1.1900000000000001E-2</v>
      </c>
      <c r="L161" s="22">
        <v>2.4400000000000002E-2</v>
      </c>
      <c r="M161" s="22">
        <v>6.3E-3</v>
      </c>
      <c r="N161" s="22">
        <v>2.7900000000000001E-2</v>
      </c>
      <c r="O161" s="23"/>
    </row>
    <row r="162" spans="1:15">
      <c r="A162" s="14">
        <v>196.1</v>
      </c>
      <c r="B162" s="14" t="s">
        <v>139</v>
      </c>
      <c r="C162" s="14">
        <v>20</v>
      </c>
      <c r="D162" s="15">
        <v>1.6E-2</v>
      </c>
      <c r="H162" s="33">
        <v>202.05</v>
      </c>
      <c r="I162" s="21" t="s">
        <v>137</v>
      </c>
      <c r="J162" s="21">
        <v>400</v>
      </c>
      <c r="K162" s="22">
        <v>1.1299999999999999E-2</v>
      </c>
      <c r="L162" s="22">
        <v>2.0899999999999998E-2</v>
      </c>
      <c r="M162" s="22">
        <v>5.3E-3</v>
      </c>
      <c r="N162" s="22">
        <v>2.4299999999999999E-2</v>
      </c>
      <c r="O162" s="23">
        <v>29.2</v>
      </c>
    </row>
    <row r="163" spans="1:15">
      <c r="A163" s="14">
        <v>196.1</v>
      </c>
      <c r="B163" s="14" t="s">
        <v>139</v>
      </c>
      <c r="C163" s="14">
        <v>50</v>
      </c>
      <c r="D163" s="15">
        <v>3.73E-2</v>
      </c>
      <c r="H163" s="33">
        <v>202.05</v>
      </c>
      <c r="I163" s="21" t="s">
        <v>137</v>
      </c>
      <c r="J163" s="21">
        <v>450</v>
      </c>
      <c r="K163" s="22">
        <v>7.4999999999999997E-3</v>
      </c>
      <c r="L163" s="22">
        <v>1.5599999999999999E-2</v>
      </c>
      <c r="M163" s="22">
        <v>4.0299999999999997E-3</v>
      </c>
      <c r="N163" s="22">
        <v>1.78E-2</v>
      </c>
      <c r="O163" s="23">
        <v>37.9</v>
      </c>
    </row>
    <row r="164" spans="1:15">
      <c r="A164" s="14">
        <v>196.1</v>
      </c>
      <c r="B164" s="14" t="s">
        <v>139</v>
      </c>
      <c r="C164" s="14">
        <v>100</v>
      </c>
      <c r="D164" s="15">
        <v>5.3100000000000001E-2</v>
      </c>
      <c r="H164" s="33">
        <v>202.05</v>
      </c>
      <c r="I164" s="21" t="s">
        <v>137</v>
      </c>
      <c r="J164" s="21">
        <v>500</v>
      </c>
      <c r="K164" s="22">
        <v>4.1200000000000004E-3</v>
      </c>
      <c r="L164" s="22">
        <v>9.4199999999999996E-3</v>
      </c>
      <c r="M164" s="22">
        <v>2.5100000000000001E-3</v>
      </c>
      <c r="N164" s="22">
        <v>1.06E-2</v>
      </c>
      <c r="O164" s="23">
        <v>39</v>
      </c>
    </row>
    <row r="165" spans="1:15">
      <c r="A165" s="14">
        <v>196.1</v>
      </c>
      <c r="B165" s="14" t="s">
        <v>139</v>
      </c>
      <c r="C165" s="14">
        <v>300</v>
      </c>
      <c r="D165" s="15">
        <v>6.3799999999999996E-2</v>
      </c>
      <c r="H165" s="33">
        <v>202.05</v>
      </c>
      <c r="I165" s="21" t="s">
        <v>137</v>
      </c>
      <c r="J165" s="21">
        <v>550</v>
      </c>
      <c r="K165" s="22">
        <v>1.09E-3</v>
      </c>
      <c r="L165" s="22">
        <v>2.0400000000000001E-3</v>
      </c>
      <c r="M165" s="22">
        <v>9.7999999999999997E-4</v>
      </c>
      <c r="N165" s="22">
        <v>2.5100000000000001E-3</v>
      </c>
      <c r="O165" s="23">
        <v>40</v>
      </c>
    </row>
    <row r="166" spans="1:15">
      <c r="A166" s="14">
        <v>196.1</v>
      </c>
      <c r="B166" s="14" t="s">
        <v>139</v>
      </c>
      <c r="C166" s="14">
        <v>500</v>
      </c>
      <c r="D166" s="15">
        <v>6.7100000000000007E-2</v>
      </c>
      <c r="H166" s="33">
        <v>202.05</v>
      </c>
      <c r="I166" s="21" t="s">
        <v>137</v>
      </c>
      <c r="J166" s="21">
        <v>575</v>
      </c>
      <c r="K166" s="22">
        <v>1.3899999999999999E-4</v>
      </c>
      <c r="L166" s="22">
        <v>5.7000000000000003E-5</v>
      </c>
      <c r="M166" s="22">
        <v>2.63E-4</v>
      </c>
      <c r="N166" s="22">
        <v>3.0299999999999999E-4</v>
      </c>
      <c r="O166" s="23"/>
    </row>
    <row r="167" spans="1:15">
      <c r="A167" s="14">
        <v>196.1</v>
      </c>
      <c r="B167" s="14" t="s">
        <v>139</v>
      </c>
      <c r="C167" s="14">
        <v>800</v>
      </c>
      <c r="D167" s="15">
        <v>6.8400000000000002E-2</v>
      </c>
      <c r="H167" s="33">
        <v>202.05</v>
      </c>
      <c r="I167" s="21" t="s">
        <v>137</v>
      </c>
      <c r="J167" s="21">
        <v>600</v>
      </c>
      <c r="K167" s="22">
        <v>2.6800000000000001E-4</v>
      </c>
      <c r="L167" s="22">
        <v>-1.83E-4</v>
      </c>
      <c r="M167" s="22">
        <v>7.2000000000000002E-5</v>
      </c>
      <c r="N167" s="22">
        <v>3.3300000000000002E-4</v>
      </c>
      <c r="O167" s="23"/>
    </row>
    <row r="168" spans="1:15">
      <c r="A168" s="14">
        <v>196.1</v>
      </c>
      <c r="B168" s="14" t="s">
        <v>139</v>
      </c>
      <c r="C168" s="14">
        <v>1000</v>
      </c>
      <c r="D168" s="15">
        <v>6.9199999999999998E-2</v>
      </c>
      <c r="H168" s="33">
        <v>202.05</v>
      </c>
      <c r="I168" s="21" t="s">
        <v>137</v>
      </c>
      <c r="J168" s="21">
        <v>600</v>
      </c>
      <c r="K168" s="22">
        <v>-8.0000000000000007E-5</v>
      </c>
      <c r="L168" s="22">
        <v>9.8999999999999994E-5</v>
      </c>
      <c r="M168" s="22">
        <v>2.5799999999999998E-4</v>
      </c>
      <c r="N168" s="22">
        <v>2.8800000000000001E-4</v>
      </c>
      <c r="O168" s="23"/>
    </row>
    <row r="169" spans="1:15">
      <c r="A169" s="14">
        <v>196.1</v>
      </c>
      <c r="B169" s="14" t="s">
        <v>136</v>
      </c>
      <c r="C169" s="14">
        <v>15</v>
      </c>
      <c r="D169" s="15">
        <v>4.2599999999999999E-2</v>
      </c>
      <c r="H169" s="33">
        <v>202.05</v>
      </c>
      <c r="I169" s="21" t="s">
        <v>137</v>
      </c>
      <c r="J169" s="21">
        <v>650</v>
      </c>
      <c r="K169" s="22">
        <v>1.3300000000000001E-4</v>
      </c>
      <c r="L169" s="22">
        <v>-4.7299999999999998E-5</v>
      </c>
      <c r="M169" s="22">
        <v>8.7000000000000001E-5</v>
      </c>
      <c r="N169" s="22">
        <v>1.66E-4</v>
      </c>
      <c r="O169" s="23">
        <v>51.5</v>
      </c>
    </row>
    <row r="170" spans="1:15">
      <c r="A170" s="14">
        <v>196.1</v>
      </c>
      <c r="B170" s="14" t="s">
        <v>136</v>
      </c>
      <c r="C170" s="14">
        <v>20</v>
      </c>
      <c r="D170" s="15">
        <v>3.5200000000000002E-2</v>
      </c>
      <c r="H170" s="33">
        <v>202.05</v>
      </c>
      <c r="I170" s="21" t="s">
        <v>137</v>
      </c>
      <c r="J170" s="21">
        <v>675</v>
      </c>
      <c r="K170" s="22">
        <v>1.5799999999999999E-4</v>
      </c>
      <c r="L170" s="22">
        <v>-7.2399999999999998E-5</v>
      </c>
      <c r="M170" s="22">
        <v>3.4900000000000001E-5</v>
      </c>
      <c r="N170" s="22">
        <v>1.7699999999999999E-4</v>
      </c>
      <c r="O170" s="24"/>
    </row>
    <row r="171" spans="1:15">
      <c r="A171" s="14">
        <v>196.1</v>
      </c>
      <c r="B171" s="14" t="s">
        <v>136</v>
      </c>
      <c r="C171" s="14">
        <v>25</v>
      </c>
      <c r="D171" s="15">
        <v>2.9700000000000001E-2</v>
      </c>
      <c r="H171" s="35">
        <v>207.05</v>
      </c>
      <c r="I171" s="27" t="s">
        <v>137</v>
      </c>
      <c r="J171" s="27">
        <v>0</v>
      </c>
      <c r="K171" s="28">
        <v>2.6800000000000001E-2</v>
      </c>
      <c r="L171" s="28">
        <v>2.7099999999999999E-2</v>
      </c>
      <c r="M171" s="28">
        <v>1.6199999999999999E-2</v>
      </c>
      <c r="N171" s="28">
        <v>4.1399999999999999E-2</v>
      </c>
      <c r="O171" s="21">
        <v>-0.4</v>
      </c>
    </row>
    <row r="172" spans="1:15">
      <c r="A172" s="26"/>
      <c r="B172" s="26"/>
      <c r="C172" s="26"/>
      <c r="D172" s="26"/>
      <c r="H172" s="33">
        <v>207.05</v>
      </c>
      <c r="I172" s="21" t="s">
        <v>137</v>
      </c>
      <c r="J172" s="21">
        <v>100</v>
      </c>
      <c r="K172" s="22">
        <v>1.6799999999999999E-2</v>
      </c>
      <c r="L172" s="22">
        <v>3.0200000000000001E-2</v>
      </c>
      <c r="M172" s="22">
        <v>1.41E-2</v>
      </c>
      <c r="N172" s="22">
        <v>3.7400000000000003E-2</v>
      </c>
      <c r="O172" s="21"/>
    </row>
    <row r="173" spans="1:15">
      <c r="A173" s="14">
        <v>202.05</v>
      </c>
      <c r="B173" s="14" t="s">
        <v>136</v>
      </c>
      <c r="C173" s="14">
        <v>119</v>
      </c>
      <c r="D173" s="15">
        <v>2.3099999999999999E-7</v>
      </c>
      <c r="H173" s="33">
        <v>207.05</v>
      </c>
      <c r="I173" s="21" t="s">
        <v>137</v>
      </c>
      <c r="J173" s="21">
        <v>200</v>
      </c>
      <c r="K173" s="22">
        <v>1.17E-2</v>
      </c>
      <c r="L173" s="22">
        <v>2.63E-2</v>
      </c>
      <c r="M173" s="22">
        <v>1.23E-2</v>
      </c>
      <c r="N173" s="22">
        <v>3.1300000000000001E-2</v>
      </c>
      <c r="O173" s="21"/>
    </row>
    <row r="174" spans="1:15">
      <c r="A174" s="14">
        <v>202.05</v>
      </c>
      <c r="B174" s="14" t="s">
        <v>138</v>
      </c>
      <c r="C174" s="14">
        <v>80</v>
      </c>
      <c r="D174" s="15">
        <v>6.5399999999999998E-3</v>
      </c>
      <c r="H174" s="33">
        <v>207.05</v>
      </c>
      <c r="I174" s="21" t="s">
        <v>137</v>
      </c>
      <c r="J174" s="21">
        <v>225</v>
      </c>
      <c r="K174" s="22">
        <v>1.32E-2</v>
      </c>
      <c r="L174" s="22">
        <v>2.3099999999999999E-2</v>
      </c>
      <c r="M174" s="22">
        <v>1.2500000000000001E-2</v>
      </c>
      <c r="N174" s="22">
        <v>2.9499999999999998E-2</v>
      </c>
      <c r="O174" s="21"/>
    </row>
    <row r="175" spans="1:15">
      <c r="A175" s="14">
        <v>202.05</v>
      </c>
      <c r="B175" s="14" t="s">
        <v>136</v>
      </c>
      <c r="C175" s="14">
        <v>15</v>
      </c>
      <c r="D175" s="15">
        <v>4.8900000000000002E-3</v>
      </c>
      <c r="H175" s="33">
        <v>207.05</v>
      </c>
      <c r="I175" s="21" t="s">
        <v>137</v>
      </c>
      <c r="J175" s="21">
        <v>250</v>
      </c>
      <c r="K175" s="22">
        <v>1.3100000000000001E-2</v>
      </c>
      <c r="L175" s="22">
        <v>2.18E-2</v>
      </c>
      <c r="M175" s="22">
        <v>1.0999999999999999E-2</v>
      </c>
      <c r="N175" s="22">
        <v>2.7699999999999999E-2</v>
      </c>
      <c r="O175" s="21"/>
    </row>
    <row r="176" spans="1:15">
      <c r="A176" s="14">
        <v>202.05</v>
      </c>
      <c r="B176" s="14" t="s">
        <v>136</v>
      </c>
      <c r="C176" s="14">
        <v>20</v>
      </c>
      <c r="D176" s="15">
        <v>4.0400000000000002E-3</v>
      </c>
      <c r="H176" s="33">
        <v>207.05</v>
      </c>
      <c r="I176" s="21" t="s">
        <v>137</v>
      </c>
      <c r="J176" s="21">
        <v>275</v>
      </c>
      <c r="K176" s="22">
        <v>1.3299999999999999E-2</v>
      </c>
      <c r="L176" s="22">
        <v>1.8800000000000001E-2</v>
      </c>
      <c r="M176" s="22">
        <v>1.09E-2</v>
      </c>
      <c r="N176" s="22">
        <v>2.5499999999999998E-2</v>
      </c>
      <c r="O176" s="21"/>
    </row>
    <row r="177" spans="1:15">
      <c r="A177" s="14">
        <v>202.05</v>
      </c>
      <c r="B177" s="14" t="s">
        <v>136</v>
      </c>
      <c r="C177" s="14">
        <v>25</v>
      </c>
      <c r="D177" s="15">
        <v>3.16E-3</v>
      </c>
      <c r="H177" s="33">
        <v>207.05</v>
      </c>
      <c r="I177" s="21" t="s">
        <v>137</v>
      </c>
      <c r="J177" s="23">
        <v>300</v>
      </c>
      <c r="K177" s="22">
        <v>9.8799999999999999E-3</v>
      </c>
      <c r="L177" s="22">
        <v>1.66E-2</v>
      </c>
      <c r="M177" s="22">
        <v>6.9100000000000003E-3</v>
      </c>
      <c r="N177" s="22">
        <v>2.0500000000000001E-2</v>
      </c>
      <c r="O177" s="23">
        <v>1.8</v>
      </c>
    </row>
    <row r="178" spans="1:15">
      <c r="A178" s="14">
        <v>202.05</v>
      </c>
      <c r="B178" s="14" t="s">
        <v>136</v>
      </c>
      <c r="C178" s="14">
        <v>30</v>
      </c>
      <c r="D178" s="15">
        <v>2.3400000000000001E-3</v>
      </c>
      <c r="H178" s="33">
        <v>207.05</v>
      </c>
      <c r="I178" s="21" t="s">
        <v>137</v>
      </c>
      <c r="J178" s="21">
        <v>325</v>
      </c>
      <c r="K178" s="22">
        <v>8.0099999999999998E-3</v>
      </c>
      <c r="L178" s="22">
        <v>1.4E-2</v>
      </c>
      <c r="M178" s="22">
        <v>5.0200000000000002E-3</v>
      </c>
      <c r="N178" s="22">
        <v>1.6899999999999998E-2</v>
      </c>
      <c r="O178" s="23">
        <v>2.1</v>
      </c>
    </row>
    <row r="179" spans="1:15">
      <c r="A179" s="14">
        <v>202.05</v>
      </c>
      <c r="B179" s="14" t="s">
        <v>139</v>
      </c>
      <c r="C179" s="14">
        <v>10</v>
      </c>
      <c r="D179" s="15">
        <v>8.1700000000000002E-3</v>
      </c>
      <c r="H179" s="33">
        <v>207.05</v>
      </c>
      <c r="I179" s="21" t="s">
        <v>137</v>
      </c>
      <c r="J179" s="21">
        <v>350</v>
      </c>
      <c r="K179" s="22">
        <v>7.0299999999999998E-3</v>
      </c>
      <c r="L179" s="22">
        <v>1.23E-2</v>
      </c>
      <c r="M179" s="22">
        <v>4.5799999999999999E-3</v>
      </c>
      <c r="N179" s="22">
        <v>1.49E-2</v>
      </c>
      <c r="O179" s="23">
        <v>2.2999999999999998</v>
      </c>
    </row>
    <row r="180" spans="1:15">
      <c r="A180" s="14">
        <v>202.05</v>
      </c>
      <c r="B180" s="14" t="s">
        <v>139</v>
      </c>
      <c r="C180" s="14">
        <v>20</v>
      </c>
      <c r="D180" s="15">
        <v>1.8499999999999999E-2</v>
      </c>
      <c r="H180" s="33">
        <v>207.05</v>
      </c>
      <c r="I180" s="21" t="s">
        <v>137</v>
      </c>
      <c r="J180" s="21">
        <v>375</v>
      </c>
      <c r="K180" s="22">
        <v>5.5700000000000003E-3</v>
      </c>
      <c r="L180" s="22">
        <v>1.17E-2</v>
      </c>
      <c r="M180" s="22">
        <v>3.64E-3</v>
      </c>
      <c r="N180" s="22">
        <v>1.35E-2</v>
      </c>
      <c r="O180" s="21"/>
    </row>
    <row r="181" spans="1:15">
      <c r="A181" s="14">
        <v>202.05</v>
      </c>
      <c r="B181" s="14" t="s">
        <v>139</v>
      </c>
      <c r="C181" s="14">
        <v>50</v>
      </c>
      <c r="D181" s="15">
        <v>5.5399999999999998E-2</v>
      </c>
      <c r="H181" s="33">
        <v>207.05</v>
      </c>
      <c r="I181" s="21" t="s">
        <v>137</v>
      </c>
      <c r="J181" s="21">
        <v>400</v>
      </c>
      <c r="K181" s="22">
        <v>5.45E-3</v>
      </c>
      <c r="L181" s="22">
        <v>9.3500000000000007E-3</v>
      </c>
      <c r="M181" s="22">
        <v>3.2799999999999999E-3</v>
      </c>
      <c r="N181" s="22">
        <v>1.1299999999999999E-2</v>
      </c>
      <c r="O181" s="23">
        <v>3.1</v>
      </c>
    </row>
    <row r="182" spans="1:15">
      <c r="A182" s="14">
        <v>202.05</v>
      </c>
      <c r="B182" s="14" t="s">
        <v>139</v>
      </c>
      <c r="C182" s="14">
        <v>100</v>
      </c>
      <c r="D182" s="15">
        <v>8.1000000000000003E-2</v>
      </c>
      <c r="H182" s="33">
        <v>207.05</v>
      </c>
      <c r="I182" s="21" t="s">
        <v>137</v>
      </c>
      <c r="J182" s="21">
        <v>450</v>
      </c>
      <c r="K182" s="22">
        <v>3.2399999999999998E-3</v>
      </c>
      <c r="L182" s="22">
        <v>6.4099999999999999E-3</v>
      </c>
      <c r="M182" s="22">
        <v>2.0799999999999998E-3</v>
      </c>
      <c r="N182" s="22">
        <v>7.4799999999999997E-3</v>
      </c>
      <c r="O182" s="23">
        <v>4.4000000000000004</v>
      </c>
    </row>
    <row r="183" spans="1:15">
      <c r="A183" s="14">
        <v>202.05</v>
      </c>
      <c r="B183" s="14" t="s">
        <v>139</v>
      </c>
      <c r="C183" s="14">
        <v>300</v>
      </c>
      <c r="D183" s="15">
        <v>9.4399999999999998E-2</v>
      </c>
      <c r="H183" s="33">
        <v>207.05</v>
      </c>
      <c r="I183" s="21" t="s">
        <v>137</v>
      </c>
      <c r="J183" s="21">
        <v>500</v>
      </c>
      <c r="K183" s="22">
        <v>1.9E-3</v>
      </c>
      <c r="L183" s="22">
        <v>3.3500000000000001E-3</v>
      </c>
      <c r="M183" s="22">
        <v>1.41E-3</v>
      </c>
      <c r="N183" s="22">
        <v>4.1000000000000003E-3</v>
      </c>
      <c r="O183" s="23">
        <v>4.9000000000000004</v>
      </c>
    </row>
    <row r="184" spans="1:15">
      <c r="A184" s="14">
        <v>202.05</v>
      </c>
      <c r="B184" s="14" t="s">
        <v>139</v>
      </c>
      <c r="C184" s="14">
        <v>500</v>
      </c>
      <c r="D184" s="15">
        <v>9.74E-2</v>
      </c>
      <c r="H184" s="33">
        <v>207.05</v>
      </c>
      <c r="I184" s="21" t="s">
        <v>137</v>
      </c>
      <c r="J184" s="21">
        <v>550</v>
      </c>
      <c r="K184" s="22">
        <v>2.33E-4</v>
      </c>
      <c r="L184" s="22">
        <v>9.8999999999999994E-5</v>
      </c>
      <c r="M184" s="22">
        <v>4.7800000000000002E-4</v>
      </c>
      <c r="N184" s="22">
        <v>5.4100000000000003E-4</v>
      </c>
      <c r="O184" s="23">
        <v>6.4</v>
      </c>
    </row>
    <row r="185" spans="1:15">
      <c r="A185" s="14">
        <v>202.05</v>
      </c>
      <c r="B185" s="14" t="s">
        <v>139</v>
      </c>
      <c r="C185" s="14">
        <v>800</v>
      </c>
      <c r="D185" s="15">
        <v>9.8799999999999999E-2</v>
      </c>
      <c r="L185" s="15"/>
    </row>
    <row r="186" spans="1:15">
      <c r="A186" s="14">
        <v>202.05</v>
      </c>
      <c r="B186" s="14" t="s">
        <v>139</v>
      </c>
      <c r="C186" s="14">
        <v>1000</v>
      </c>
      <c r="D186" s="15">
        <v>9.9099999999999994E-2</v>
      </c>
      <c r="L186" s="15"/>
    </row>
    <row r="187" spans="1:15">
      <c r="A187" s="14">
        <v>202.05</v>
      </c>
      <c r="B187" s="14" t="s">
        <v>136</v>
      </c>
      <c r="C187" s="14">
        <v>15</v>
      </c>
      <c r="D187" s="15">
        <v>6.3200000000000006E-2</v>
      </c>
      <c r="L187" s="15"/>
    </row>
    <row r="188" spans="1:15">
      <c r="A188" s="14">
        <v>202.05</v>
      </c>
      <c r="B188" s="14" t="s">
        <v>136</v>
      </c>
      <c r="C188" s="14">
        <v>20</v>
      </c>
      <c r="D188" s="15">
        <v>5.1400000000000001E-2</v>
      </c>
    </row>
    <row r="189" spans="1:15">
      <c r="A189" s="14">
        <v>202.05</v>
      </c>
      <c r="B189" s="14" t="s">
        <v>136</v>
      </c>
      <c r="C189" s="14">
        <v>25</v>
      </c>
      <c r="D189" s="15">
        <v>4.1599999999999998E-2</v>
      </c>
      <c r="L189" s="15"/>
    </row>
    <row r="190" spans="1:15">
      <c r="A190" s="26"/>
      <c r="B190" s="26"/>
      <c r="C190" s="26"/>
      <c r="D190" s="26"/>
      <c r="L190" s="15"/>
    </row>
    <row r="191" spans="1:15">
      <c r="A191" s="14">
        <v>207.05</v>
      </c>
      <c r="B191" s="14" t="s">
        <v>136</v>
      </c>
      <c r="C191" s="14">
        <v>119</v>
      </c>
      <c r="D191" s="15">
        <v>5.2800000000000003E-5</v>
      </c>
      <c r="L191" s="15"/>
    </row>
    <row r="192" spans="1:15">
      <c r="A192" s="14">
        <v>207.05</v>
      </c>
      <c r="B192" s="14" t="s">
        <v>138</v>
      </c>
      <c r="C192" s="14">
        <v>80</v>
      </c>
      <c r="D192" s="15">
        <v>3.9199999999999999E-3</v>
      </c>
      <c r="L192" s="15"/>
    </row>
    <row r="193" spans="1:12">
      <c r="A193" s="14">
        <v>207.05</v>
      </c>
      <c r="B193" s="14" t="s">
        <v>136</v>
      </c>
      <c r="C193" s="14">
        <v>15</v>
      </c>
      <c r="D193" s="15">
        <v>2.8400000000000001E-3</v>
      </c>
      <c r="L193" s="15"/>
    </row>
    <row r="194" spans="1:12">
      <c r="A194" s="14">
        <v>207.05</v>
      </c>
      <c r="B194" s="14" t="s">
        <v>136</v>
      </c>
      <c r="C194" s="14">
        <v>20</v>
      </c>
      <c r="D194" s="15">
        <v>2.4499999999999999E-3</v>
      </c>
    </row>
    <row r="195" spans="1:12">
      <c r="A195" s="14">
        <v>207.05</v>
      </c>
      <c r="B195" s="14" t="s">
        <v>136</v>
      </c>
      <c r="C195" s="14">
        <v>25</v>
      </c>
      <c r="D195" s="15">
        <v>1.92E-3</v>
      </c>
      <c r="J195" s="21"/>
    </row>
    <row r="196" spans="1:12">
      <c r="A196" s="14">
        <v>207.05</v>
      </c>
      <c r="B196" s="14" t="s">
        <v>136</v>
      </c>
      <c r="C196" s="14">
        <v>30</v>
      </c>
      <c r="D196" s="15">
        <v>1.4499999999999999E-3</v>
      </c>
    </row>
    <row r="197" spans="1:12">
      <c r="A197" s="14">
        <v>207.05</v>
      </c>
      <c r="B197" s="14" t="s">
        <v>139</v>
      </c>
      <c r="C197" s="14">
        <v>10</v>
      </c>
      <c r="D197" s="15">
        <v>4.7299999999999998E-3</v>
      </c>
      <c r="L197" s="15"/>
    </row>
    <row r="198" spans="1:12">
      <c r="A198" s="14">
        <v>207.05</v>
      </c>
      <c r="B198" s="14" t="s">
        <v>139</v>
      </c>
      <c r="C198" s="14">
        <v>20</v>
      </c>
      <c r="D198" s="15">
        <v>1.04E-2</v>
      </c>
      <c r="L198" s="15"/>
    </row>
    <row r="199" spans="1:12">
      <c r="A199" s="14">
        <v>207.05</v>
      </c>
      <c r="B199" s="14" t="s">
        <v>139</v>
      </c>
      <c r="C199" s="14">
        <v>50</v>
      </c>
      <c r="D199" s="15">
        <v>2.9399999999999999E-2</v>
      </c>
      <c r="L199" s="15"/>
    </row>
    <row r="200" spans="1:12">
      <c r="A200" s="14">
        <v>207.05</v>
      </c>
      <c r="B200" s="14" t="s">
        <v>139</v>
      </c>
      <c r="C200" s="14">
        <v>100</v>
      </c>
      <c r="D200" s="15">
        <v>4.4900000000000002E-2</v>
      </c>
      <c r="L200" s="15"/>
    </row>
    <row r="201" spans="1:12">
      <c r="A201" s="14">
        <v>207.05</v>
      </c>
      <c r="B201" s="14" t="s">
        <v>139</v>
      </c>
      <c r="C201" s="14">
        <v>300</v>
      </c>
      <c r="D201" s="15">
        <v>5.4899999999999997E-2</v>
      </c>
      <c r="L201" s="15"/>
    </row>
    <row r="202" spans="1:12">
      <c r="A202" s="14">
        <v>207.05</v>
      </c>
      <c r="B202" s="14" t="s">
        <v>139</v>
      </c>
      <c r="C202" s="14">
        <v>500</v>
      </c>
      <c r="D202" s="15">
        <v>5.7099999999999998E-2</v>
      </c>
    </row>
    <row r="203" spans="1:12">
      <c r="A203" s="14">
        <v>207.05</v>
      </c>
      <c r="B203" s="14" t="s">
        <v>139</v>
      </c>
      <c r="C203" s="14">
        <v>800</v>
      </c>
      <c r="D203" s="15">
        <v>5.8000000000000003E-2</v>
      </c>
      <c r="L203" s="15"/>
    </row>
    <row r="204" spans="1:12">
      <c r="A204" s="14">
        <v>207.05</v>
      </c>
      <c r="B204" s="14" t="s">
        <v>139</v>
      </c>
      <c r="C204" s="14">
        <v>1000</v>
      </c>
      <c r="D204" s="15">
        <v>5.8099999999999999E-2</v>
      </c>
      <c r="L204" s="15"/>
    </row>
    <row r="205" spans="1:12">
      <c r="A205" s="14">
        <v>207.05</v>
      </c>
      <c r="B205" s="14" t="s">
        <v>136</v>
      </c>
      <c r="C205" s="14">
        <v>15</v>
      </c>
      <c r="D205" s="15">
        <v>3.8199999999999998E-2</v>
      </c>
      <c r="L205" s="15"/>
    </row>
    <row r="206" spans="1:12">
      <c r="A206" s="14">
        <v>207.05</v>
      </c>
      <c r="B206" s="14" t="s">
        <v>136</v>
      </c>
      <c r="C206" s="14">
        <v>20</v>
      </c>
      <c r="D206" s="15">
        <v>3.1699999999999999E-2</v>
      </c>
      <c r="L206" s="15"/>
    </row>
    <row r="207" spans="1:12">
      <c r="A207" s="14">
        <v>207.05</v>
      </c>
      <c r="B207" s="14" t="s">
        <v>136</v>
      </c>
      <c r="C207" s="14">
        <v>25</v>
      </c>
      <c r="D207" s="15">
        <v>2.6800000000000001E-2</v>
      </c>
      <c r="L207" s="15"/>
    </row>
    <row r="208" spans="1:12">
      <c r="L208" s="15"/>
    </row>
    <row r="209" spans="12:12">
      <c r="L209" s="15"/>
    </row>
    <row r="210" spans="12:12">
      <c r="L210" s="15"/>
    </row>
    <row r="211" spans="12:12">
      <c r="L211" s="15"/>
    </row>
    <row r="213" spans="12:12">
      <c r="L213" s="15"/>
    </row>
  </sheetData>
  <mergeCells count="1">
    <mergeCell ref="I7:J7"/>
  </mergeCell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38"/>
  <sheetViews>
    <sheetView workbookViewId="0">
      <selection sqref="A1:J1"/>
    </sheetView>
  </sheetViews>
  <sheetFormatPr defaultColWidth="11.5546875" defaultRowHeight="15"/>
  <cols>
    <col min="1" max="1" width="25" customWidth="1"/>
    <col min="5" max="5" width="10.5546875" customWidth="1"/>
    <col min="6" max="6" width="10.109375" customWidth="1"/>
    <col min="7" max="7" width="9.88671875" customWidth="1"/>
    <col min="8" max="9" width="9.6640625" customWidth="1"/>
    <col min="10" max="10" width="9" customWidth="1"/>
  </cols>
  <sheetData>
    <row r="1" spans="1:11" ht="36" customHeight="1" thickBot="1">
      <c r="A1" s="455" t="s">
        <v>601</v>
      </c>
      <c r="B1" s="455"/>
      <c r="C1" s="455"/>
      <c r="D1" s="455"/>
      <c r="E1" s="455"/>
      <c r="F1" s="455"/>
      <c r="G1" s="455"/>
      <c r="H1" s="455"/>
      <c r="I1" s="455"/>
      <c r="J1" s="455"/>
    </row>
    <row r="2" spans="1:11" s="56" customFormat="1" ht="16.5" thickTop="1">
      <c r="A2" s="456" t="s">
        <v>511</v>
      </c>
      <c r="B2" s="456" t="s">
        <v>512</v>
      </c>
      <c r="D2" s="458" t="s">
        <v>570</v>
      </c>
      <c r="E2" s="458"/>
      <c r="F2" s="458"/>
      <c r="G2" s="458"/>
      <c r="H2" s="458"/>
      <c r="I2" s="458"/>
      <c r="J2" s="458"/>
    </row>
    <row r="3" spans="1:11" s="385" customFormat="1" ht="48">
      <c r="A3" s="457"/>
      <c r="B3" s="457"/>
      <c r="C3" s="384"/>
      <c r="D3" s="384" t="s">
        <v>513</v>
      </c>
      <c r="E3" s="384" t="s">
        <v>514</v>
      </c>
      <c r="F3" s="384" t="s">
        <v>515</v>
      </c>
      <c r="G3" s="384" t="s">
        <v>516</v>
      </c>
      <c r="H3" s="384" t="s">
        <v>517</v>
      </c>
      <c r="I3" s="384" t="s">
        <v>518</v>
      </c>
      <c r="J3" s="384" t="s">
        <v>519</v>
      </c>
    </row>
    <row r="4" spans="1:11" ht="15.75">
      <c r="A4" s="386" t="s">
        <v>520</v>
      </c>
      <c r="B4" s="387">
        <f>B6-D5/1000</f>
        <v>120.39399999999999</v>
      </c>
      <c r="C4" s="388" t="s">
        <v>521</v>
      </c>
      <c r="D4" s="389"/>
      <c r="E4" s="390"/>
      <c r="F4" s="390"/>
      <c r="G4" s="390"/>
      <c r="H4" s="390"/>
      <c r="I4" s="390"/>
      <c r="J4" s="390"/>
    </row>
    <row r="5" spans="1:11">
      <c r="A5" t="s">
        <v>522</v>
      </c>
      <c r="B5" s="391"/>
      <c r="D5" s="390">
        <v>298</v>
      </c>
      <c r="E5" s="390"/>
      <c r="F5" s="390" t="s">
        <v>523</v>
      </c>
      <c r="G5" s="390">
        <v>400</v>
      </c>
      <c r="H5" s="390"/>
      <c r="I5" s="390"/>
      <c r="J5" s="390" t="s">
        <v>524</v>
      </c>
    </row>
    <row r="6" spans="1:11">
      <c r="A6" t="s">
        <v>525</v>
      </c>
      <c r="B6" s="392">
        <f>B8-D7/1000</f>
        <v>120.69199999999999</v>
      </c>
      <c r="C6" s="388" t="s">
        <v>526</v>
      </c>
      <c r="D6" s="389"/>
      <c r="E6" s="390"/>
      <c r="F6" s="390"/>
      <c r="G6" s="390"/>
      <c r="H6" s="390"/>
      <c r="I6" s="390"/>
      <c r="J6" s="390"/>
    </row>
    <row r="7" spans="1:11">
      <c r="A7" t="s">
        <v>527</v>
      </c>
      <c r="B7" s="391"/>
      <c r="D7" s="390">
        <v>500</v>
      </c>
      <c r="E7" s="390" t="s">
        <v>528</v>
      </c>
      <c r="F7" s="390" t="s">
        <v>529</v>
      </c>
      <c r="G7" s="390">
        <v>500</v>
      </c>
      <c r="H7" s="390">
        <v>200</v>
      </c>
      <c r="I7" s="390" t="s">
        <v>530</v>
      </c>
      <c r="J7" s="390" t="s">
        <v>524</v>
      </c>
    </row>
    <row r="8" spans="1:11" ht="15.75">
      <c r="A8" s="386" t="s">
        <v>531</v>
      </c>
      <c r="B8" s="387">
        <f>B11-(D13-D12)/1000-D9/1000</f>
        <v>121.19199999999999</v>
      </c>
      <c r="C8" s="388" t="s">
        <v>532</v>
      </c>
      <c r="D8" s="390"/>
      <c r="E8" s="390"/>
      <c r="F8" s="390"/>
      <c r="G8" s="390"/>
      <c r="H8" s="390"/>
      <c r="I8" s="390"/>
      <c r="J8" s="390"/>
    </row>
    <row r="9" spans="1:11">
      <c r="A9" t="s">
        <v>533</v>
      </c>
      <c r="B9" s="391"/>
      <c r="D9" s="390">
        <v>1850</v>
      </c>
      <c r="E9" s="390" t="s">
        <v>534</v>
      </c>
      <c r="F9" s="390"/>
      <c r="G9" s="390"/>
      <c r="H9" s="390">
        <v>1850</v>
      </c>
      <c r="I9" s="390" t="s">
        <v>535</v>
      </c>
      <c r="J9" s="390" t="s">
        <v>536</v>
      </c>
    </row>
    <row r="10" spans="1:11">
      <c r="A10" t="s">
        <v>537</v>
      </c>
      <c r="B10" s="392">
        <f>B11-(D13-D12)/1000</f>
        <v>123.04199999999999</v>
      </c>
      <c r="C10" s="388" t="s">
        <v>538</v>
      </c>
      <c r="D10" s="389"/>
      <c r="E10" s="390"/>
      <c r="F10" s="390"/>
      <c r="G10" s="390"/>
      <c r="H10" s="390"/>
      <c r="I10" s="390"/>
      <c r="J10" s="390"/>
    </row>
    <row r="11" spans="1:11" ht="18">
      <c r="A11" s="393" t="s">
        <v>539</v>
      </c>
      <c r="B11" s="394">
        <v>123.1</v>
      </c>
      <c r="C11" s="388" t="s">
        <v>540</v>
      </c>
      <c r="D11" s="389"/>
      <c r="E11" s="390"/>
      <c r="F11" s="390"/>
      <c r="G11" s="390"/>
      <c r="H11" s="390"/>
      <c r="I11" s="390"/>
      <c r="J11" s="390"/>
    </row>
    <row r="12" spans="1:11" ht="15.75">
      <c r="A12" s="395" t="s">
        <v>541</v>
      </c>
      <c r="B12" s="396"/>
      <c r="C12" s="397"/>
      <c r="D12" s="398">
        <f>0.8*D13</f>
        <v>232</v>
      </c>
      <c r="E12" s="390"/>
      <c r="F12" s="390"/>
      <c r="G12" s="390"/>
      <c r="H12" s="390"/>
      <c r="I12" s="390"/>
      <c r="J12" s="390"/>
    </row>
    <row r="13" spans="1:11">
      <c r="A13" t="s">
        <v>542</v>
      </c>
      <c r="B13" s="391"/>
      <c r="D13" s="390">
        <v>290</v>
      </c>
      <c r="E13" s="390" t="s">
        <v>543</v>
      </c>
      <c r="F13" s="390"/>
      <c r="G13" s="390"/>
      <c r="H13" s="390">
        <v>290</v>
      </c>
      <c r="I13" s="390" t="s">
        <v>544</v>
      </c>
      <c r="J13" s="390"/>
    </row>
    <row r="14" spans="1:11">
      <c r="A14" s="136" t="s">
        <v>545</v>
      </c>
      <c r="B14" s="392">
        <f>B15</f>
        <v>123.33199999999999</v>
      </c>
      <c r="C14" s="388" t="s">
        <v>546</v>
      </c>
      <c r="D14" s="391"/>
    </row>
    <row r="15" spans="1:11">
      <c r="A15" s="309" t="s">
        <v>547</v>
      </c>
      <c r="B15" s="399">
        <f>B11+D12/1000</f>
        <v>123.33199999999999</v>
      </c>
      <c r="C15" s="400" t="s">
        <v>548</v>
      </c>
      <c r="D15" s="401"/>
      <c r="E15" s="309"/>
      <c r="F15" s="309"/>
      <c r="G15" s="309"/>
      <c r="H15" s="309"/>
      <c r="I15" s="309"/>
      <c r="J15" s="309"/>
      <c r="K15" s="309"/>
    </row>
    <row r="16" spans="1:11" ht="15.75">
      <c r="A16" s="402"/>
      <c r="B16" s="402"/>
      <c r="C16" s="402"/>
      <c r="D16" s="403"/>
    </row>
    <row r="17" spans="1:3">
      <c r="A17" s="404" t="s">
        <v>549</v>
      </c>
      <c r="B17" s="404" t="s">
        <v>550</v>
      </c>
      <c r="C17" s="404" t="s">
        <v>551</v>
      </c>
    </row>
    <row r="18" spans="1:3" ht="15.75">
      <c r="A18" s="405" t="s">
        <v>552</v>
      </c>
      <c r="B18" s="406">
        <f>B19-C19</f>
        <v>120.27199999999998</v>
      </c>
      <c r="C18" s="407"/>
    </row>
    <row r="19" spans="1:3" ht="15.75">
      <c r="A19" s="386" t="s">
        <v>553</v>
      </c>
      <c r="B19" s="408">
        <f t="shared" ref="B19:B20" si="0">B20-C20</f>
        <v>120.79199999999997</v>
      </c>
      <c r="C19" s="390">
        <v>0.52</v>
      </c>
    </row>
    <row r="20" spans="1:3" ht="15.75">
      <c r="A20" s="405" t="s">
        <v>554</v>
      </c>
      <c r="B20" s="406">
        <f t="shared" si="0"/>
        <v>121.19199999999998</v>
      </c>
      <c r="C20" s="390">
        <v>0.4</v>
      </c>
    </row>
    <row r="21" spans="1:3" ht="15.75">
      <c r="A21" s="405" t="s">
        <v>555</v>
      </c>
      <c r="B21" s="406">
        <f>B22-C22</f>
        <v>121.34199999999998</v>
      </c>
      <c r="C21" s="390">
        <v>0.15</v>
      </c>
    </row>
    <row r="22" spans="1:3" ht="15.75">
      <c r="A22" s="405" t="s">
        <v>556</v>
      </c>
      <c r="B22" s="406">
        <f>B23-C23</f>
        <v>122.32199999999999</v>
      </c>
      <c r="C22" s="390">
        <v>0.98</v>
      </c>
    </row>
    <row r="23" spans="1:3" ht="15.75">
      <c r="A23" s="409" t="s">
        <v>557</v>
      </c>
      <c r="B23" s="410">
        <f>B15</f>
        <v>123.33199999999999</v>
      </c>
      <c r="C23" s="411">
        <v>1.01</v>
      </c>
    </row>
    <row r="25" spans="1:3">
      <c r="A25" s="412" t="s">
        <v>558</v>
      </c>
    </row>
    <row r="26" spans="1:3">
      <c r="A26" s="412" t="s">
        <v>559</v>
      </c>
    </row>
    <row r="27" spans="1:3" ht="15.75">
      <c r="A27" s="413" t="s">
        <v>560</v>
      </c>
    </row>
    <row r="28" spans="1:3">
      <c r="A28" s="413" t="s">
        <v>561</v>
      </c>
    </row>
    <row r="29" spans="1:3">
      <c r="A29" s="413" t="s">
        <v>562</v>
      </c>
    </row>
    <row r="30" spans="1:3">
      <c r="A30" s="413" t="s">
        <v>563</v>
      </c>
    </row>
    <row r="31" spans="1:3">
      <c r="A31" s="413" t="s">
        <v>564</v>
      </c>
    </row>
    <row r="32" spans="1:3">
      <c r="A32" s="413" t="s">
        <v>565</v>
      </c>
    </row>
    <row r="33" spans="1:1">
      <c r="A33" s="413" t="s">
        <v>566</v>
      </c>
    </row>
    <row r="34" spans="1:1">
      <c r="A34" s="413" t="s">
        <v>567</v>
      </c>
    </row>
    <row r="35" spans="1:1">
      <c r="A35" s="413" t="s">
        <v>568</v>
      </c>
    </row>
    <row r="36" spans="1:1" ht="15.75">
      <c r="A36" s="393"/>
    </row>
    <row r="37" spans="1:1">
      <c r="A37" s="413"/>
    </row>
    <row r="38" spans="1:1">
      <c r="A38" s="414"/>
    </row>
  </sheetData>
  <mergeCells count="4">
    <mergeCell ref="A1:J1"/>
    <mergeCell ref="A2:A3"/>
    <mergeCell ref="B2:B3"/>
    <mergeCell ref="D2:J2"/>
  </mergeCells>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Contents</vt:lpstr>
      <vt:lpstr>G48591</vt:lpstr>
      <vt:lpstr>TableDR1-Fig1 ref</vt:lpstr>
      <vt:lpstr>TableDR2-Magstrat</vt:lpstr>
      <vt:lpstr>TableDR3-DemagData</vt:lpstr>
      <vt:lpstr>TableDR4-Thermal IRM</vt:lpstr>
      <vt:lpstr>Table DR5_base Aptian_ages</vt:lpstr>
    </vt:vector>
  </TitlesOfParts>
  <Company>Purdue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James Ogg</dc:creator>
  <cp:lastModifiedBy>Jennifer Olivarez</cp:lastModifiedBy>
  <dcterms:created xsi:type="dcterms:W3CDTF">2018-09-28T02:03:02Z</dcterms:created>
  <dcterms:modified xsi:type="dcterms:W3CDTF">2021-02-12T22:31:46Z</dcterms:modified>
</cp:coreProperties>
</file>