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310"/>
  </bookViews>
  <sheets>
    <sheet name="Table S1" sheetId="1" r:id="rId1"/>
    <sheet name="G47658" sheetId="2" r:id="rId2"/>
  </sheets>
  <externalReferences>
    <externalReference r:id="rId3"/>
  </externalReferences>
  <definedNames>
    <definedName name="_xlnm.Print_Area" localSheetId="0">'Table S1'!$A$1:$BN$114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AS113" i="1" l="1"/>
  <c r="AJ109" i="1"/>
  <c r="AJ108" i="1"/>
  <c r="BN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N107" i="1"/>
  <c r="AM107" i="1"/>
  <c r="AP107" i="1" s="1"/>
  <c r="AQ107" i="1" s="1"/>
  <c r="AR107" i="1" s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BM106" i="1" s="1"/>
  <c r="AW106" i="1"/>
  <c r="AV106" i="1"/>
  <c r="AN106" i="1"/>
  <c r="AM106" i="1"/>
  <c r="AP106" i="1" s="1"/>
  <c r="AQ106" i="1" s="1"/>
  <c r="AR106" i="1" s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N105" i="1"/>
  <c r="AM105" i="1"/>
  <c r="AP105" i="1" s="1"/>
  <c r="AQ105" i="1" s="1"/>
  <c r="AR105" i="1" s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BM104" i="1" s="1"/>
  <c r="AW104" i="1"/>
  <c r="AV104" i="1"/>
  <c r="AN104" i="1"/>
  <c r="AM104" i="1"/>
  <c r="AP104" i="1" s="1"/>
  <c r="AQ104" i="1" s="1"/>
  <c r="AR104" i="1" s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BN103" i="1" s="1"/>
  <c r="AV103" i="1"/>
  <c r="AN103" i="1"/>
  <c r="AM103" i="1"/>
  <c r="AP103" i="1" s="1"/>
  <c r="AQ103" i="1" s="1"/>
  <c r="AR103" i="1" s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BM102" i="1" s="1"/>
  <c r="AW102" i="1"/>
  <c r="AV102" i="1"/>
  <c r="BN102" i="1" s="1"/>
  <c r="AN102" i="1"/>
  <c r="AM102" i="1"/>
  <c r="AP102" i="1" s="1"/>
  <c r="AQ102" i="1" s="1"/>
  <c r="AR102" i="1" s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N101" i="1"/>
  <c r="AM101" i="1"/>
  <c r="AP101" i="1" s="1"/>
  <c r="AQ101" i="1" s="1"/>
  <c r="AR101" i="1" s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BM100" i="1" s="1"/>
  <c r="AW100" i="1"/>
  <c r="AV100" i="1"/>
  <c r="AN100" i="1"/>
  <c r="AM100" i="1"/>
  <c r="AP100" i="1" s="1"/>
  <c r="AQ100" i="1" s="1"/>
  <c r="AR100" i="1" s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N99" i="1"/>
  <c r="AM99" i="1"/>
  <c r="AP99" i="1" s="1"/>
  <c r="AQ99" i="1" s="1"/>
  <c r="AR99" i="1" s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BM98" i="1" s="1"/>
  <c r="AW98" i="1"/>
  <c r="AV98" i="1"/>
  <c r="BN98" i="1" s="1"/>
  <c r="AN98" i="1"/>
  <c r="AM98" i="1"/>
  <c r="AP98" i="1" s="1"/>
  <c r="AQ98" i="1" s="1"/>
  <c r="AR98" i="1" s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N97" i="1"/>
  <c r="AM97" i="1"/>
  <c r="AP97" i="1" s="1"/>
  <c r="AQ97" i="1" s="1"/>
  <c r="AR97" i="1" s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BM96" i="1" s="1"/>
  <c r="AW96" i="1"/>
  <c r="AV96" i="1"/>
  <c r="AN96" i="1"/>
  <c r="AM96" i="1"/>
  <c r="AP96" i="1" s="1"/>
  <c r="AQ96" i="1" s="1"/>
  <c r="AR96" i="1" s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N95" i="1"/>
  <c r="AM95" i="1"/>
  <c r="AP95" i="1" s="1"/>
  <c r="AQ95" i="1" s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BN94" i="1" s="1"/>
  <c r="AN94" i="1"/>
  <c r="AM94" i="1"/>
  <c r="AP94" i="1" s="1"/>
  <c r="AQ94" i="1" s="1"/>
  <c r="AS94" i="1" s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N93" i="1"/>
  <c r="AM93" i="1"/>
  <c r="AP93" i="1" s="1"/>
  <c r="AQ93" i="1" s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N92" i="1"/>
  <c r="AM92" i="1"/>
  <c r="AP92" i="1" s="1"/>
  <c r="AQ92" i="1" s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N91" i="1"/>
  <c r="AM91" i="1"/>
  <c r="AP91" i="1" s="1"/>
  <c r="AQ91" i="1" s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N90" i="1"/>
  <c r="AM90" i="1"/>
  <c r="AP90" i="1" s="1"/>
  <c r="AQ90" i="1" s="1"/>
  <c r="AS90" i="1" s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N89" i="1"/>
  <c r="AM89" i="1"/>
  <c r="AP89" i="1" s="1"/>
  <c r="AQ89" i="1" s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N88" i="1"/>
  <c r="AM88" i="1"/>
  <c r="AP88" i="1" s="1"/>
  <c r="AQ88" i="1" s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N87" i="1"/>
  <c r="AM87" i="1"/>
  <c r="AP87" i="1" s="1"/>
  <c r="AQ87" i="1" s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N86" i="1"/>
  <c r="AM86" i="1"/>
  <c r="AJ84" i="1"/>
  <c r="AJ83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N82" i="1"/>
  <c r="AM82" i="1"/>
  <c r="AP82" i="1" s="1"/>
  <c r="AQ82" i="1" s="1"/>
  <c r="AR82" i="1" s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N81" i="1"/>
  <c r="AM81" i="1"/>
  <c r="AP81" i="1" s="1"/>
  <c r="AQ81" i="1" s="1"/>
  <c r="AR81" i="1" s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N80" i="1"/>
  <c r="AM80" i="1"/>
  <c r="AP80" i="1" s="1"/>
  <c r="AQ80" i="1" s="1"/>
  <c r="AR80" i="1" s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N79" i="1"/>
  <c r="AM79" i="1"/>
  <c r="AP79" i="1" s="1"/>
  <c r="AQ79" i="1" s="1"/>
  <c r="AR79" i="1" s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N78" i="1"/>
  <c r="AM78" i="1"/>
  <c r="AP78" i="1" s="1"/>
  <c r="AQ78" i="1" s="1"/>
  <c r="AR78" i="1" s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N77" i="1"/>
  <c r="AM77" i="1"/>
  <c r="AP77" i="1" s="1"/>
  <c r="AQ77" i="1" s="1"/>
  <c r="AR77" i="1" s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N76" i="1"/>
  <c r="AM76" i="1"/>
  <c r="AP76" i="1" s="1"/>
  <c r="AQ76" i="1" s="1"/>
  <c r="AR76" i="1" s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N75" i="1"/>
  <c r="AM75" i="1"/>
  <c r="AP75" i="1" s="1"/>
  <c r="AQ75" i="1" s="1"/>
  <c r="AR75" i="1" s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N74" i="1"/>
  <c r="AM74" i="1"/>
  <c r="AP74" i="1" s="1"/>
  <c r="AQ74" i="1" s="1"/>
  <c r="AR74" i="1" s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N73" i="1"/>
  <c r="AM73" i="1"/>
  <c r="AP73" i="1" s="1"/>
  <c r="AQ73" i="1" s="1"/>
  <c r="AR73" i="1" s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N72" i="1"/>
  <c r="AM72" i="1"/>
  <c r="AP72" i="1" s="1"/>
  <c r="AQ72" i="1" s="1"/>
  <c r="AR72" i="1" s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N71" i="1"/>
  <c r="AM71" i="1"/>
  <c r="AP71" i="1" s="1"/>
  <c r="AQ71" i="1" s="1"/>
  <c r="AR71" i="1" s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N70" i="1"/>
  <c r="AM70" i="1"/>
  <c r="AP70" i="1" s="1"/>
  <c r="AQ70" i="1" s="1"/>
  <c r="AR70" i="1" s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N69" i="1"/>
  <c r="AM69" i="1"/>
  <c r="AP69" i="1" s="1"/>
  <c r="AQ69" i="1" s="1"/>
  <c r="AR69" i="1" s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N68" i="1"/>
  <c r="AM68" i="1"/>
  <c r="AP68" i="1" s="1"/>
  <c r="AQ68" i="1" s="1"/>
  <c r="AR68" i="1" s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N67" i="1"/>
  <c r="AM67" i="1"/>
  <c r="AP67" i="1" s="1"/>
  <c r="AQ67" i="1" s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N66" i="1"/>
  <c r="AM66" i="1"/>
  <c r="AP66" i="1" s="1"/>
  <c r="AQ66" i="1" s="1"/>
  <c r="AR66" i="1" s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N65" i="1"/>
  <c r="AM65" i="1"/>
  <c r="AP65" i="1" s="1"/>
  <c r="AQ65" i="1" s="1"/>
  <c r="AS65" i="1" s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N64" i="1"/>
  <c r="AM64" i="1"/>
  <c r="AP64" i="1" s="1"/>
  <c r="AQ64" i="1" s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N63" i="1"/>
  <c r="AM63" i="1"/>
  <c r="AP63" i="1" s="1"/>
  <c r="AQ63" i="1" s="1"/>
  <c r="AS63" i="1" s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N62" i="1"/>
  <c r="AM62" i="1"/>
  <c r="AP62" i="1" s="1"/>
  <c r="AQ62" i="1" s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N61" i="1"/>
  <c r="AM61" i="1"/>
  <c r="AP61" i="1" s="1"/>
  <c r="AQ61" i="1" s="1"/>
  <c r="AS61" i="1" s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N60" i="1"/>
  <c r="AM60" i="1"/>
  <c r="AP60" i="1" s="1"/>
  <c r="AQ60" i="1" s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N59" i="1"/>
  <c r="AM59" i="1"/>
  <c r="AP59" i="1" s="1"/>
  <c r="AQ59" i="1" s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N58" i="1"/>
  <c r="AM58" i="1"/>
  <c r="AP58" i="1" s="1"/>
  <c r="AQ58" i="1" s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N57" i="1"/>
  <c r="AM57" i="1"/>
  <c r="AP57" i="1" s="1"/>
  <c r="AQ57" i="1" s="1"/>
  <c r="AS57" i="1" s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N56" i="1"/>
  <c r="AM56" i="1"/>
  <c r="AP56" i="1" s="1"/>
  <c r="AQ56" i="1" s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N55" i="1"/>
  <c r="AM55" i="1"/>
  <c r="AP55" i="1" s="1"/>
  <c r="AQ55" i="1" s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N54" i="1"/>
  <c r="AM54" i="1"/>
  <c r="AP54" i="1" s="1"/>
  <c r="AQ54" i="1" s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N53" i="1"/>
  <c r="AM53" i="1"/>
  <c r="AP53" i="1" s="1"/>
  <c r="AQ53" i="1" s="1"/>
  <c r="AS53" i="1" s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N52" i="1"/>
  <c r="AM52" i="1"/>
  <c r="AP52" i="1" s="1"/>
  <c r="AQ52" i="1" s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N51" i="1"/>
  <c r="AM51" i="1"/>
  <c r="AP51" i="1" s="1"/>
  <c r="AQ51" i="1" s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N50" i="1"/>
  <c r="AM50" i="1"/>
  <c r="AP50" i="1" s="1"/>
  <c r="AQ50" i="1" s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N49" i="1"/>
  <c r="AM49" i="1"/>
  <c r="AP49" i="1" s="1"/>
  <c r="AQ49" i="1" s="1"/>
  <c r="AS49" i="1" s="1"/>
  <c r="AJ47" i="1"/>
  <c r="AJ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N45" i="1"/>
  <c r="AM45" i="1"/>
  <c r="AP45" i="1" s="1"/>
  <c r="AQ45" i="1" s="1"/>
  <c r="AR45" i="1" s="1"/>
  <c r="R45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N44" i="1"/>
  <c r="AM44" i="1"/>
  <c r="AP44" i="1" s="1"/>
  <c r="AQ44" i="1" s="1"/>
  <c r="AR44" i="1" s="1"/>
  <c r="R44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N43" i="1"/>
  <c r="AM43" i="1"/>
  <c r="AP43" i="1" s="1"/>
  <c r="AQ43" i="1" s="1"/>
  <c r="AR43" i="1" s="1"/>
  <c r="R43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N42" i="1"/>
  <c r="AM42" i="1"/>
  <c r="AP42" i="1" s="1"/>
  <c r="AQ42" i="1" s="1"/>
  <c r="AR42" i="1" s="1"/>
  <c r="R42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N41" i="1"/>
  <c r="AM41" i="1"/>
  <c r="AP41" i="1" s="1"/>
  <c r="AQ41" i="1" s="1"/>
  <c r="AR41" i="1" s="1"/>
  <c r="R41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BM40" i="1" s="1"/>
  <c r="AW40" i="1"/>
  <c r="AV40" i="1"/>
  <c r="AN40" i="1"/>
  <c r="AM40" i="1"/>
  <c r="AP40" i="1" s="1"/>
  <c r="AQ40" i="1" s="1"/>
  <c r="AR40" i="1" s="1"/>
  <c r="R40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N39" i="1"/>
  <c r="AM39" i="1"/>
  <c r="AP39" i="1" s="1"/>
  <c r="AQ39" i="1" s="1"/>
  <c r="AR39" i="1" s="1"/>
  <c r="R39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N38" i="1"/>
  <c r="AM38" i="1"/>
  <c r="AP38" i="1" s="1"/>
  <c r="AQ38" i="1" s="1"/>
  <c r="AR38" i="1" s="1"/>
  <c r="R38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N37" i="1"/>
  <c r="AM37" i="1"/>
  <c r="AP37" i="1" s="1"/>
  <c r="AQ37" i="1" s="1"/>
  <c r="AR37" i="1" s="1"/>
  <c r="R37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BM36" i="1" s="1"/>
  <c r="AW36" i="1"/>
  <c r="AV36" i="1"/>
  <c r="AN36" i="1"/>
  <c r="AM36" i="1"/>
  <c r="AP36" i="1" s="1"/>
  <c r="AQ36" i="1" s="1"/>
  <c r="AR36" i="1" s="1"/>
  <c r="R36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BM35" i="1" s="1"/>
  <c r="AW35" i="1"/>
  <c r="AV35" i="1"/>
  <c r="AN35" i="1"/>
  <c r="AM35" i="1"/>
  <c r="AP35" i="1" s="1"/>
  <c r="AQ35" i="1" s="1"/>
  <c r="AR35" i="1" s="1"/>
  <c r="R35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N34" i="1"/>
  <c r="AM34" i="1"/>
  <c r="AP34" i="1" s="1"/>
  <c r="AQ34" i="1" s="1"/>
  <c r="AR34" i="1" s="1"/>
  <c r="R34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BM33" i="1" s="1"/>
  <c r="AW33" i="1"/>
  <c r="AV33" i="1"/>
  <c r="AN33" i="1"/>
  <c r="AM33" i="1"/>
  <c r="AP33" i="1" s="1"/>
  <c r="AQ33" i="1" s="1"/>
  <c r="AR33" i="1" s="1"/>
  <c r="R33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BM32" i="1" s="1"/>
  <c r="AW32" i="1"/>
  <c r="AV32" i="1"/>
  <c r="AN32" i="1"/>
  <c r="AM32" i="1"/>
  <c r="AP32" i="1" s="1"/>
  <c r="AQ32" i="1" s="1"/>
  <c r="AR32" i="1" s="1"/>
  <c r="R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N31" i="1"/>
  <c r="AM31" i="1"/>
  <c r="AP31" i="1" s="1"/>
  <c r="AQ31" i="1" s="1"/>
  <c r="AR31" i="1" s="1"/>
  <c r="R31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N30" i="1"/>
  <c r="AM30" i="1"/>
  <c r="AP30" i="1" s="1"/>
  <c r="AQ30" i="1" s="1"/>
  <c r="AR30" i="1" s="1"/>
  <c r="R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N29" i="1"/>
  <c r="AM29" i="1"/>
  <c r="AP29" i="1" s="1"/>
  <c r="AQ29" i="1" s="1"/>
  <c r="AR29" i="1" s="1"/>
  <c r="R29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N28" i="1"/>
  <c r="AM28" i="1"/>
  <c r="AP28" i="1" s="1"/>
  <c r="AQ28" i="1" s="1"/>
  <c r="R28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N27" i="1"/>
  <c r="AM27" i="1"/>
  <c r="AP27" i="1" s="1"/>
  <c r="AQ27" i="1" s="1"/>
  <c r="AS27" i="1" s="1"/>
  <c r="R27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N26" i="1"/>
  <c r="AM26" i="1"/>
  <c r="AP26" i="1" s="1"/>
  <c r="AQ26" i="1" s="1"/>
  <c r="R26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N25" i="1"/>
  <c r="AM25" i="1"/>
  <c r="AP25" i="1" s="1"/>
  <c r="AQ25" i="1" s="1"/>
  <c r="AR25" i="1" s="1"/>
  <c r="R25" i="1"/>
  <c r="AJ23" i="1"/>
  <c r="AJ22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N21" i="1"/>
  <c r="AM21" i="1"/>
  <c r="AP21" i="1" s="1"/>
  <c r="AQ21" i="1" s="1"/>
  <c r="AR21" i="1" s="1"/>
  <c r="R21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N20" i="1"/>
  <c r="AM20" i="1"/>
  <c r="AP20" i="1" s="1"/>
  <c r="AQ20" i="1" s="1"/>
  <c r="AR20" i="1" s="1"/>
  <c r="R20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N19" i="1"/>
  <c r="AM19" i="1"/>
  <c r="AP19" i="1" s="1"/>
  <c r="AQ19" i="1" s="1"/>
  <c r="AR19" i="1" s="1"/>
  <c r="R19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N18" i="1"/>
  <c r="AM18" i="1"/>
  <c r="AP18" i="1" s="1"/>
  <c r="AQ18" i="1" s="1"/>
  <c r="AR18" i="1" s="1"/>
  <c r="R18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N17" i="1"/>
  <c r="AM17" i="1"/>
  <c r="AP17" i="1" s="1"/>
  <c r="AQ17" i="1" s="1"/>
  <c r="AR17" i="1" s="1"/>
  <c r="R17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N16" i="1"/>
  <c r="AM16" i="1"/>
  <c r="AP16" i="1" s="1"/>
  <c r="AQ16" i="1" s="1"/>
  <c r="AR16" i="1" s="1"/>
  <c r="R16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N15" i="1"/>
  <c r="AM15" i="1"/>
  <c r="AP15" i="1" s="1"/>
  <c r="AQ15" i="1" s="1"/>
  <c r="AR15" i="1" s="1"/>
  <c r="R15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N14" i="1"/>
  <c r="AM14" i="1"/>
  <c r="AP14" i="1" s="1"/>
  <c r="AQ14" i="1" s="1"/>
  <c r="AR14" i="1" s="1"/>
  <c r="R14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N13" i="1"/>
  <c r="AM13" i="1"/>
  <c r="AP13" i="1" s="1"/>
  <c r="AQ13" i="1" s="1"/>
  <c r="AR13" i="1" s="1"/>
  <c r="R13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N12" i="1"/>
  <c r="AM12" i="1"/>
  <c r="AP12" i="1" s="1"/>
  <c r="AQ12" i="1" s="1"/>
  <c r="AR12" i="1" s="1"/>
  <c r="R12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N11" i="1"/>
  <c r="AM11" i="1"/>
  <c r="AP11" i="1" s="1"/>
  <c r="AQ11" i="1" s="1"/>
  <c r="AR11" i="1" s="1"/>
  <c r="R11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N10" i="1"/>
  <c r="AM10" i="1"/>
  <c r="AP10" i="1" s="1"/>
  <c r="AQ10" i="1" s="1"/>
  <c r="AR10" i="1" s="1"/>
  <c r="R10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N9" i="1"/>
  <c r="AM9" i="1"/>
  <c r="AP9" i="1" s="1"/>
  <c r="AQ9" i="1" s="1"/>
  <c r="R9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N8" i="1"/>
  <c r="AM8" i="1"/>
  <c r="AP8" i="1" s="1"/>
  <c r="AQ8" i="1" s="1"/>
  <c r="R8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N7" i="1"/>
  <c r="AM7" i="1"/>
  <c r="AP7" i="1" s="1"/>
  <c r="AQ7" i="1" s="1"/>
  <c r="R7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N6" i="1"/>
  <c r="AM6" i="1"/>
  <c r="AP6" i="1" s="1"/>
  <c r="AQ6" i="1" s="1"/>
  <c r="R6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N5" i="1"/>
  <c r="AM5" i="1"/>
  <c r="AP5" i="1" s="1"/>
  <c r="AQ5" i="1" s="1"/>
  <c r="R5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N4" i="1"/>
  <c r="AM4" i="1"/>
  <c r="AP4" i="1" s="1"/>
  <c r="AQ4" i="1" s="1"/>
  <c r="R4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N3" i="1"/>
  <c r="AM3" i="1"/>
  <c r="BM91" i="1" l="1"/>
  <c r="BM92" i="1"/>
  <c r="BN93" i="1"/>
  <c r="BM21" i="1"/>
  <c r="BN30" i="1"/>
  <c r="BN44" i="1"/>
  <c r="BN105" i="1"/>
  <c r="BM25" i="1"/>
  <c r="BM81" i="1"/>
  <c r="BM86" i="1"/>
  <c r="BN7" i="1"/>
  <c r="BN25" i="1"/>
  <c r="BN27" i="1"/>
  <c r="BN31" i="1"/>
  <c r="BM62" i="1"/>
  <c r="BM4" i="1"/>
  <c r="BM5" i="1"/>
  <c r="BM6" i="1"/>
  <c r="BN41" i="1"/>
  <c r="BN42" i="1"/>
  <c r="BN43" i="1"/>
  <c r="BM49" i="1"/>
  <c r="BM53" i="1"/>
  <c r="BM57" i="1"/>
  <c r="BN67" i="1"/>
  <c r="BN89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9" i="1"/>
  <c r="BM41" i="1"/>
  <c r="BN54" i="1"/>
  <c r="BN55" i="1"/>
  <c r="BM56" i="1"/>
  <c r="BN69" i="1"/>
  <c r="BM71" i="1"/>
  <c r="BN73" i="1"/>
  <c r="BM75" i="1"/>
  <c r="BN77" i="1"/>
  <c r="BM79" i="1"/>
  <c r="BN81" i="1"/>
  <c r="BN86" i="1"/>
  <c r="BM27" i="1"/>
  <c r="BM29" i="1"/>
  <c r="BM30" i="1"/>
  <c r="BM31" i="1"/>
  <c r="BN33" i="1"/>
  <c r="BM50" i="1"/>
  <c r="BN52" i="1"/>
  <c r="BN57" i="1"/>
  <c r="BM64" i="1"/>
  <c r="BM65" i="1"/>
  <c r="BM66" i="1"/>
  <c r="BM20" i="1"/>
  <c r="BM28" i="1"/>
  <c r="BN32" i="1"/>
  <c r="BN60" i="1"/>
  <c r="BN87" i="1"/>
  <c r="BM89" i="1"/>
  <c r="BM90" i="1"/>
  <c r="BM95" i="1"/>
  <c r="BN97" i="1"/>
  <c r="BM99" i="1"/>
  <c r="BN101" i="1"/>
  <c r="BM103" i="1"/>
  <c r="BN106" i="1"/>
  <c r="BM107" i="1"/>
  <c r="AM22" i="1"/>
  <c r="BN20" i="1"/>
  <c r="BN21" i="1"/>
  <c r="BN34" i="1"/>
  <c r="BN35" i="1"/>
  <c r="BN36" i="1"/>
  <c r="BM38" i="1"/>
  <c r="BM43" i="1"/>
  <c r="BM54" i="1"/>
  <c r="BN56" i="1"/>
  <c r="BN58" i="1"/>
  <c r="BM60" i="1"/>
  <c r="BM61" i="1"/>
  <c r="BN64" i="1"/>
  <c r="BN65" i="1"/>
  <c r="BN68" i="1"/>
  <c r="BN71" i="1"/>
  <c r="BM73" i="1"/>
  <c r="BN75" i="1"/>
  <c r="BM77" i="1"/>
  <c r="BN79" i="1"/>
  <c r="AM109" i="1"/>
  <c r="BN90" i="1"/>
  <c r="BN91" i="1"/>
  <c r="BM93" i="1"/>
  <c r="BM94" i="1"/>
  <c r="BN96" i="1"/>
  <c r="BN100" i="1"/>
  <c r="BN5" i="1"/>
  <c r="BN6" i="1"/>
  <c r="BM8" i="1"/>
  <c r="BM9" i="1"/>
  <c r="BM11" i="1"/>
  <c r="BM13" i="1"/>
  <c r="BM15" i="1"/>
  <c r="BM17" i="1"/>
  <c r="BM19" i="1"/>
  <c r="BN37" i="1"/>
  <c r="BN38" i="1"/>
  <c r="BN39" i="1"/>
  <c r="BM44" i="1"/>
  <c r="BM45" i="1"/>
  <c r="BN49" i="1"/>
  <c r="BN61" i="1"/>
  <c r="BN62" i="1"/>
  <c r="BN63" i="1"/>
  <c r="BN70" i="1"/>
  <c r="BM72" i="1"/>
  <c r="BN74" i="1"/>
  <c r="BM76" i="1"/>
  <c r="BN78" i="1"/>
  <c r="BM80" i="1"/>
  <c r="BN82" i="1"/>
  <c r="BN104" i="1"/>
  <c r="BM105" i="1"/>
  <c r="AS64" i="1"/>
  <c r="AR64" i="1"/>
  <c r="AN23" i="1"/>
  <c r="BM10" i="1"/>
  <c r="BM18" i="1"/>
  <c r="BM26" i="1"/>
  <c r="BM34" i="1"/>
  <c r="BM51" i="1"/>
  <c r="BN59" i="1"/>
  <c r="BN88" i="1"/>
  <c r="AM47" i="1"/>
  <c r="BN28" i="1"/>
  <c r="BM55" i="1"/>
  <c r="AP86" i="1"/>
  <c r="AQ86" i="1" s="1"/>
  <c r="AS86" i="1" s="1"/>
  <c r="BN92" i="1"/>
  <c r="BM12" i="1"/>
  <c r="BM14" i="1"/>
  <c r="BM16" i="1"/>
  <c r="AN109" i="1"/>
  <c r="AP3" i="1"/>
  <c r="AQ3" i="1" s="1"/>
  <c r="AR3" i="1" s="1"/>
  <c r="BN3" i="1"/>
  <c r="BN4" i="1"/>
  <c r="BM7" i="1"/>
  <c r="AN47" i="1"/>
  <c r="BN26" i="1"/>
  <c r="BM37" i="1"/>
  <c r="BM39" i="1"/>
  <c r="BN40" i="1"/>
  <c r="BM42" i="1"/>
  <c r="BN45" i="1"/>
  <c r="BN50" i="1"/>
  <c r="BN51" i="1"/>
  <c r="BM52" i="1"/>
  <c r="BN53" i="1"/>
  <c r="BM58" i="1"/>
  <c r="BM59" i="1"/>
  <c r="BN66" i="1"/>
  <c r="BM69" i="1"/>
  <c r="BM70" i="1"/>
  <c r="BN72" i="1"/>
  <c r="BM74" i="1"/>
  <c r="BN76" i="1"/>
  <c r="BM78" i="1"/>
  <c r="BN80" i="1"/>
  <c r="BM82" i="1"/>
  <c r="BM87" i="1"/>
  <c r="BM88" i="1"/>
  <c r="BN95" i="1"/>
  <c r="BM97" i="1"/>
  <c r="BN99" i="1"/>
  <c r="BM101" i="1"/>
  <c r="AS7" i="1"/>
  <c r="AR7" i="1"/>
  <c r="AS26" i="1"/>
  <c r="AR26" i="1"/>
  <c r="AS4" i="1"/>
  <c r="AR4" i="1"/>
  <c r="AS8" i="1"/>
  <c r="AR8" i="1"/>
  <c r="AS55" i="1"/>
  <c r="AR55" i="1"/>
  <c r="AS60" i="1"/>
  <c r="AR60" i="1"/>
  <c r="AR62" i="1"/>
  <c r="AS62" i="1"/>
  <c r="AS67" i="1"/>
  <c r="AR67" i="1"/>
  <c r="AS9" i="1"/>
  <c r="AR9" i="1"/>
  <c r="AR6" i="1"/>
  <c r="AS6" i="1"/>
  <c r="AR50" i="1"/>
  <c r="AS50" i="1"/>
  <c r="AS59" i="1"/>
  <c r="AR59" i="1"/>
  <c r="AS3" i="1"/>
  <c r="AS5" i="1"/>
  <c r="AR5" i="1"/>
  <c r="AS28" i="1"/>
  <c r="AR28" i="1"/>
  <c r="AS52" i="1"/>
  <c r="AR52" i="1"/>
  <c r="AR54" i="1"/>
  <c r="AS54" i="1"/>
  <c r="AS51" i="1"/>
  <c r="AR51" i="1"/>
  <c r="AS56" i="1"/>
  <c r="AR56" i="1"/>
  <c r="AR58" i="1"/>
  <c r="AS58" i="1"/>
  <c r="BM3" i="1"/>
  <c r="AN22" i="1"/>
  <c r="AM23" i="1"/>
  <c r="AR27" i="1"/>
  <c r="BM67" i="1"/>
  <c r="AS89" i="1"/>
  <c r="AR89" i="1"/>
  <c r="AR91" i="1"/>
  <c r="AS91" i="1"/>
  <c r="AM46" i="1"/>
  <c r="AS88" i="1"/>
  <c r="AR88" i="1"/>
  <c r="AS93" i="1"/>
  <c r="AR93" i="1"/>
  <c r="AR95" i="1"/>
  <c r="AS95" i="1"/>
  <c r="AN46" i="1"/>
  <c r="AM84" i="1"/>
  <c r="AM83" i="1"/>
  <c r="AR49" i="1"/>
  <c r="AR53" i="1"/>
  <c r="AR57" i="1"/>
  <c r="AR61" i="1"/>
  <c r="AR63" i="1"/>
  <c r="BM63" i="1"/>
  <c r="AR65" i="1"/>
  <c r="AS66" i="1"/>
  <c r="BM68" i="1"/>
  <c r="AS92" i="1"/>
  <c r="AR92" i="1"/>
  <c r="AN84" i="1"/>
  <c r="AN83" i="1"/>
  <c r="AR87" i="1"/>
  <c r="AS87" i="1"/>
  <c r="AM108" i="1"/>
  <c r="AR86" i="1"/>
  <c r="AR90" i="1"/>
  <c r="AR94" i="1"/>
  <c r="AN108" i="1"/>
  <c r="BN23" i="1" l="1"/>
  <c r="BN83" i="1"/>
  <c r="BN22" i="1"/>
  <c r="BN84" i="1"/>
  <c r="BM108" i="1"/>
  <c r="BN47" i="1"/>
  <c r="BN109" i="1"/>
  <c r="BM46" i="1"/>
  <c r="BM47" i="1"/>
  <c r="BN108" i="1"/>
  <c r="BN46" i="1"/>
  <c r="BM109" i="1"/>
  <c r="BM83" i="1"/>
  <c r="AS110" i="1"/>
  <c r="AS111" i="1" s="1"/>
  <c r="AS112" i="1" s="1"/>
  <c r="AS114" i="1" s="1"/>
  <c r="BM84" i="1"/>
  <c r="BM23" i="1"/>
  <c r="BM22" i="1"/>
</calcChain>
</file>

<file path=xl/sharedStrings.xml><?xml version="1.0" encoding="utf-8"?>
<sst xmlns="http://schemas.openxmlformats.org/spreadsheetml/2006/main" count="591" uniqueCount="170">
  <si>
    <t>Sampling sample No</t>
  </si>
  <si>
    <t>Greenstone Belt</t>
  </si>
  <si>
    <t>Group</t>
  </si>
  <si>
    <t>Easting</t>
  </si>
  <si>
    <t>Norhting</t>
  </si>
  <si>
    <t>Metamorphic fascies</t>
  </si>
  <si>
    <t>Magmatic series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</si>
  <si>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</si>
  <si>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</si>
  <si>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</si>
  <si>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</si>
  <si>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</si>
  <si>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</si>
  <si>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</si>
  <si>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</si>
  <si>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</si>
  <si>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</si>
  <si>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LOI</t>
  </si>
  <si>
    <t>Y</t>
  </si>
  <si>
    <t>Zr</t>
  </si>
  <si>
    <t>Nb</t>
  </si>
  <si>
    <t>La</t>
  </si>
  <si>
    <t>Ce</t>
  </si>
  <si>
    <t>Pr</t>
  </si>
  <si>
    <t>Nd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</si>
  <si>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</si>
  <si>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</si>
  <si>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</si>
  <si>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</si>
  <si>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</si>
  <si>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</si>
  <si>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</si>
  <si>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</si>
  <si>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</si>
  <si>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Au</t>
  </si>
  <si>
    <t>Th</t>
  </si>
  <si>
    <t>Zr/Y</t>
  </si>
  <si>
    <t>Th/Yb</t>
  </si>
  <si>
    <t>Au calc</t>
  </si>
  <si>
    <t>Dif Au</t>
  </si>
  <si>
    <t>Dif Au%</t>
  </si>
  <si>
    <t>Au²</t>
  </si>
  <si>
    <t>Normalized</t>
  </si>
  <si>
    <t>La/Yb</t>
  </si>
  <si>
    <t>Th/Nb</t>
  </si>
  <si>
    <t>%</t>
  </si>
  <si>
    <t>ppm</t>
  </si>
  <si>
    <t>ppb</t>
  </si>
  <si>
    <t>Sun and McDonough (1989) Primitive mantle values</t>
  </si>
  <si>
    <t>normalized</t>
  </si>
  <si>
    <t>FEMO-2016-2.01</t>
  </si>
  <si>
    <t>Kittila</t>
  </si>
  <si>
    <t>Greenschist</t>
  </si>
  <si>
    <t>Tholeitic</t>
  </si>
  <si>
    <t>FEMO-2016-2.02</t>
  </si>
  <si>
    <t>FEMO-2016-6.02</t>
  </si>
  <si>
    <t>FEMO-2016-6.05</t>
  </si>
  <si>
    <t>FEMO-2016-9.01</t>
  </si>
  <si>
    <t>FEMO-2016-9.03</t>
  </si>
  <si>
    <t>FEMO-2016-9.04</t>
  </si>
  <si>
    <t>FEMO-2016-7.01</t>
  </si>
  <si>
    <t>Amphibolite</t>
  </si>
  <si>
    <t>FEMO-2016-8.01</t>
  </si>
  <si>
    <t>FEMO-2016-7.03</t>
  </si>
  <si>
    <t>FEMO-2016-7.07</t>
  </si>
  <si>
    <t>FEMO-2016-3.01</t>
  </si>
  <si>
    <t>FEMO-2016-3.02</t>
  </si>
  <si>
    <t>FEMO 2017 1.01</t>
  </si>
  <si>
    <t>Savukoski</t>
  </si>
  <si>
    <t>FEMO 2017 1.02</t>
  </si>
  <si>
    <t>FEMO 2017 4.12</t>
  </si>
  <si>
    <t>Upper amphibolite</t>
  </si>
  <si>
    <t>FEMO 2017 4.13</t>
  </si>
  <si>
    <t>FEMO 2017 4.14</t>
  </si>
  <si>
    <t>FEMO 2017 4.1</t>
  </si>
  <si>
    <t>Average</t>
  </si>
  <si>
    <t>Standard deviation</t>
  </si>
  <si>
    <t>FEMO-2015-113.4</t>
  </si>
  <si>
    <t>FEMO-2015-113.5</t>
  </si>
  <si>
    <t>FEMO-2015-113.6</t>
  </si>
  <si>
    <t>FEMO-2015-113.2</t>
  </si>
  <si>
    <t>FEMO-2016-7.08</t>
  </si>
  <si>
    <t>FEMO-2016-1.05</t>
  </si>
  <si>
    <t>FEMO-2016-7.04</t>
  </si>
  <si>
    <t>FEMO-2016-8.02</t>
  </si>
  <si>
    <t>FEMO-2016-8.03</t>
  </si>
  <si>
    <t>FEMO-2016-8.04</t>
  </si>
  <si>
    <t>FEMO 2017 2.04</t>
  </si>
  <si>
    <t>FEMO 2017 10.2</t>
  </si>
  <si>
    <t>Kittilä</t>
  </si>
  <si>
    <t>FEMO 2017 10.4</t>
  </si>
  <si>
    <t>FEMO 2017 9.01</t>
  </si>
  <si>
    <t>FEMO 2017 9.02</t>
  </si>
  <si>
    <t>FEMO 2017 9.03</t>
  </si>
  <si>
    <t>FEMO 2017 9.04</t>
  </si>
  <si>
    <t>FEMO 2017 9.05</t>
  </si>
  <si>
    <t>FEMO 2017 4.08</t>
  </si>
  <si>
    <t>FEMO 2017 4.11</t>
  </si>
  <si>
    <t>FEMO 2017 4.09</t>
  </si>
  <si>
    <t>LG11</t>
  </si>
  <si>
    <t>Yasinsky</t>
  </si>
  <si>
    <t>LG13</t>
  </si>
  <si>
    <t>LG15</t>
  </si>
  <si>
    <t>LG17</t>
  </si>
  <si>
    <t>LG19</t>
  </si>
  <si>
    <t>LG20</t>
  </si>
  <si>
    <t>LG21</t>
  </si>
  <si>
    <t>LG22</t>
  </si>
  <si>
    <t>LG23</t>
  </si>
  <si>
    <t>LG24</t>
  </si>
  <si>
    <t>LG26</t>
  </si>
  <si>
    <t>LG29</t>
  </si>
  <si>
    <t>LG31</t>
  </si>
  <si>
    <t>LG32</t>
  </si>
  <si>
    <t>LG35</t>
  </si>
  <si>
    <t>LG36</t>
  </si>
  <si>
    <t>LG38</t>
  </si>
  <si>
    <t>LG48</t>
  </si>
  <si>
    <t>LG49</t>
  </si>
  <si>
    <t>LG01</t>
  </si>
  <si>
    <t>LG02</t>
  </si>
  <si>
    <t>LG03</t>
  </si>
  <si>
    <t>LG04</t>
  </si>
  <si>
    <t>LG05</t>
  </si>
  <si>
    <t>LG07</t>
  </si>
  <si>
    <t>LG08</t>
  </si>
  <si>
    <t>LG10</t>
  </si>
  <si>
    <t>LG70</t>
  </si>
  <si>
    <t>Guyer</t>
  </si>
  <si>
    <t>LG86</t>
  </si>
  <si>
    <t>LG87</t>
  </si>
  <si>
    <t>LG52</t>
  </si>
  <si>
    <t>La Forge</t>
  </si>
  <si>
    <t>Upper Amphibolite</t>
  </si>
  <si>
    <t>LG54</t>
  </si>
  <si>
    <t>LG59</t>
  </si>
  <si>
    <t>LG56</t>
  </si>
  <si>
    <t>LG27</t>
  </si>
  <si>
    <t>Calc-alkaline</t>
  </si>
  <si>
    <t>LG28</t>
  </si>
  <si>
    <t>LG33</t>
  </si>
  <si>
    <t>LG34</t>
  </si>
  <si>
    <t>LG39</t>
  </si>
  <si>
    <t>LG40</t>
  </si>
  <si>
    <t>LG41</t>
  </si>
  <si>
    <t>LG42</t>
  </si>
  <si>
    <t>LG44</t>
  </si>
  <si>
    <t>LG45</t>
  </si>
  <si>
    <t>LG68</t>
  </si>
  <si>
    <t>LG69</t>
  </si>
  <si>
    <t>LG72</t>
  </si>
  <si>
    <t>LG73</t>
  </si>
  <si>
    <t>LG75</t>
  </si>
  <si>
    <t>LG76</t>
  </si>
  <si>
    <t>LG77</t>
  </si>
  <si>
    <t>LG78</t>
  </si>
  <si>
    <t>LG79</t>
  </si>
  <si>
    <t>LG85</t>
  </si>
  <si>
    <t>LG88</t>
  </si>
  <si>
    <t>LG57</t>
  </si>
  <si>
    <t>RMSD</t>
  </si>
  <si>
    <t xml:space="preserve">NRMSD </t>
  </si>
  <si>
    <t>NRMSD (%)</t>
  </si>
  <si>
    <t>σAu analyses (%)</t>
  </si>
  <si>
    <t>σΔAu (%)</t>
  </si>
  <si>
    <t>outlier</t>
  </si>
  <si>
    <t>Total</t>
  </si>
  <si>
    <t>Lapland</t>
  </si>
  <si>
    <t>La Grande</t>
  </si>
  <si>
    <t>Patten, C.G.C., et al., 2020, Gold mobilization during metamorphic devolatilization of Archean and Paleoproterozoic metavolcanic rocks: Geology, v. 48, https://doi.org/10.1130/G47658.1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</si>
</sst>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8">
    <xf numFmtId="0" fontId="0" fillId="0" borderId="0" xfId="0"/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" fontId="2" fillId="0" borderId="0" xfId="0" applyNumberFormat="1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 applyProtection="1">
      <alignment horizontal="center"/>
    </xf>
    <xf numFmtId="164" fontId="0" fillId="0" borderId="1" xfId="0" applyNumberFormat="1" applyFont="1" applyFill="1" applyBorder="1" applyAlignment="1" applyProtection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 applyProtection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2" fontId="3" fillId="0" borderId="0" xfId="0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left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wrapText="1"/>
    </xf>
    <xf numFmtId="2" fontId="0" fillId="0" borderId="0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2" fontId="8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2" fontId="3" fillId="0" borderId="0" xfId="0" applyNumberFormat="1" applyFont="1" applyFill="1" applyAlignment="1">
      <alignment horizontal="left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2" fontId="0" fillId="0" borderId="0" xfId="0" applyNumberFormat="1" applyFont="1" applyFill="1" applyAlignment="1">
      <alignment horizontal="left"/>
    </xf>
    <xf numFmtId="2" fontId="0" fillId="0" borderId="0" xfId="0" applyNumberFormat="1" applyFont="1" applyFill="1"/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164" fontId="0" fillId="0" borderId="0" xfId="0" applyNumberFormat="1" applyFont="1" applyFill="1"/>
    <xf numFmtId="0" fontId="9" fillId="0" borderId="0" xfId="0" applyNumberFormat="1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  <xf numFmtId="164" fontId="10" fillId="0" borderId="0" xfId="1" applyNumberFormat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 wrapText="1"/>
    </xf>
    <xf numFmtId="164" fontId="12" fillId="0" borderId="0" xfId="1" applyNumberFormat="1" applyFont="1" applyFill="1" applyAlignment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/>
    </xf>
    <xf numFmtId="2" fontId="4" fillId="0" borderId="1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'Table S1'!$K$3:$K$9</c:f>
              <c:numCache>
                <c:formatCode>0.00</c:formatCode>
                <c:ptCount val="7"/>
                <c:pt idx="0">
                  <c:v>8.3061371681415928</c:v>
                </c:pt>
                <c:pt idx="1">
                  <c:v>7.159550180352217</c:v>
                </c:pt>
                <c:pt idx="2">
                  <c:v>4.2203413111342352</c:v>
                </c:pt>
                <c:pt idx="3">
                  <c:v>4.6862028985507242</c:v>
                </c:pt>
                <c:pt idx="4">
                  <c:v>6.1831454257006877</c:v>
                </c:pt>
                <c:pt idx="5">
                  <c:v>7.8609699382004825</c:v>
                </c:pt>
                <c:pt idx="6">
                  <c:v>7.6665389421074561</c:v>
                </c:pt>
              </c:numCache>
            </c:numRef>
          </c:xVal>
          <c:yVal>
            <c:numRef>
              <c:f>'Table S1'!$AJ$3:$AJ$9</c:f>
              <c:numCache>
                <c:formatCode>0.00</c:formatCode>
                <c:ptCount val="7"/>
                <c:pt idx="0">
                  <c:v>0.25729529967878262</c:v>
                </c:pt>
                <c:pt idx="1">
                  <c:v>0.28680846845001284</c:v>
                </c:pt>
                <c:pt idx="2">
                  <c:v>0.60631283501093547</c:v>
                </c:pt>
                <c:pt idx="3">
                  <c:v>0.78662411328053616</c:v>
                </c:pt>
                <c:pt idx="4">
                  <c:v>0.25734003866607297</c:v>
                </c:pt>
                <c:pt idx="5">
                  <c:v>0.24591924494311326</c:v>
                </c:pt>
                <c:pt idx="6">
                  <c:v>0.84400883618944922</c:v>
                </c:pt>
              </c:numCache>
            </c:numRef>
          </c:yVal>
          <c:smooth val="0"/>
        </c:ser>
        <c:ser>
          <c:idx val="6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'Table S1'!$K$49:$K$65</c:f>
              <c:numCache>
                <c:formatCode>0.00</c:formatCode>
                <c:ptCount val="17"/>
                <c:pt idx="0">
                  <c:v>6.6810223384986918</c:v>
                </c:pt>
                <c:pt idx="1">
                  <c:v>7.4233801955990222</c:v>
                </c:pt>
                <c:pt idx="2">
                  <c:v>8.1861563385986233</c:v>
                </c:pt>
                <c:pt idx="3">
                  <c:v>6.9752929210740442</c:v>
                </c:pt>
                <c:pt idx="4">
                  <c:v>8.0217613865376851</c:v>
                </c:pt>
                <c:pt idx="5">
                  <c:v>8.9535380292996187</c:v>
                </c:pt>
                <c:pt idx="6">
                  <c:v>7.8496316590563167</c:v>
                </c:pt>
                <c:pt idx="7">
                  <c:v>7.5545229357798158</c:v>
                </c:pt>
                <c:pt idx="8">
                  <c:v>4.5668117770767616</c:v>
                </c:pt>
                <c:pt idx="9">
                  <c:v>8.3287146190524499</c:v>
                </c:pt>
                <c:pt idx="10">
                  <c:v>8.3695788304211707</c:v>
                </c:pt>
                <c:pt idx="11">
                  <c:v>7.4628530495292669</c:v>
                </c:pt>
                <c:pt idx="12">
                  <c:v>8.4656732458406516</c:v>
                </c:pt>
                <c:pt idx="13">
                  <c:v>9.1536703207470556</c:v>
                </c:pt>
                <c:pt idx="14">
                  <c:v>7.359488082067787</c:v>
                </c:pt>
                <c:pt idx="15">
                  <c:v>9.9257065107841154</c:v>
                </c:pt>
                <c:pt idx="16">
                  <c:v>9.7822731057452117</c:v>
                </c:pt>
              </c:numCache>
            </c:numRef>
          </c:xVal>
          <c:yVal>
            <c:numRef>
              <c:f>'Table S1'!$AJ$49:$AJ$65</c:f>
              <c:numCache>
                <c:formatCode>0.00</c:formatCode>
                <c:ptCount val="17"/>
                <c:pt idx="0">
                  <c:v>1.0700771330291039</c:v>
                </c:pt>
                <c:pt idx="1">
                  <c:v>0.63546650218331402</c:v>
                </c:pt>
                <c:pt idx="2">
                  <c:v>0.6801727571597318</c:v>
                </c:pt>
                <c:pt idx="3">
                  <c:v>1.5879692159506937</c:v>
                </c:pt>
                <c:pt idx="4">
                  <c:v>3.7453007767179516</c:v>
                </c:pt>
                <c:pt idx="5">
                  <c:v>2.6763868318516533</c:v>
                </c:pt>
                <c:pt idx="6">
                  <c:v>2.4437824660138516</c:v>
                </c:pt>
                <c:pt idx="7">
                  <c:v>1.0639367143275331</c:v>
                </c:pt>
                <c:pt idx="8">
                  <c:v>0.30899581379721336</c:v>
                </c:pt>
                <c:pt idx="9">
                  <c:v>1.5546079137124176</c:v>
                </c:pt>
                <c:pt idx="10">
                  <c:v>0.76060986628216842</c:v>
                </c:pt>
                <c:pt idx="11">
                  <c:v>0.52329661672163974</c:v>
                </c:pt>
                <c:pt idx="12">
                  <c:v>0.52981823363435643</c:v>
                </c:pt>
                <c:pt idx="13">
                  <c:v>2.8225599486086588</c:v>
                </c:pt>
                <c:pt idx="14">
                  <c:v>1.8015869959856337</c:v>
                </c:pt>
                <c:pt idx="15">
                  <c:v>0.89725434623644695</c:v>
                </c:pt>
                <c:pt idx="16">
                  <c:v>3.9073050364876152</c:v>
                </c:pt>
              </c:numCache>
            </c:numRef>
          </c:yVal>
          <c:smooth val="0"/>
        </c:ser>
        <c:ser>
          <c:idx val="1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S1'!$K$25:$K$28</c:f>
              <c:numCache>
                <c:formatCode>0.00</c:formatCode>
                <c:ptCount val="4"/>
                <c:pt idx="0">
                  <c:v>6.1184052295643063</c:v>
                </c:pt>
                <c:pt idx="1">
                  <c:v>6.7340993529969477</c:v>
                </c:pt>
                <c:pt idx="2">
                  <c:v>8.2239939878109034</c:v>
                </c:pt>
                <c:pt idx="3">
                  <c:v>6.2925854209178134</c:v>
                </c:pt>
              </c:numCache>
            </c:numRef>
          </c:xVal>
          <c:yVal>
            <c:numRef>
              <c:f>'Table S1'!$AJ$25:$AJ$28</c:f>
              <c:numCache>
                <c:formatCode>0.00</c:formatCode>
                <c:ptCount val="4"/>
                <c:pt idx="0">
                  <c:v>12.208166066585008</c:v>
                </c:pt>
                <c:pt idx="1">
                  <c:v>0.92193610057620634</c:v>
                </c:pt>
                <c:pt idx="2">
                  <c:v>0.82500113522718332</c:v>
                </c:pt>
                <c:pt idx="3">
                  <c:v>2.0427011764333494</c:v>
                </c:pt>
              </c:numCache>
            </c:numRef>
          </c:yVal>
          <c:smooth val="0"/>
        </c:ser>
        <c:ser>
          <c:idx val="8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'Table S1'!$K$113</c:f>
              <c:numCache>
                <c:formatCode>General</c:formatCode>
                <c:ptCount val="1"/>
              </c:numCache>
            </c:numRef>
          </c:xVal>
          <c:yVal>
            <c:numRef>
              <c:f>'Table S1'!$AJ$113</c:f>
              <c:numCache>
                <c:formatCode>0.00</c:formatCode>
                <c:ptCount val="1"/>
              </c:numCache>
            </c:numRef>
          </c:yVal>
          <c:smooth val="0"/>
        </c:ser>
        <c:ser>
          <c:idx val="0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S1'!$K$66:$K$110</c:f>
              <c:numCache>
                <c:formatCode>0.00</c:formatCode>
                <c:ptCount val="45"/>
                <c:pt idx="0">
                  <c:v>7.7769335296115951</c:v>
                </c:pt>
                <c:pt idx="1">
                  <c:v>7.6117615176151761</c:v>
                </c:pt>
                <c:pt idx="2">
                  <c:v>6.9235426958362734</c:v>
                </c:pt>
                <c:pt idx="3">
                  <c:v>7.41758370021501</c:v>
                </c:pt>
                <c:pt idx="4">
                  <c:v>7.215778843211262</c:v>
                </c:pt>
                <c:pt idx="5">
                  <c:v>8.3481133800670513</c:v>
                </c:pt>
                <c:pt idx="6">
                  <c:v>8.0502194801254188</c:v>
                </c:pt>
                <c:pt idx="7">
                  <c:v>7.7323816297500514</c:v>
                </c:pt>
                <c:pt idx="8">
                  <c:v>5.689709013484741</c:v>
                </c:pt>
                <c:pt idx="9">
                  <c:v>8.0168719660194174</c:v>
                </c:pt>
                <c:pt idx="10">
                  <c:v>9.854096202531645</c:v>
                </c:pt>
                <c:pt idx="11">
                  <c:v>8.5833719008264477</c:v>
                </c:pt>
                <c:pt idx="12">
                  <c:v>9.0119636811326558</c:v>
                </c:pt>
                <c:pt idx="13">
                  <c:v>9.1544944852941157</c:v>
                </c:pt>
                <c:pt idx="14">
                  <c:v>6.8126516784724354</c:v>
                </c:pt>
                <c:pt idx="15">
                  <c:v>7.6794075877459926</c:v>
                </c:pt>
                <c:pt idx="16">
                  <c:v>1.9894831370983834</c:v>
                </c:pt>
                <c:pt idx="20">
                  <c:v>5.4111818461854391</c:v>
                </c:pt>
                <c:pt idx="21">
                  <c:v>3.2804388525415198</c:v>
                </c:pt>
                <c:pt idx="22">
                  <c:v>5.1823940250302787</c:v>
                </c:pt>
                <c:pt idx="23">
                  <c:v>5.2785715726823366</c:v>
                </c:pt>
                <c:pt idx="24">
                  <c:v>1.5320716526667342</c:v>
                </c:pt>
                <c:pt idx="25">
                  <c:v>4.7658968941474749</c:v>
                </c:pt>
                <c:pt idx="26">
                  <c:v>3.1327118644067795</c:v>
                </c:pt>
                <c:pt idx="27">
                  <c:v>3.7378018829308233</c:v>
                </c:pt>
                <c:pt idx="28">
                  <c:v>4.0856129032258073</c:v>
                </c:pt>
                <c:pt idx="29">
                  <c:v>4.8505715730905417</c:v>
                </c:pt>
                <c:pt idx="30">
                  <c:v>3.2781717313074767</c:v>
                </c:pt>
                <c:pt idx="31">
                  <c:v>4.802681115181116</c:v>
                </c:pt>
                <c:pt idx="32">
                  <c:v>4.6938994592429397</c:v>
                </c:pt>
                <c:pt idx="33">
                  <c:v>4.8351356763792932</c:v>
                </c:pt>
                <c:pt idx="34">
                  <c:v>5.6149339163271392</c:v>
                </c:pt>
                <c:pt idx="35">
                  <c:v>4.5347308075772679</c:v>
                </c:pt>
                <c:pt idx="36">
                  <c:v>5.9540299990066554</c:v>
                </c:pt>
                <c:pt idx="37">
                  <c:v>1.0856148770245952</c:v>
                </c:pt>
                <c:pt idx="38">
                  <c:v>1.1441068748123684</c:v>
                </c:pt>
                <c:pt idx="39">
                  <c:v>4.0416069941715245</c:v>
                </c:pt>
                <c:pt idx="40">
                  <c:v>2.9193157410248545</c:v>
                </c:pt>
                <c:pt idx="41">
                  <c:v>6.0415099773709109</c:v>
                </c:pt>
              </c:numCache>
            </c:numRef>
          </c:xVal>
          <c:yVal>
            <c:numRef>
              <c:f>'Table S1'!$AJ$66:$AJ$110</c:f>
              <c:numCache>
                <c:formatCode>0.00</c:formatCode>
                <c:ptCount val="45"/>
                <c:pt idx="0">
                  <c:v>0.43512405874176735</c:v>
                </c:pt>
                <c:pt idx="1">
                  <c:v>1.9638559162248979</c:v>
                </c:pt>
                <c:pt idx="2">
                  <c:v>1.1136778443607402</c:v>
                </c:pt>
                <c:pt idx="3">
                  <c:v>0.68566839520750056</c:v>
                </c:pt>
                <c:pt idx="4">
                  <c:v>1.425128588895564</c:v>
                </c:pt>
                <c:pt idx="5">
                  <c:v>0.54302426296836037</c:v>
                </c:pt>
                <c:pt idx="6">
                  <c:v>0.56516128790027675</c:v>
                </c:pt>
                <c:pt idx="7">
                  <c:v>0.15591745801413465</c:v>
                </c:pt>
                <c:pt idx="8">
                  <c:v>1.1220939778961221</c:v>
                </c:pt>
                <c:pt idx="9">
                  <c:v>0.47436613427507801</c:v>
                </c:pt>
                <c:pt idx="10">
                  <c:v>1.7135491399965088</c:v>
                </c:pt>
                <c:pt idx="11">
                  <c:v>0.53226192919334325</c:v>
                </c:pt>
                <c:pt idx="12">
                  <c:v>0.78213312921984379</c:v>
                </c:pt>
                <c:pt idx="13">
                  <c:v>0.35702979122039163</c:v>
                </c:pt>
                <c:pt idx="14">
                  <c:v>0.1285852955186115</c:v>
                </c:pt>
                <c:pt idx="15">
                  <c:v>0.23381510001971151</c:v>
                </c:pt>
                <c:pt idx="16">
                  <c:v>0.63058209020944223</c:v>
                </c:pt>
                <c:pt idx="17">
                  <c:v>1.1726794578988906</c:v>
                </c:pt>
                <c:pt idx="18">
                  <c:v>0.97451301971353177</c:v>
                </c:pt>
                <c:pt idx="20">
                  <c:v>0.77687230434027932</c:v>
                </c:pt>
                <c:pt idx="21">
                  <c:v>3.3940904112394619</c:v>
                </c:pt>
                <c:pt idx="22">
                  <c:v>1.6606907419842196</c:v>
                </c:pt>
                <c:pt idx="23">
                  <c:v>0.21070529892494172</c:v>
                </c:pt>
                <c:pt idx="24">
                  <c:v>2.9428573246705216</c:v>
                </c:pt>
                <c:pt idx="25">
                  <c:v>1.4426216331117967</c:v>
                </c:pt>
                <c:pt idx="26">
                  <c:v>2.1323418530865257</c:v>
                </c:pt>
                <c:pt idx="27">
                  <c:v>1.7993735326158573</c:v>
                </c:pt>
                <c:pt idx="28">
                  <c:v>0.44709967773726245</c:v>
                </c:pt>
                <c:pt idx="29">
                  <c:v>0.9880789349462924</c:v>
                </c:pt>
                <c:pt idx="30">
                  <c:v>0.94261178257726663</c:v>
                </c:pt>
                <c:pt idx="31">
                  <c:v>0.34667530957085974</c:v>
                </c:pt>
                <c:pt idx="32">
                  <c:v>0.20644250978788378</c:v>
                </c:pt>
                <c:pt idx="33">
                  <c:v>1.8899593583905976</c:v>
                </c:pt>
                <c:pt idx="34">
                  <c:v>0.60048335795408825</c:v>
                </c:pt>
                <c:pt idx="35">
                  <c:v>0.42879669330673809</c:v>
                </c:pt>
                <c:pt idx="36">
                  <c:v>0.46345207633905583</c:v>
                </c:pt>
                <c:pt idx="37">
                  <c:v>0.79672215295795423</c:v>
                </c:pt>
                <c:pt idx="38">
                  <c:v>0.35144735852933379</c:v>
                </c:pt>
                <c:pt idx="39">
                  <c:v>0.57547909665507568</c:v>
                </c:pt>
                <c:pt idx="40">
                  <c:v>1.0751996871773606</c:v>
                </c:pt>
                <c:pt idx="41">
                  <c:v>1.2279764022460355</c:v>
                </c:pt>
                <c:pt idx="42">
                  <c:v>1.1227262499158825</c:v>
                </c:pt>
                <c:pt idx="43">
                  <c:v>0.87376272831651802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34272"/>
        <c:axId val="58269696"/>
      </c:scatterChart>
      <c:valAx>
        <c:axId val="5773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69696"/>
        <c:crosses val="autoZero"/>
        <c:crossBetween val="midCat"/>
      </c:valAx>
      <c:valAx>
        <c:axId val="582696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3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84667</xdr:colOff>
      <xdr:row>153</xdr:row>
      <xdr:rowOff>127000</xdr:rowOff>
    </xdr:from>
    <xdr:to>
      <xdr:col>50</xdr:col>
      <xdr:colOff>174627</xdr:colOff>
      <xdr:row>202</xdr:row>
      <xdr:rowOff>61914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ten/Documents/PhD/Oceanic%20crust/1256D/Methods%20and%20results/HG-AFS/Method/AFS-Reference%20Materials+Blanks-upda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ilation"/>
      <sheetName val="Timeline"/>
    </sheetNames>
    <sheetDataSet>
      <sheetData sheetId="0">
        <row r="112">
          <cell r="C112">
            <v>3.3142677048386462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5"/>
  <sheetViews>
    <sheetView tabSelected="1" zoomScale="60" zoomScaleNormal="60" workbookViewId="0">
      <pane xSplit="7" ySplit="1" topLeftCell="H2" activePane="bottomRight" state="frozen"/>
      <selection pane="topRight" activeCell="M1" sqref="M1"/>
      <selection pane="bottomLeft" activeCell="A2" sqref="A2"/>
      <selection pane="bottomRight"/>
    </sheetView>
  </sheetViews>
  <sheetFormatPr defaultRowHeight="14.5" x14ac:dyDescent="0.35"/>
  <cols>
    <col min="1" max="1" width="21.6328125" style="57" customWidth="1"/>
    <col min="2" max="2" width="9.81640625" style="57" customWidth="1"/>
    <col min="3" max="3" width="13.81640625" style="57" customWidth="1"/>
    <col min="4" max="5" width="7.453125" style="57" customWidth="1"/>
    <col min="6" max="6" width="17" style="57" customWidth="1"/>
    <col min="7" max="7" width="16.6328125" style="57" customWidth="1"/>
    <col min="8" max="35" width="8.7265625" style="58"/>
    <col min="36" max="36" width="8.7265625" style="47"/>
    <col min="37" max="37" width="8.7265625" style="58"/>
    <col min="38" max="38" width="10.6328125" style="58" customWidth="1"/>
    <col min="39" max="41" width="8.7265625" style="65"/>
    <col min="42" max="45" width="11.26953125" style="26" customWidth="1"/>
    <col min="46" max="46" width="13.453125" style="58" customWidth="1"/>
    <col min="47" max="47" width="8.7265625" style="58"/>
    <col min="48" max="64" width="11.453125" style="58" customWidth="1"/>
    <col min="65" max="65" width="11.453125" style="68" customWidth="1"/>
    <col min="66" max="66" width="11.453125" style="69" customWidth="1"/>
    <col min="67" max="79" width="8.7265625" style="58"/>
    <col min="80" max="81" width="15.1796875" style="58" bestFit="1" customWidth="1"/>
    <col min="82" max="82" width="14.81640625" style="58" bestFit="1" customWidth="1"/>
    <col min="83" max="16384" width="8.7265625" style="58"/>
  </cols>
  <sheetData>
    <row r="1" spans="1:83" s="3" customFormat="1" ht="14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166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76" t="s">
        <v>34</v>
      </c>
      <c r="AK1" s="2" t="s">
        <v>35</v>
      </c>
      <c r="AM1" s="4" t="s">
        <v>36</v>
      </c>
      <c r="AN1" s="5" t="s">
        <v>37</v>
      </c>
      <c r="AO1" s="5"/>
      <c r="AP1" s="6" t="s">
        <v>38</v>
      </c>
      <c r="AQ1" s="6" t="s">
        <v>39</v>
      </c>
      <c r="AR1" s="7" t="s">
        <v>40</v>
      </c>
      <c r="AS1" s="7" t="s">
        <v>41</v>
      </c>
      <c r="AT1" s="8"/>
      <c r="AU1" s="8" t="s">
        <v>42</v>
      </c>
      <c r="AV1" s="2" t="s">
        <v>35</v>
      </c>
      <c r="AW1" s="2" t="s">
        <v>20</v>
      </c>
      <c r="AX1" s="2" t="s">
        <v>21</v>
      </c>
      <c r="AY1" s="2" t="s">
        <v>22</v>
      </c>
      <c r="AZ1" s="2" t="s">
        <v>23</v>
      </c>
      <c r="BA1" s="2" t="s">
        <v>24</v>
      </c>
      <c r="BB1" s="2" t="s">
        <v>19</v>
      </c>
      <c r="BC1" s="2" t="s">
        <v>25</v>
      </c>
      <c r="BD1" s="2" t="s">
        <v>26</v>
      </c>
      <c r="BE1" s="2" t="s">
        <v>27</v>
      </c>
      <c r="BF1" s="2" t="s">
        <v>28</v>
      </c>
      <c r="BG1" s="2" t="s">
        <v>29</v>
      </c>
      <c r="BH1" s="2" t="s">
        <v>18</v>
      </c>
      <c r="BI1" s="2" t="s">
        <v>30</v>
      </c>
      <c r="BJ1" s="2" t="s">
        <v>31</v>
      </c>
      <c r="BK1" s="2" t="s">
        <v>32</v>
      </c>
      <c r="BL1" s="2" t="s">
        <v>33</v>
      </c>
      <c r="BM1" s="3" t="s">
        <v>43</v>
      </c>
      <c r="BN1" s="3" t="s">
        <v>44</v>
      </c>
      <c r="BO1" s="2"/>
      <c r="BP1" s="2"/>
      <c r="BQ1" s="2"/>
      <c r="BU1" s="9"/>
    </row>
    <row r="2" spans="1:83" s="15" customFormat="1" ht="15" thickBot="1" x14ac:dyDescent="0.4">
      <c r="A2" s="10"/>
      <c r="B2" s="10"/>
      <c r="C2" s="10"/>
      <c r="D2" s="10"/>
      <c r="E2" s="10"/>
      <c r="F2" s="10"/>
      <c r="G2" s="10"/>
      <c r="H2" s="11" t="s">
        <v>45</v>
      </c>
      <c r="I2" s="11" t="s">
        <v>45</v>
      </c>
      <c r="J2" s="11" t="s">
        <v>45</v>
      </c>
      <c r="K2" s="11" t="s">
        <v>45</v>
      </c>
      <c r="L2" s="11" t="s">
        <v>45</v>
      </c>
      <c r="M2" s="11" t="s">
        <v>45</v>
      </c>
      <c r="N2" s="11" t="s">
        <v>45</v>
      </c>
      <c r="O2" s="11" t="s">
        <v>45</v>
      </c>
      <c r="P2" s="11" t="s">
        <v>45</v>
      </c>
      <c r="Q2" s="11" t="s">
        <v>45</v>
      </c>
      <c r="R2" s="11" t="s">
        <v>45</v>
      </c>
      <c r="S2" s="11" t="s">
        <v>45</v>
      </c>
      <c r="T2" s="11" t="s">
        <v>46</v>
      </c>
      <c r="U2" s="11" t="s">
        <v>46</v>
      </c>
      <c r="V2" s="11" t="s">
        <v>46</v>
      </c>
      <c r="W2" s="11" t="s">
        <v>46</v>
      </c>
      <c r="X2" s="11" t="s">
        <v>46</v>
      </c>
      <c r="Y2" s="11" t="s">
        <v>46</v>
      </c>
      <c r="Z2" s="11" t="s">
        <v>46</v>
      </c>
      <c r="AA2" s="11" t="s">
        <v>46</v>
      </c>
      <c r="AB2" s="11" t="s">
        <v>46</v>
      </c>
      <c r="AC2" s="11" t="s">
        <v>46</v>
      </c>
      <c r="AD2" s="11" t="s">
        <v>46</v>
      </c>
      <c r="AE2" s="11" t="s">
        <v>46</v>
      </c>
      <c r="AF2" s="11" t="s">
        <v>46</v>
      </c>
      <c r="AG2" s="11" t="s">
        <v>46</v>
      </c>
      <c r="AH2" s="11" t="s">
        <v>46</v>
      </c>
      <c r="AI2" s="11" t="s">
        <v>46</v>
      </c>
      <c r="AJ2" s="77" t="s">
        <v>47</v>
      </c>
      <c r="AK2" s="11" t="s">
        <v>46</v>
      </c>
      <c r="AL2" s="12"/>
      <c r="AM2" s="13"/>
      <c r="AN2" s="14"/>
      <c r="AO2" s="14"/>
      <c r="AR2" s="16"/>
      <c r="AS2" s="16"/>
      <c r="AT2" s="17"/>
      <c r="AU2" s="17" t="s">
        <v>48</v>
      </c>
      <c r="AV2" s="15">
        <v>8.5000000000000006E-2</v>
      </c>
      <c r="AW2" s="15">
        <v>0.71299999999999997</v>
      </c>
      <c r="AX2" s="18">
        <v>0.68700000000000006</v>
      </c>
      <c r="AY2" s="18">
        <v>1.7749999999999999</v>
      </c>
      <c r="AZ2" s="18">
        <v>0.27600000000000002</v>
      </c>
      <c r="BA2" s="19">
        <v>1.3540000000000001</v>
      </c>
      <c r="BB2" s="19">
        <v>11.2</v>
      </c>
      <c r="BC2" s="19">
        <v>0.16800000000000001</v>
      </c>
      <c r="BD2" s="19">
        <v>0.59599999999999997</v>
      </c>
      <c r="BE2" s="19">
        <v>0.108</v>
      </c>
      <c r="BF2" s="19">
        <v>0.73699999999999999</v>
      </c>
      <c r="BG2" s="19">
        <v>0.16400000000000001</v>
      </c>
      <c r="BH2" s="19">
        <v>4.55</v>
      </c>
      <c r="BI2" s="15">
        <v>0.48</v>
      </c>
      <c r="BJ2" s="15">
        <v>7.3999999999999996E-2</v>
      </c>
      <c r="BK2" s="15">
        <v>0.49299999999999999</v>
      </c>
      <c r="BL2" s="15">
        <v>7.3999999999999996E-2</v>
      </c>
      <c r="BM2" s="15" t="s">
        <v>49</v>
      </c>
      <c r="BN2" s="15" t="s">
        <v>49</v>
      </c>
    </row>
    <row r="3" spans="1:83" s="24" customFormat="1" ht="17" customHeight="1" x14ac:dyDescent="0.35">
      <c r="A3" s="1" t="s">
        <v>50</v>
      </c>
      <c r="B3" s="1" t="s">
        <v>167</v>
      </c>
      <c r="C3" s="1" t="s">
        <v>51</v>
      </c>
      <c r="D3" s="1">
        <v>3390780</v>
      </c>
      <c r="E3" s="1">
        <v>7526189</v>
      </c>
      <c r="F3" s="20" t="s">
        <v>52</v>
      </c>
      <c r="G3" s="21" t="s">
        <v>53</v>
      </c>
      <c r="H3" s="22">
        <v>48.708152654867263</v>
      </c>
      <c r="I3" s="22">
        <v>15.056243362831857</v>
      </c>
      <c r="J3" s="22">
        <v>15.713721238938053</v>
      </c>
      <c r="K3" s="22">
        <v>8.3061371681415928</v>
      </c>
      <c r="L3" s="22">
        <v>7.8239867256637163</v>
      </c>
      <c r="M3" s="22">
        <v>1.7861482300884952</v>
      </c>
      <c r="N3" s="22">
        <v>4.3831858407079642E-2</v>
      </c>
      <c r="O3" s="22">
        <v>1.3149557522123894</v>
      </c>
      <c r="P3" s="22">
        <v>8.7663716814159284E-2</v>
      </c>
      <c r="Q3" s="22">
        <v>0.21915929203539822</v>
      </c>
      <c r="R3" s="22">
        <f t="shared" ref="R3:R21" si="0">SUM(H3:Q3)</f>
        <v>99.06</v>
      </c>
      <c r="S3" s="22">
        <v>8.66</v>
      </c>
      <c r="T3" s="22">
        <v>20.491393805309734</v>
      </c>
      <c r="U3" s="22">
        <v>70.130973451327435</v>
      </c>
      <c r="V3" s="22">
        <v>3.8352876106194693</v>
      </c>
      <c r="W3" s="22">
        <v>3.5065486725663715</v>
      </c>
      <c r="X3" s="22">
        <v>9.4238495575221233</v>
      </c>
      <c r="Y3" s="22">
        <v>1.4683672566371684</v>
      </c>
      <c r="Z3" s="22">
        <v>7.23225663716814</v>
      </c>
      <c r="AA3" s="22">
        <v>1.1725022123893805</v>
      </c>
      <c r="AB3" s="22">
        <v>3.3202632743362828</v>
      </c>
      <c r="AC3" s="22">
        <v>0.53694026548672569</v>
      </c>
      <c r="AD3" s="22">
        <v>3.9996570796460178</v>
      </c>
      <c r="AE3" s="22">
        <v>0.84376327433628318</v>
      </c>
      <c r="AF3" s="22">
        <v>2.5203318584070793</v>
      </c>
      <c r="AG3" s="22">
        <v>0.37257079646017704</v>
      </c>
      <c r="AH3" s="22">
        <v>2.2463827433628314</v>
      </c>
      <c r="AI3" s="22">
        <v>0.37257079646017704</v>
      </c>
      <c r="AJ3" s="23">
        <v>0.25729529967878262</v>
      </c>
      <c r="AK3" s="22">
        <v>0.31778097345132739</v>
      </c>
      <c r="AM3" s="25">
        <f t="shared" ref="AM3:AM21" si="1">U3/T3</f>
        <v>3.4224598930481287</v>
      </c>
      <c r="AN3" s="26">
        <f t="shared" ref="AN3:AN21" si="2">AK3/AH3</f>
        <v>0.14146341463414636</v>
      </c>
      <c r="AO3" s="26"/>
      <c r="AP3" s="27">
        <f>12.62729*AM3^-2.37501</f>
        <v>0.67959658612624774</v>
      </c>
      <c r="AQ3" s="28">
        <f t="shared" ref="AQ3:AQ21" si="3">AP3-AJ3</f>
        <v>0.42230128644746512</v>
      </c>
      <c r="AR3" s="29">
        <f>-AQ3/AP3*100</f>
        <v>-62.139995266105529</v>
      </c>
      <c r="AS3" s="28">
        <f>AQ3^2</f>
        <v>0.17833837653518397</v>
      </c>
      <c r="AT3" s="30"/>
      <c r="AU3" s="31"/>
      <c r="AV3" s="31">
        <f t="shared" ref="AV3:AV21" si="4">AK3/AV$2</f>
        <v>3.738599687662675</v>
      </c>
      <c r="AW3" s="31">
        <f t="shared" ref="AW3:AW21" si="5">V3/AW$2</f>
        <v>5.3790850078814438</v>
      </c>
      <c r="AX3" s="31">
        <f t="shared" ref="AX3:AX21" si="6">W3/AX$2</f>
        <v>5.1041465393979202</v>
      </c>
      <c r="AY3" s="31">
        <f t="shared" ref="AY3:AY21" si="7">X3/AY$2</f>
        <v>5.3092110183223236</v>
      </c>
      <c r="AZ3" s="31">
        <f t="shared" ref="AZ3:AZ21" si="8">Y3/AZ$2</f>
        <v>5.3201712196998852</v>
      </c>
      <c r="BA3" s="31">
        <f t="shared" ref="BA3:BA21" si="9">Z3/BA$2</f>
        <v>5.3414007660030576</v>
      </c>
      <c r="BB3" s="31">
        <f t="shared" ref="BB3:BB21" si="10">U3/BB$2</f>
        <v>6.2616940581542355</v>
      </c>
      <c r="BC3" s="31">
        <f t="shared" ref="BC3:BC21" si="11">AA3/BC$2</f>
        <v>6.9791798356510739</v>
      </c>
      <c r="BD3" s="31">
        <f t="shared" ref="BD3:BD21" si="12">AB3/BD$2</f>
        <v>5.5709115341212803</v>
      </c>
      <c r="BE3" s="31">
        <f t="shared" ref="BE3:BE21" si="13">AC3/BE$2</f>
        <v>4.9716691248770895</v>
      </c>
      <c r="BF3" s="31">
        <f t="shared" ref="BF3:BF21" si="14">AD3/BF$2</f>
        <v>5.4269431202795362</v>
      </c>
      <c r="BG3" s="31">
        <f t="shared" ref="BG3:BG21" si="15">AE3/BG$2</f>
        <v>5.1448980142456291</v>
      </c>
      <c r="BH3" s="31">
        <f t="shared" ref="BH3:BH21" si="16">T3/BH$2</f>
        <v>4.5036030341340076</v>
      </c>
      <c r="BI3" s="31">
        <f t="shared" ref="BI3:BI21" si="17">AF3/BI$2</f>
        <v>5.2506913716814152</v>
      </c>
      <c r="BJ3" s="31">
        <f t="shared" ref="BJ3:BJ21" si="18">AG3/BJ$2</f>
        <v>5.0347404927050956</v>
      </c>
      <c r="BK3" s="31">
        <f t="shared" ref="BK3:BK21" si="19">AH3/BK$2</f>
        <v>4.5565572887684205</v>
      </c>
      <c r="BL3" s="31">
        <f t="shared" ref="BL3:BL21" si="20">AI3/BL$2</f>
        <v>5.0347404927050956</v>
      </c>
      <c r="BM3" s="31">
        <f>AV3/BL3</f>
        <v>0.74256055363321771</v>
      </c>
      <c r="BN3" s="31">
        <f>AV3/AW3</f>
        <v>0.6950252100840334</v>
      </c>
      <c r="BO3" s="27"/>
      <c r="BP3" s="27"/>
      <c r="BQ3" s="27"/>
      <c r="BS3" s="27"/>
      <c r="BU3" s="27"/>
      <c r="BW3" s="32"/>
      <c r="BY3" s="32"/>
      <c r="BZ3" s="32"/>
      <c r="CB3" s="31"/>
      <c r="CC3" s="31"/>
      <c r="CD3" s="31"/>
      <c r="CE3" s="30"/>
    </row>
    <row r="4" spans="1:83" s="24" customFormat="1" ht="17" customHeight="1" x14ac:dyDescent="0.35">
      <c r="A4" s="1" t="s">
        <v>54</v>
      </c>
      <c r="B4" s="1" t="s">
        <v>167</v>
      </c>
      <c r="C4" s="1" t="s">
        <v>51</v>
      </c>
      <c r="D4" s="1">
        <v>3390780</v>
      </c>
      <c r="E4" s="1">
        <v>7526189</v>
      </c>
      <c r="F4" s="20" t="s">
        <v>52</v>
      </c>
      <c r="G4" s="21" t="s">
        <v>53</v>
      </c>
      <c r="H4" s="22">
        <v>48.566309144918314</v>
      </c>
      <c r="I4" s="22">
        <v>15.359732654360281</v>
      </c>
      <c r="J4" s="22">
        <v>15.338920008487163</v>
      </c>
      <c r="K4" s="22">
        <v>7.159550180352217</v>
      </c>
      <c r="L4" s="22">
        <v>7.5237714831317639</v>
      </c>
      <c r="M4" s="22">
        <v>2.1957341396138341</v>
      </c>
      <c r="N4" s="22">
        <v>8.3250583492467653E-2</v>
      </c>
      <c r="O4" s="22">
        <v>1.5609484404837681</v>
      </c>
      <c r="P4" s="22">
        <v>0.11446955230214302</v>
      </c>
      <c r="Q4" s="22">
        <v>0.18731381285805218</v>
      </c>
      <c r="R4" s="22">
        <f t="shared" si="0"/>
        <v>98.09</v>
      </c>
      <c r="S4" s="22">
        <v>3.83</v>
      </c>
      <c r="T4" s="22">
        <v>31.218968809675367</v>
      </c>
      <c r="U4" s="22">
        <v>93.656906429026094</v>
      </c>
      <c r="V4" s="22">
        <v>5.0990982389136432</v>
      </c>
      <c r="W4" s="22">
        <v>6.1397305325694891</v>
      </c>
      <c r="X4" s="22">
        <v>15.609484404837684</v>
      </c>
      <c r="Y4" s="22">
        <v>2.3206100148525355</v>
      </c>
      <c r="Z4" s="22">
        <v>12.487587523870145</v>
      </c>
      <c r="AA4" s="22">
        <v>1.4881041799278589</v>
      </c>
      <c r="AB4" s="22">
        <v>5.2760057288351376</v>
      </c>
      <c r="AC4" s="22">
        <v>0.8741311266709102</v>
      </c>
      <c r="AD4" s="22">
        <v>5.5465701251856565</v>
      </c>
      <c r="AE4" s="22">
        <v>1.1446955230214302</v>
      </c>
      <c r="AF4" s="22">
        <v>3.2779917250159132</v>
      </c>
      <c r="AG4" s="22">
        <v>0.52031614682792271</v>
      </c>
      <c r="AH4" s="22">
        <v>2.8305198387438999</v>
      </c>
      <c r="AI4" s="22">
        <v>0.4370655633354551</v>
      </c>
      <c r="AJ4" s="23">
        <v>0.28680846845001284</v>
      </c>
      <c r="AK4" s="22">
        <v>0.48909717801824737</v>
      </c>
      <c r="AM4" s="25">
        <f t="shared" si="1"/>
        <v>2.9999999999999996</v>
      </c>
      <c r="AN4" s="26">
        <f t="shared" si="2"/>
        <v>0.17279411764705882</v>
      </c>
      <c r="AO4" s="26"/>
      <c r="AP4" s="27">
        <f t="shared" ref="AP4:AP21" si="21">12.62729*AM4^-2.37501</f>
        <v>0.92927104119642767</v>
      </c>
      <c r="AQ4" s="28">
        <f t="shared" si="3"/>
        <v>0.64246257274641483</v>
      </c>
      <c r="AR4" s="29">
        <f t="shared" ref="AR4:AR21" si="22">-AQ4/AP4*100</f>
        <v>-69.136187857446885</v>
      </c>
      <c r="AS4" s="28">
        <f t="shared" ref="AS4:AS9" si="23">AQ4^2</f>
        <v>0.41275815737994237</v>
      </c>
      <c r="AT4" s="30"/>
      <c r="AU4" s="31"/>
      <c r="AV4" s="31">
        <f t="shared" si="4"/>
        <v>5.754084447273498</v>
      </c>
      <c r="AW4" s="31">
        <f t="shared" si="5"/>
        <v>7.1516104332589672</v>
      </c>
      <c r="AX4" s="31">
        <f t="shared" si="6"/>
        <v>8.9370167868551516</v>
      </c>
      <c r="AY4" s="31">
        <f t="shared" si="7"/>
        <v>8.7940757210353144</v>
      </c>
      <c r="AZ4" s="31">
        <f t="shared" si="8"/>
        <v>8.408007300190345</v>
      </c>
      <c r="BA4" s="31">
        <f t="shared" si="9"/>
        <v>9.2227382007903582</v>
      </c>
      <c r="BB4" s="31">
        <f t="shared" si="10"/>
        <v>8.3622237883059025</v>
      </c>
      <c r="BC4" s="31">
        <f t="shared" si="11"/>
        <v>8.8577629757610641</v>
      </c>
      <c r="BD4" s="31">
        <f t="shared" si="12"/>
        <v>8.8523586054280834</v>
      </c>
      <c r="BE4" s="31">
        <f t="shared" si="13"/>
        <v>8.0938067284343536</v>
      </c>
      <c r="BF4" s="31">
        <f t="shared" si="14"/>
        <v>7.5258753394649345</v>
      </c>
      <c r="BG4" s="31">
        <f t="shared" si="15"/>
        <v>6.9798507501306712</v>
      </c>
      <c r="BH4" s="31">
        <f t="shared" si="16"/>
        <v>6.8613118263022788</v>
      </c>
      <c r="BI4" s="31">
        <f t="shared" si="17"/>
        <v>6.8291494271164863</v>
      </c>
      <c r="BJ4" s="31">
        <f t="shared" si="18"/>
        <v>7.0312992814584154</v>
      </c>
      <c r="BK4" s="31">
        <f t="shared" si="19"/>
        <v>5.7414195512046655</v>
      </c>
      <c r="BL4" s="31">
        <f t="shared" si="20"/>
        <v>5.9062913964250692</v>
      </c>
      <c r="BM4" s="31">
        <f t="shared" ref="BM4:BM67" si="24">AX4/BK4</f>
        <v>1.5565866084425035</v>
      </c>
      <c r="BN4" s="31">
        <f t="shared" ref="BN4:BN67" si="25">AV4/AW4</f>
        <v>0.80458583433373332</v>
      </c>
      <c r="BO4" s="27"/>
      <c r="BP4" s="27"/>
      <c r="BQ4" s="27"/>
      <c r="BS4" s="27"/>
      <c r="BU4" s="27"/>
      <c r="BW4" s="32"/>
      <c r="BY4" s="32"/>
      <c r="BZ4" s="32"/>
      <c r="CB4" s="31"/>
      <c r="CC4" s="31"/>
      <c r="CD4" s="31"/>
    </row>
    <row r="5" spans="1:83" s="24" customFormat="1" ht="17" customHeight="1" x14ac:dyDescent="0.35">
      <c r="A5" s="1" t="s">
        <v>55</v>
      </c>
      <c r="B5" s="1" t="s">
        <v>167</v>
      </c>
      <c r="C5" s="1" t="s">
        <v>51</v>
      </c>
      <c r="D5" s="1">
        <v>3425967</v>
      </c>
      <c r="E5" s="1">
        <v>7552430</v>
      </c>
      <c r="F5" s="20" t="s">
        <v>52</v>
      </c>
      <c r="G5" s="21" t="s">
        <v>53</v>
      </c>
      <c r="H5" s="22">
        <v>49.843155046826219</v>
      </c>
      <c r="I5" s="22">
        <v>13.626260145681581</v>
      </c>
      <c r="J5" s="22">
        <v>18.113581685744016</v>
      </c>
      <c r="K5" s="22">
        <v>4.2203413111342352</v>
      </c>
      <c r="L5" s="22">
        <v>7.3727617065556714</v>
      </c>
      <c r="M5" s="22">
        <v>2.8854401664932365</v>
      </c>
      <c r="N5" s="22">
        <v>0.24644328824141518</v>
      </c>
      <c r="O5" s="22">
        <v>1.9407408949011444</v>
      </c>
      <c r="P5" s="22">
        <v>0.19510093652445371</v>
      </c>
      <c r="Q5" s="22">
        <v>0.23617481789802292</v>
      </c>
      <c r="R5" s="22">
        <f t="shared" si="0"/>
        <v>98.679999999999978</v>
      </c>
      <c r="S5" s="22">
        <v>2.58</v>
      </c>
      <c r="T5" s="22">
        <v>41.381935483870961</v>
      </c>
      <c r="U5" s="22">
        <v>145.81227887617067</v>
      </c>
      <c r="V5" s="22">
        <v>9.6523621227887624</v>
      </c>
      <c r="W5" s="22">
        <v>9.755046826222685</v>
      </c>
      <c r="X5" s="22">
        <v>24.952382934443289</v>
      </c>
      <c r="Y5" s="22">
        <v>3.6145015608740896</v>
      </c>
      <c r="Z5" s="22">
        <v>17.559084287200836</v>
      </c>
      <c r="AA5" s="22">
        <v>1.8380561914672215</v>
      </c>
      <c r="AB5" s="22">
        <v>6.4280624349635795</v>
      </c>
      <c r="AC5" s="22">
        <v>1.1398002081165453</v>
      </c>
      <c r="AD5" s="22">
        <v>7.1981977107180013</v>
      </c>
      <c r="AE5" s="22">
        <v>1.550539021852237</v>
      </c>
      <c r="AF5" s="22">
        <v>4.5797377731529654</v>
      </c>
      <c r="AG5" s="22">
        <v>0.68798751300728422</v>
      </c>
      <c r="AH5" s="22">
        <v>3.9533610822060359</v>
      </c>
      <c r="AI5" s="22">
        <v>0.59557127991675329</v>
      </c>
      <c r="AJ5" s="23">
        <v>0.60631283501093547</v>
      </c>
      <c r="AK5" s="22">
        <v>0.8112091571279918</v>
      </c>
      <c r="AM5" s="25">
        <f t="shared" si="1"/>
        <v>3.5235732009925567</v>
      </c>
      <c r="AN5" s="26">
        <f t="shared" si="2"/>
        <v>0.20519480519480521</v>
      </c>
      <c r="AO5" s="26"/>
      <c r="AP5" s="27">
        <f t="shared" si="21"/>
        <v>0.63418994416208452</v>
      </c>
      <c r="AQ5" s="28">
        <f t="shared" si="3"/>
        <v>2.7877109151149049E-2</v>
      </c>
      <c r="AR5" s="29">
        <f t="shared" si="22"/>
        <v>-4.3957034336110974</v>
      </c>
      <c r="AS5" s="28">
        <f t="shared" si="23"/>
        <v>7.7713321462507807E-4</v>
      </c>
      <c r="AT5" s="30"/>
      <c r="AU5" s="31"/>
      <c r="AV5" s="31">
        <f t="shared" si="4"/>
        <v>9.5436371426822557</v>
      </c>
      <c r="AW5" s="31">
        <f t="shared" si="5"/>
        <v>13.537674786520004</v>
      </c>
      <c r="AX5" s="31">
        <f t="shared" si="6"/>
        <v>14.199485918810312</v>
      </c>
      <c r="AY5" s="31">
        <f t="shared" si="7"/>
        <v>14.057680526446925</v>
      </c>
      <c r="AZ5" s="31">
        <f t="shared" si="8"/>
        <v>13.096020148094526</v>
      </c>
      <c r="BA5" s="31">
        <f t="shared" si="9"/>
        <v>12.968304495717012</v>
      </c>
      <c r="BB5" s="31">
        <f t="shared" si="10"/>
        <v>13.018953471086668</v>
      </c>
      <c r="BC5" s="31">
        <f t="shared" si="11"/>
        <v>10.940810663495366</v>
      </c>
      <c r="BD5" s="31">
        <f t="shared" si="12"/>
        <v>10.785339655979161</v>
      </c>
      <c r="BE5" s="31">
        <f t="shared" si="13"/>
        <v>10.553705630708752</v>
      </c>
      <c r="BF5" s="31">
        <f t="shared" si="14"/>
        <v>9.7668897024667594</v>
      </c>
      <c r="BG5" s="31">
        <f t="shared" si="15"/>
        <v>9.4545062308063237</v>
      </c>
      <c r="BH5" s="31">
        <f t="shared" si="16"/>
        <v>9.0949308755760363</v>
      </c>
      <c r="BI5" s="31">
        <f t="shared" si="17"/>
        <v>9.541120360735345</v>
      </c>
      <c r="BJ5" s="31">
        <f t="shared" si="18"/>
        <v>9.29712855415249</v>
      </c>
      <c r="BK5" s="31">
        <f t="shared" si="19"/>
        <v>8.0189879963611279</v>
      </c>
      <c r="BL5" s="31">
        <f t="shared" si="20"/>
        <v>8.0482605394155851</v>
      </c>
      <c r="BM5" s="31">
        <f t="shared" si="24"/>
        <v>1.7707329061040848</v>
      </c>
      <c r="BN5" s="31">
        <f t="shared" si="25"/>
        <v>0.70496871088861079</v>
      </c>
      <c r="BO5" s="27"/>
      <c r="BP5" s="27"/>
      <c r="BQ5" s="27"/>
      <c r="BS5" s="27"/>
      <c r="BU5" s="27"/>
      <c r="BW5" s="32"/>
      <c r="BY5" s="32"/>
      <c r="BZ5" s="32"/>
      <c r="CB5" s="31"/>
      <c r="CC5" s="31"/>
      <c r="CD5" s="31"/>
    </row>
    <row r="6" spans="1:83" s="24" customFormat="1" ht="17" customHeight="1" x14ac:dyDescent="0.35">
      <c r="A6" s="1" t="s">
        <v>56</v>
      </c>
      <c r="B6" s="1" t="s">
        <v>167</v>
      </c>
      <c r="C6" s="1" t="s">
        <v>51</v>
      </c>
      <c r="D6" s="1">
        <v>3425967</v>
      </c>
      <c r="E6" s="1">
        <v>7552430</v>
      </c>
      <c r="F6" s="20" t="s">
        <v>52</v>
      </c>
      <c r="G6" s="21" t="s">
        <v>53</v>
      </c>
      <c r="H6" s="22">
        <v>49.706492753623188</v>
      </c>
      <c r="I6" s="22">
        <v>14.242782608695652</v>
      </c>
      <c r="J6" s="22">
        <v>17.107710144927534</v>
      </c>
      <c r="K6" s="22">
        <v>4.6862028985507242</v>
      </c>
      <c r="L6" s="22">
        <v>7.1418550724637679</v>
      </c>
      <c r="M6" s="22">
        <v>3.4788405797101443</v>
      </c>
      <c r="N6" s="22">
        <v>0.1534782608695652</v>
      </c>
      <c r="O6" s="22">
        <v>1.9747536231884057</v>
      </c>
      <c r="P6" s="22">
        <v>0.1330144927536232</v>
      </c>
      <c r="Q6" s="22">
        <v>0.21486956521739128</v>
      </c>
      <c r="R6" s="22">
        <f t="shared" si="0"/>
        <v>98.839999999999975</v>
      </c>
      <c r="S6" s="22">
        <v>2.2400000000000002</v>
      </c>
      <c r="T6" s="22">
        <v>31.10492753623188</v>
      </c>
      <c r="U6" s="22">
        <v>111.52753623188404</v>
      </c>
      <c r="V6" s="22">
        <v>6.8553623188405801</v>
      </c>
      <c r="W6" s="22">
        <v>6.6507246376811588</v>
      </c>
      <c r="X6" s="22">
        <v>16.575652173913042</v>
      </c>
      <c r="Y6" s="22">
        <v>2.5375072463768111</v>
      </c>
      <c r="Z6" s="22">
        <v>12.380579710144925</v>
      </c>
      <c r="AA6" s="22">
        <v>1.2175942028985507</v>
      </c>
      <c r="AB6" s="22">
        <v>4.8703768115942028</v>
      </c>
      <c r="AC6" s="22">
        <v>0.84924637681159409</v>
      </c>
      <c r="AD6" s="22">
        <v>5.7093913043478253</v>
      </c>
      <c r="AE6" s="22">
        <v>1.2380579710144928</v>
      </c>
      <c r="AF6" s="22">
        <v>3.5095362318840579</v>
      </c>
      <c r="AG6" s="22">
        <v>0.56275362318840583</v>
      </c>
      <c r="AH6" s="22">
        <v>3.3662898550724636</v>
      </c>
      <c r="AI6" s="22">
        <v>0.49113043478260865</v>
      </c>
      <c r="AJ6" s="23">
        <v>0.78662411328053616</v>
      </c>
      <c r="AK6" s="22">
        <v>0.65484057971014487</v>
      </c>
      <c r="AM6" s="25">
        <f t="shared" si="1"/>
        <v>3.5855263157894735</v>
      </c>
      <c r="AN6" s="26">
        <f t="shared" si="2"/>
        <v>0.19452887537993921</v>
      </c>
      <c r="AO6" s="26"/>
      <c r="AP6" s="27">
        <f t="shared" si="21"/>
        <v>0.60847317610891405</v>
      </c>
      <c r="AQ6" s="28">
        <f t="shared" si="3"/>
        <v>-0.17815093717162211</v>
      </c>
      <c r="AR6" s="29">
        <f t="shared" si="22"/>
        <v>29.278355097075615</v>
      </c>
      <c r="AS6" s="28">
        <f t="shared" si="23"/>
        <v>3.1737756415127251E-2</v>
      </c>
      <c r="AT6" s="30"/>
      <c r="AU6" s="31"/>
      <c r="AV6" s="31">
        <f t="shared" si="4"/>
        <v>7.7040068201193508</v>
      </c>
      <c r="AW6" s="31">
        <f t="shared" si="5"/>
        <v>9.6148139114173645</v>
      </c>
      <c r="AX6" s="31">
        <f t="shared" si="6"/>
        <v>9.6808218889099837</v>
      </c>
      <c r="AY6" s="31">
        <f t="shared" si="7"/>
        <v>9.3383955909369263</v>
      </c>
      <c r="AZ6" s="31">
        <f t="shared" si="8"/>
        <v>9.193866834698591</v>
      </c>
      <c r="BA6" s="31">
        <f t="shared" si="9"/>
        <v>9.1437073191616864</v>
      </c>
      <c r="BB6" s="31">
        <f t="shared" si="10"/>
        <v>9.9578157349896479</v>
      </c>
      <c r="BC6" s="31">
        <f t="shared" si="11"/>
        <v>7.2475845410628015</v>
      </c>
      <c r="BD6" s="31">
        <f t="shared" si="12"/>
        <v>8.1717731738157759</v>
      </c>
      <c r="BE6" s="31">
        <f t="shared" si="13"/>
        <v>7.8633923778851305</v>
      </c>
      <c r="BF6" s="31">
        <f t="shared" si="14"/>
        <v>7.746799598843725</v>
      </c>
      <c r="BG6" s="31">
        <f t="shared" si="15"/>
        <v>7.5491339696005655</v>
      </c>
      <c r="BH6" s="31">
        <f t="shared" si="16"/>
        <v>6.8362478101608533</v>
      </c>
      <c r="BI6" s="31">
        <f t="shared" si="17"/>
        <v>7.3115338164251211</v>
      </c>
      <c r="BJ6" s="31">
        <f t="shared" si="18"/>
        <v>7.6047786917352145</v>
      </c>
      <c r="BK6" s="31">
        <f t="shared" si="19"/>
        <v>6.8281741482200076</v>
      </c>
      <c r="BL6" s="31">
        <f t="shared" si="20"/>
        <v>6.6368977673325498</v>
      </c>
      <c r="BM6" s="31">
        <f t="shared" si="24"/>
        <v>1.4177760670374253</v>
      </c>
      <c r="BN6" s="31">
        <f t="shared" si="25"/>
        <v>0.80126426690078989</v>
      </c>
      <c r="BO6" s="27"/>
      <c r="BP6" s="27"/>
      <c r="BQ6" s="27"/>
      <c r="BS6" s="27"/>
      <c r="BU6" s="27"/>
      <c r="BW6" s="32"/>
      <c r="BY6" s="32"/>
      <c r="BZ6" s="32"/>
      <c r="CB6" s="31"/>
      <c r="CC6" s="31"/>
      <c r="CD6" s="31"/>
    </row>
    <row r="7" spans="1:83" s="24" customFormat="1" ht="17" customHeight="1" x14ac:dyDescent="0.35">
      <c r="A7" s="1" t="s">
        <v>57</v>
      </c>
      <c r="B7" s="1" t="s">
        <v>167</v>
      </c>
      <c r="C7" s="1" t="s">
        <v>51</v>
      </c>
      <c r="D7" s="1">
        <v>3435989</v>
      </c>
      <c r="E7" s="1">
        <v>7529642</v>
      </c>
      <c r="F7" s="20" t="s">
        <v>52</v>
      </c>
      <c r="G7" s="21" t="s">
        <v>53</v>
      </c>
      <c r="H7" s="22">
        <v>50.284741406663144</v>
      </c>
      <c r="I7" s="22">
        <v>14.358176626123745</v>
      </c>
      <c r="J7" s="22">
        <v>14.856148069804338</v>
      </c>
      <c r="K7" s="22">
        <v>6.1831454257006877</v>
      </c>
      <c r="L7" s="22">
        <v>10.135793759915389</v>
      </c>
      <c r="M7" s="22">
        <v>0.60171549444738237</v>
      </c>
      <c r="N7" s="22">
        <v>3.1123215230037016E-2</v>
      </c>
      <c r="O7" s="22">
        <v>1.3071750396615549</v>
      </c>
      <c r="P7" s="22">
        <v>0.10374405076679007</v>
      </c>
      <c r="Q7" s="22">
        <v>0.22823691168693816</v>
      </c>
      <c r="R7" s="22">
        <f t="shared" si="0"/>
        <v>98.09</v>
      </c>
      <c r="S7" s="22">
        <v>3.54</v>
      </c>
      <c r="T7" s="22">
        <v>26.869709148598623</v>
      </c>
      <c r="U7" s="22">
        <v>77.808038075092554</v>
      </c>
      <c r="V7" s="22">
        <v>3.1123215230037022</v>
      </c>
      <c r="W7" s="22">
        <v>4.4609941829719721</v>
      </c>
      <c r="X7" s="22">
        <v>11.308101533580116</v>
      </c>
      <c r="Y7" s="22">
        <v>1.7636488630354312</v>
      </c>
      <c r="Z7" s="22">
        <v>8.7145002644103648</v>
      </c>
      <c r="AA7" s="22">
        <v>1.1826821787414066</v>
      </c>
      <c r="AB7" s="22">
        <v>4.326126916975146</v>
      </c>
      <c r="AC7" s="22">
        <v>0.72620835536753037</v>
      </c>
      <c r="AD7" s="22">
        <v>4.5647382337387636</v>
      </c>
      <c r="AE7" s="22">
        <v>0.90257324167107356</v>
      </c>
      <c r="AF7" s="22">
        <v>3.0915727128503439</v>
      </c>
      <c r="AG7" s="22">
        <v>0.32160655737704924</v>
      </c>
      <c r="AH7" s="22">
        <v>2.6454732945531463</v>
      </c>
      <c r="AI7" s="22">
        <v>0.39422739291380221</v>
      </c>
      <c r="AJ7" s="23">
        <v>0.25734003866607297</v>
      </c>
      <c r="AK7" s="22">
        <v>0.44609941829719724</v>
      </c>
      <c r="AM7" s="25">
        <f t="shared" si="1"/>
        <v>2.8957528957528962</v>
      </c>
      <c r="AN7" s="26">
        <f t="shared" si="2"/>
        <v>0.16862745098039217</v>
      </c>
      <c r="AO7" s="26"/>
      <c r="AP7" s="27">
        <f t="shared" si="21"/>
        <v>1.0106993261952775</v>
      </c>
      <c r="AQ7" s="28">
        <f t="shared" si="3"/>
        <v>0.75335928752920456</v>
      </c>
      <c r="AR7" s="29">
        <f t="shared" si="22"/>
        <v>-74.538417905667814</v>
      </c>
      <c r="AS7" s="28">
        <f t="shared" si="23"/>
        <v>0.56755021610651069</v>
      </c>
      <c r="AT7" s="30"/>
      <c r="AU7" s="31"/>
      <c r="AV7" s="31">
        <f t="shared" si="4"/>
        <v>5.2482284505552617</v>
      </c>
      <c r="AW7" s="31">
        <f t="shared" si="5"/>
        <v>4.3651073253908867</v>
      </c>
      <c r="AX7" s="31">
        <f t="shared" si="6"/>
        <v>6.4934413143696821</v>
      </c>
      <c r="AY7" s="31">
        <f t="shared" si="7"/>
        <v>6.3707614273690796</v>
      </c>
      <c r="AZ7" s="31">
        <f t="shared" si="8"/>
        <v>6.3900321124472139</v>
      </c>
      <c r="BA7" s="31">
        <f t="shared" si="9"/>
        <v>6.4361154094611255</v>
      </c>
      <c r="BB7" s="31">
        <f t="shared" si="10"/>
        <v>6.9471462567046931</v>
      </c>
      <c r="BC7" s="31">
        <f t="shared" si="11"/>
        <v>7.039774873460753</v>
      </c>
      <c r="BD7" s="31">
        <f t="shared" si="12"/>
        <v>7.2586022096898422</v>
      </c>
      <c r="BE7" s="31">
        <f t="shared" si="13"/>
        <v>6.7241514385882439</v>
      </c>
      <c r="BF7" s="31">
        <f t="shared" si="14"/>
        <v>6.1936746726441845</v>
      </c>
      <c r="BG7" s="31">
        <f t="shared" si="15"/>
        <v>5.5034953760431309</v>
      </c>
      <c r="BH7" s="31">
        <f t="shared" si="16"/>
        <v>5.905430582109588</v>
      </c>
      <c r="BI7" s="31">
        <f t="shared" si="17"/>
        <v>6.440776485104883</v>
      </c>
      <c r="BJ7" s="31">
        <f t="shared" si="18"/>
        <v>4.3460345591493139</v>
      </c>
      <c r="BK7" s="31">
        <f t="shared" si="19"/>
        <v>5.3660715913856922</v>
      </c>
      <c r="BL7" s="31">
        <f t="shared" si="20"/>
        <v>5.3273972015378677</v>
      </c>
      <c r="BM7" s="31">
        <f t="shared" si="24"/>
        <v>1.210092188258127</v>
      </c>
      <c r="BN7" s="31">
        <f t="shared" si="25"/>
        <v>1.2023137254901959</v>
      </c>
      <c r="BO7" s="27"/>
      <c r="BP7" s="27"/>
      <c r="BQ7" s="27"/>
      <c r="BS7" s="27"/>
      <c r="BU7" s="27"/>
      <c r="BW7" s="32"/>
      <c r="BY7" s="32"/>
      <c r="BZ7" s="32"/>
      <c r="CB7" s="31"/>
      <c r="CC7" s="31"/>
      <c r="CD7" s="31"/>
    </row>
    <row r="8" spans="1:83" s="24" customFormat="1" ht="17" customHeight="1" x14ac:dyDescent="0.35">
      <c r="A8" s="1" t="s">
        <v>58</v>
      </c>
      <c r="B8" s="1" t="s">
        <v>167</v>
      </c>
      <c r="C8" s="1" t="s">
        <v>51</v>
      </c>
      <c r="D8" s="1">
        <v>3435989</v>
      </c>
      <c r="E8" s="1">
        <v>7529642</v>
      </c>
      <c r="F8" s="20" t="s">
        <v>52</v>
      </c>
      <c r="G8" s="21" t="s">
        <v>53</v>
      </c>
      <c r="H8" s="22">
        <v>53.007457840159219</v>
      </c>
      <c r="I8" s="22">
        <v>13.228683356028071</v>
      </c>
      <c r="J8" s="22">
        <v>13.187472504451661</v>
      </c>
      <c r="K8" s="22">
        <v>7.8609699382004825</v>
      </c>
      <c r="L8" s="22">
        <v>7.3046234419189275</v>
      </c>
      <c r="M8" s="22">
        <v>2.2150832722321145</v>
      </c>
      <c r="N8" s="22">
        <v>6.1816277364617152E-2</v>
      </c>
      <c r="O8" s="22">
        <v>1.2054174086100344</v>
      </c>
      <c r="P8" s="22">
        <v>9.2724416046925731E-2</v>
      </c>
      <c r="Q8" s="22">
        <v>0.19575154498795433</v>
      </c>
      <c r="R8" s="22">
        <f t="shared" si="0"/>
        <v>98.360000000000014</v>
      </c>
      <c r="S8" s="22">
        <v>2.89</v>
      </c>
      <c r="T8" s="22">
        <v>24.623483816905832</v>
      </c>
      <c r="U8" s="22">
        <v>71.088718969309738</v>
      </c>
      <c r="V8" s="22">
        <v>2.4726510945846862</v>
      </c>
      <c r="W8" s="22">
        <v>3.3998952550539436</v>
      </c>
      <c r="X8" s="22">
        <v>9.1694144757515446</v>
      </c>
      <c r="Y8" s="22">
        <v>1.5144987954331202</v>
      </c>
      <c r="Z8" s="22">
        <v>7.4179532837540592</v>
      </c>
      <c r="AA8" s="22">
        <v>0.89633602178694882</v>
      </c>
      <c r="AB8" s="22">
        <v>3.6780685031947207</v>
      </c>
      <c r="AC8" s="22">
        <v>0.61816277364617156</v>
      </c>
      <c r="AD8" s="22">
        <v>4.0798743060647329</v>
      </c>
      <c r="AE8" s="22">
        <v>0.89633602178694882</v>
      </c>
      <c r="AF8" s="22">
        <v>2.7817324814077722</v>
      </c>
      <c r="AG8" s="22">
        <v>0.38120037708180582</v>
      </c>
      <c r="AH8" s="22">
        <v>2.4932565203728916</v>
      </c>
      <c r="AI8" s="22">
        <v>0.38120037708180582</v>
      </c>
      <c r="AJ8" s="23">
        <v>0.24591924494311326</v>
      </c>
      <c r="AK8" s="22">
        <v>0.38120037708180582</v>
      </c>
      <c r="AM8" s="25">
        <f t="shared" si="1"/>
        <v>2.8870292887029296</v>
      </c>
      <c r="AN8" s="26">
        <f t="shared" si="2"/>
        <v>0.15289256198347112</v>
      </c>
      <c r="AO8" s="26"/>
      <c r="AP8" s="27">
        <f t="shared" si="21"/>
        <v>1.0179676444029726</v>
      </c>
      <c r="AQ8" s="28">
        <f t="shared" si="3"/>
        <v>0.77204839945985937</v>
      </c>
      <c r="AR8" s="29">
        <f t="shared" si="22"/>
        <v>-75.842135425891428</v>
      </c>
      <c r="AS8" s="28">
        <f t="shared" si="23"/>
        <v>0.59605873110853058</v>
      </c>
      <c r="AT8" s="30"/>
      <c r="AU8" s="31"/>
      <c r="AV8" s="31">
        <f t="shared" si="4"/>
        <v>4.4847103186094799</v>
      </c>
      <c r="AW8" s="31">
        <f t="shared" si="5"/>
        <v>3.4679538493473863</v>
      </c>
      <c r="AX8" s="31">
        <f t="shared" si="6"/>
        <v>4.9489013901804126</v>
      </c>
      <c r="AY8" s="31">
        <f t="shared" si="7"/>
        <v>5.165867310282561</v>
      </c>
      <c r="AZ8" s="31">
        <f t="shared" si="8"/>
        <v>5.487314476206957</v>
      </c>
      <c r="BA8" s="31">
        <f t="shared" si="9"/>
        <v>5.4785474769232341</v>
      </c>
      <c r="BB8" s="31">
        <f t="shared" si="10"/>
        <v>6.3472070508312273</v>
      </c>
      <c r="BC8" s="31">
        <f t="shared" si="11"/>
        <v>5.3353334630175526</v>
      </c>
      <c r="BD8" s="31">
        <f t="shared" si="12"/>
        <v>6.1712558778434916</v>
      </c>
      <c r="BE8" s="31">
        <f t="shared" si="13"/>
        <v>5.7237293856126996</v>
      </c>
      <c r="BF8" s="31">
        <f t="shared" si="14"/>
        <v>5.5357860326522834</v>
      </c>
      <c r="BG8" s="31">
        <f t="shared" si="15"/>
        <v>5.4654635474813951</v>
      </c>
      <c r="BH8" s="31">
        <f t="shared" si="16"/>
        <v>5.4117546850342491</v>
      </c>
      <c r="BI8" s="31">
        <f t="shared" si="17"/>
        <v>5.7952760029328587</v>
      </c>
      <c r="BJ8" s="31">
        <f t="shared" si="18"/>
        <v>5.1513564470514304</v>
      </c>
      <c r="BK8" s="31">
        <f t="shared" si="19"/>
        <v>5.0573154571458252</v>
      </c>
      <c r="BL8" s="31">
        <f t="shared" si="20"/>
        <v>5.1513564470514304</v>
      </c>
      <c r="BM8" s="31">
        <f t="shared" si="24"/>
        <v>0.97856292179436288</v>
      </c>
      <c r="BN8" s="31">
        <f t="shared" si="25"/>
        <v>1.2931862745098037</v>
      </c>
      <c r="BO8" s="27"/>
      <c r="BP8" s="27"/>
      <c r="BQ8" s="27"/>
      <c r="BS8" s="27"/>
      <c r="BU8" s="27"/>
      <c r="BW8" s="32"/>
      <c r="BY8" s="32"/>
      <c r="BZ8" s="32"/>
      <c r="CB8" s="31"/>
      <c r="CC8" s="31"/>
      <c r="CD8" s="31"/>
    </row>
    <row r="9" spans="1:83" s="24" customFormat="1" ht="17" customHeight="1" x14ac:dyDescent="0.35">
      <c r="A9" s="1" t="s">
        <v>59</v>
      </c>
      <c r="B9" s="1" t="s">
        <v>167</v>
      </c>
      <c r="C9" s="1" t="s">
        <v>51</v>
      </c>
      <c r="D9" s="1">
        <v>3435989</v>
      </c>
      <c r="E9" s="1">
        <v>7529642</v>
      </c>
      <c r="F9" s="20" t="s">
        <v>52</v>
      </c>
      <c r="G9" s="21" t="s">
        <v>53</v>
      </c>
      <c r="H9" s="22">
        <v>50.884568929612662</v>
      </c>
      <c r="I9" s="22">
        <v>14.228929612661393</v>
      </c>
      <c r="J9" s="22">
        <v>12.395626822157435</v>
      </c>
      <c r="K9" s="22">
        <v>7.6665389421074561</v>
      </c>
      <c r="L9" s="22">
        <v>10.333161182840483</v>
      </c>
      <c r="M9" s="22">
        <v>3.229112869637651</v>
      </c>
      <c r="N9" s="22">
        <v>8.3331945022907125E-2</v>
      </c>
      <c r="O9" s="22">
        <v>0.9479008746355686</v>
      </c>
      <c r="P9" s="22">
        <v>6.2498958767180333E-2</v>
      </c>
      <c r="Q9" s="22">
        <v>0.20832986255726782</v>
      </c>
      <c r="R9" s="22">
        <f t="shared" si="0"/>
        <v>100.03999999999999</v>
      </c>
      <c r="S9" s="22">
        <v>4</v>
      </c>
      <c r="T9" s="22">
        <v>20.728821324448145</v>
      </c>
      <c r="U9" s="22">
        <v>54.165764264889624</v>
      </c>
      <c r="V9" s="22">
        <v>1.5624739691795084</v>
      </c>
      <c r="W9" s="22">
        <v>2.7082882132444817</v>
      </c>
      <c r="X9" s="22">
        <v>7.083215326947105</v>
      </c>
      <c r="Y9" s="22">
        <v>1.1145647646813828</v>
      </c>
      <c r="Z9" s="22">
        <v>5.4165764264889633</v>
      </c>
      <c r="AA9" s="22">
        <v>0.73957101207830067</v>
      </c>
      <c r="AB9" s="22">
        <v>2.9478675551853395</v>
      </c>
      <c r="AC9" s="22">
        <v>0.56249062890462309</v>
      </c>
      <c r="AD9" s="22">
        <v>3.6145231153685966</v>
      </c>
      <c r="AE9" s="22">
        <v>0.73957101207830067</v>
      </c>
      <c r="AF9" s="22">
        <v>2.3124614743856728</v>
      </c>
      <c r="AG9" s="22">
        <v>0.29166180758017496</v>
      </c>
      <c r="AH9" s="22">
        <v>2.3332944606413997</v>
      </c>
      <c r="AI9" s="22">
        <v>0.30207830070803832</v>
      </c>
      <c r="AJ9" s="23">
        <v>0.84400883618944922</v>
      </c>
      <c r="AK9" s="22">
        <v>0.20832986255726782</v>
      </c>
      <c r="AM9" s="25">
        <f t="shared" si="1"/>
        <v>2.613065326633166</v>
      </c>
      <c r="AN9" s="26">
        <f t="shared" si="2"/>
        <v>8.9285714285714288E-2</v>
      </c>
      <c r="AO9" s="26"/>
      <c r="AP9" s="27">
        <f t="shared" si="21"/>
        <v>1.2899536285159467</v>
      </c>
      <c r="AQ9" s="28">
        <f t="shared" si="3"/>
        <v>0.44594479232649753</v>
      </c>
      <c r="AR9" s="29">
        <f t="shared" si="22"/>
        <v>-34.570606451919026</v>
      </c>
      <c r="AS9" s="28">
        <f t="shared" si="23"/>
        <v>0.19886675780312302</v>
      </c>
      <c r="AT9" s="30"/>
      <c r="AU9" s="31"/>
      <c r="AV9" s="31">
        <f t="shared" si="4"/>
        <v>2.4509395594972685</v>
      </c>
      <c r="AW9" s="31">
        <f t="shared" si="5"/>
        <v>2.1914080914158602</v>
      </c>
      <c r="AX9" s="31">
        <f t="shared" si="6"/>
        <v>3.942195361345679</v>
      </c>
      <c r="AY9" s="31">
        <f t="shared" si="7"/>
        <v>3.9905438461673834</v>
      </c>
      <c r="AZ9" s="31">
        <f t="shared" si="8"/>
        <v>4.0382781329035602</v>
      </c>
      <c r="BA9" s="31">
        <f t="shared" si="9"/>
        <v>4.0004257211883036</v>
      </c>
      <c r="BB9" s="31">
        <f t="shared" si="10"/>
        <v>4.8362289522222879</v>
      </c>
      <c r="BC9" s="31">
        <f t="shared" si="11"/>
        <v>4.40220840522798</v>
      </c>
      <c r="BD9" s="31">
        <f t="shared" si="12"/>
        <v>4.9460865019888249</v>
      </c>
      <c r="BE9" s="31">
        <f t="shared" si="13"/>
        <v>5.2082465639316951</v>
      </c>
      <c r="BF9" s="31">
        <f t="shared" si="14"/>
        <v>4.9043732908664817</v>
      </c>
      <c r="BG9" s="31">
        <f t="shared" si="15"/>
        <v>4.5095793419408574</v>
      </c>
      <c r="BH9" s="31">
        <f t="shared" si="16"/>
        <v>4.5557849064721196</v>
      </c>
      <c r="BI9" s="31">
        <f t="shared" si="17"/>
        <v>4.8176280716368183</v>
      </c>
      <c r="BJ9" s="31">
        <f t="shared" si="18"/>
        <v>3.9413757781104728</v>
      </c>
      <c r="BK9" s="31">
        <f t="shared" si="19"/>
        <v>4.7328488045464496</v>
      </c>
      <c r="BL9" s="31">
        <f t="shared" si="20"/>
        <v>4.0821391987572744</v>
      </c>
      <c r="BM9" s="31">
        <f t="shared" si="24"/>
        <v>0.83294343938448734</v>
      </c>
      <c r="BN9" s="31">
        <f t="shared" si="25"/>
        <v>1.1184313725490198</v>
      </c>
      <c r="BO9" s="27"/>
      <c r="BP9" s="27"/>
      <c r="BQ9" s="27"/>
      <c r="BS9" s="27"/>
      <c r="BU9" s="27"/>
      <c r="BW9" s="32"/>
      <c r="BY9" s="32"/>
      <c r="BZ9" s="32"/>
      <c r="CB9" s="31"/>
      <c r="CC9" s="31"/>
      <c r="CD9" s="31"/>
    </row>
    <row r="10" spans="1:83" s="24" customFormat="1" ht="17" customHeight="1" x14ac:dyDescent="0.35">
      <c r="A10" s="33" t="s">
        <v>60</v>
      </c>
      <c r="B10" s="1" t="s">
        <v>167</v>
      </c>
      <c r="C10" s="33" t="s">
        <v>51</v>
      </c>
      <c r="D10" s="33">
        <v>3442605</v>
      </c>
      <c r="E10" s="33">
        <v>7557737</v>
      </c>
      <c r="F10" s="33" t="s">
        <v>61</v>
      </c>
      <c r="G10" s="21" t="s">
        <v>53</v>
      </c>
      <c r="H10" s="34">
        <v>51.270710230205431</v>
      </c>
      <c r="I10" s="34">
        <v>14.448741612470322</v>
      </c>
      <c r="J10" s="34">
        <v>10.12629503458243</v>
      </c>
      <c r="K10" s="34">
        <v>7.8838990399504487</v>
      </c>
      <c r="L10" s="34">
        <v>11.161247032104882</v>
      </c>
      <c r="M10" s="34">
        <v>2.1409301125219367</v>
      </c>
      <c r="N10" s="34">
        <v>0.26381129348611543</v>
      </c>
      <c r="O10" s="34">
        <v>0.76099411582533305</v>
      </c>
      <c r="P10" s="34">
        <v>7.1026117477031081E-2</v>
      </c>
      <c r="Q10" s="34">
        <v>0.16234541137607103</v>
      </c>
      <c r="R10" s="22">
        <f t="shared" si="0"/>
        <v>98.289999999999992</v>
      </c>
      <c r="S10" s="34">
        <v>1.42</v>
      </c>
      <c r="T10" s="34">
        <v>16.640404666047278</v>
      </c>
      <c r="U10" s="34">
        <v>55.806235160524416</v>
      </c>
      <c r="V10" s="34">
        <v>3.1454423454113765</v>
      </c>
      <c r="W10" s="34">
        <v>5.3776917518323524</v>
      </c>
      <c r="X10" s="34">
        <v>11.871508206875195</v>
      </c>
      <c r="Y10" s="34">
        <v>1.4712552905956435</v>
      </c>
      <c r="Z10" s="34">
        <v>7.2040776298131517</v>
      </c>
      <c r="AA10" s="34">
        <v>0.76099411582533305</v>
      </c>
      <c r="AB10" s="34">
        <v>2.3540084649530297</v>
      </c>
      <c r="AC10" s="34">
        <v>0.45659646949519977</v>
      </c>
      <c r="AD10" s="34">
        <v>2.9830969340353048</v>
      </c>
      <c r="AE10" s="34">
        <v>0.67982141013729747</v>
      </c>
      <c r="AF10" s="34">
        <v>1.9075585836688345</v>
      </c>
      <c r="AG10" s="34">
        <v>0.28410446990812432</v>
      </c>
      <c r="AH10" s="34">
        <v>1.6843336430267368</v>
      </c>
      <c r="AI10" s="34">
        <v>0.26381129348611543</v>
      </c>
      <c r="AJ10" s="35">
        <v>8.3896967910809472</v>
      </c>
      <c r="AK10" s="34">
        <v>0.88275317435738621</v>
      </c>
      <c r="AM10" s="25">
        <f t="shared" si="1"/>
        <v>3.3536585365853662</v>
      </c>
      <c r="AN10" s="26">
        <f t="shared" si="2"/>
        <v>0.52409638554216875</v>
      </c>
      <c r="AO10" s="26"/>
      <c r="AP10" s="27">
        <f t="shared" si="21"/>
        <v>0.71317752929108347</v>
      </c>
      <c r="AQ10" s="28">
        <f t="shared" si="3"/>
        <v>-7.6765192617898634</v>
      </c>
      <c r="AR10" s="29">
        <f t="shared" si="22"/>
        <v>1076.3826602081137</v>
      </c>
      <c r="AS10" s="28"/>
      <c r="AT10" s="30"/>
      <c r="AU10" s="31"/>
      <c r="AV10" s="31">
        <f t="shared" si="4"/>
        <v>10.385331463028072</v>
      </c>
      <c r="AW10" s="31">
        <f t="shared" si="5"/>
        <v>4.4115600917410616</v>
      </c>
      <c r="AX10" s="31">
        <f t="shared" si="6"/>
        <v>7.8277900317792604</v>
      </c>
      <c r="AY10" s="31">
        <f t="shared" si="7"/>
        <v>6.688173637676166</v>
      </c>
      <c r="AZ10" s="31">
        <f t="shared" si="8"/>
        <v>5.3306351108537804</v>
      </c>
      <c r="BA10" s="31">
        <f t="shared" si="9"/>
        <v>5.3205890914425042</v>
      </c>
      <c r="BB10" s="31">
        <f t="shared" si="10"/>
        <v>4.9826995679039658</v>
      </c>
      <c r="BC10" s="31">
        <f t="shared" si="11"/>
        <v>4.5297268799126966</v>
      </c>
      <c r="BD10" s="31">
        <f t="shared" si="12"/>
        <v>3.9496786324715267</v>
      </c>
      <c r="BE10" s="31">
        <f t="shared" si="13"/>
        <v>4.2277450879185166</v>
      </c>
      <c r="BF10" s="31">
        <f t="shared" si="14"/>
        <v>4.0476213487588941</v>
      </c>
      <c r="BG10" s="31">
        <f t="shared" si="15"/>
        <v>4.1452525008371799</v>
      </c>
      <c r="BH10" s="31">
        <f t="shared" si="16"/>
        <v>3.6572317947356656</v>
      </c>
      <c r="BI10" s="31">
        <f t="shared" si="17"/>
        <v>3.9740803826434052</v>
      </c>
      <c r="BJ10" s="31">
        <f t="shared" si="18"/>
        <v>3.8392495933530317</v>
      </c>
      <c r="BK10" s="31">
        <f t="shared" si="19"/>
        <v>3.416498261717519</v>
      </c>
      <c r="BL10" s="31">
        <f t="shared" si="20"/>
        <v>3.5650174795421004</v>
      </c>
      <c r="BM10" s="31">
        <f t="shared" si="24"/>
        <v>2.2911734273337889</v>
      </c>
      <c r="BN10" s="31">
        <f t="shared" si="25"/>
        <v>2.3541176470588225</v>
      </c>
      <c r="BO10" s="27"/>
      <c r="BP10" s="27"/>
      <c r="BQ10" s="27"/>
      <c r="BS10" s="27"/>
      <c r="BU10" s="27"/>
      <c r="BW10" s="32"/>
      <c r="BY10" s="32"/>
      <c r="BZ10" s="32"/>
      <c r="CB10" s="31"/>
      <c r="CC10" s="31"/>
      <c r="CD10" s="31"/>
    </row>
    <row r="11" spans="1:83" s="24" customFormat="1" ht="17" customHeight="1" x14ac:dyDescent="0.35">
      <c r="A11" s="1" t="s">
        <v>62</v>
      </c>
      <c r="B11" s="1" t="s">
        <v>167</v>
      </c>
      <c r="C11" s="1" t="s">
        <v>51</v>
      </c>
      <c r="D11" s="1">
        <v>3430642</v>
      </c>
      <c r="E11" s="1">
        <v>7556533</v>
      </c>
      <c r="F11" s="33" t="s">
        <v>61</v>
      </c>
      <c r="G11" s="21" t="s">
        <v>53</v>
      </c>
      <c r="H11" s="22">
        <v>45.21</v>
      </c>
      <c r="I11" s="22">
        <v>14.119999999999997</v>
      </c>
      <c r="J11" s="22">
        <v>14.81</v>
      </c>
      <c r="K11" s="22">
        <v>4.5</v>
      </c>
      <c r="L11" s="22">
        <v>16.05</v>
      </c>
      <c r="M11" s="22">
        <v>1.61</v>
      </c>
      <c r="N11" s="22">
        <v>0.5</v>
      </c>
      <c r="O11" s="22">
        <v>1.82</v>
      </c>
      <c r="P11" s="22">
        <v>0.19</v>
      </c>
      <c r="Q11" s="22">
        <v>0.28000000000000003</v>
      </c>
      <c r="R11" s="22">
        <f t="shared" si="0"/>
        <v>99.089999999999989</v>
      </c>
      <c r="S11" s="22">
        <v>0</v>
      </c>
      <c r="T11" s="22">
        <v>38.4</v>
      </c>
      <c r="U11" s="22">
        <v>135</v>
      </c>
      <c r="V11" s="22">
        <v>7.5999999999999988</v>
      </c>
      <c r="W11" s="22">
        <v>8</v>
      </c>
      <c r="X11" s="22">
        <v>19.899999999999999</v>
      </c>
      <c r="Y11" s="22">
        <v>2.9599999999999995</v>
      </c>
      <c r="Z11" s="22">
        <v>15.6</v>
      </c>
      <c r="AA11" s="22">
        <v>1.4499999999999997</v>
      </c>
      <c r="AB11" s="22">
        <v>6.29</v>
      </c>
      <c r="AC11" s="22">
        <v>1.02</v>
      </c>
      <c r="AD11" s="22">
        <v>6.96</v>
      </c>
      <c r="AE11" s="22">
        <v>1.43</v>
      </c>
      <c r="AF11" s="22">
        <v>4.3899999999999997</v>
      </c>
      <c r="AG11" s="22">
        <v>0.6</v>
      </c>
      <c r="AH11" s="22">
        <v>3.66</v>
      </c>
      <c r="AI11" s="22">
        <v>0.57999999999999996</v>
      </c>
      <c r="AJ11" s="23">
        <v>2.8540244536471944</v>
      </c>
      <c r="AK11" s="22">
        <v>0.84</v>
      </c>
      <c r="AM11" s="25">
        <f t="shared" si="1"/>
        <v>3.515625</v>
      </c>
      <c r="AN11" s="26">
        <f t="shared" si="2"/>
        <v>0.22950819672131145</v>
      </c>
      <c r="AO11" s="26"/>
      <c r="AP11" s="27">
        <f t="shared" si="21"/>
        <v>0.63760050493363751</v>
      </c>
      <c r="AQ11" s="28">
        <f t="shared" si="3"/>
        <v>-2.2164239487135569</v>
      </c>
      <c r="AR11" s="29">
        <f t="shared" si="22"/>
        <v>347.61954100777348</v>
      </c>
      <c r="AS11" s="29"/>
      <c r="AT11" s="30"/>
      <c r="AU11" s="31"/>
      <c r="AV11" s="31">
        <f t="shared" si="4"/>
        <v>9.8823529411764692</v>
      </c>
      <c r="AW11" s="31">
        <f t="shared" si="5"/>
        <v>10.659186535764375</v>
      </c>
      <c r="AX11" s="31">
        <f t="shared" si="6"/>
        <v>11.644832605531295</v>
      </c>
      <c r="AY11" s="31">
        <f t="shared" si="7"/>
        <v>11.211267605633802</v>
      </c>
      <c r="AZ11" s="31">
        <f t="shared" si="8"/>
        <v>10.724637681159418</v>
      </c>
      <c r="BA11" s="31">
        <f t="shared" si="9"/>
        <v>11.521418020679468</v>
      </c>
      <c r="BB11" s="31">
        <f t="shared" si="10"/>
        <v>12.053571428571429</v>
      </c>
      <c r="BC11" s="31">
        <f t="shared" si="11"/>
        <v>8.6309523809523796</v>
      </c>
      <c r="BD11" s="31">
        <f t="shared" si="12"/>
        <v>10.553691275167786</v>
      </c>
      <c r="BE11" s="31">
        <f t="shared" si="13"/>
        <v>9.4444444444444446</v>
      </c>
      <c r="BF11" s="31">
        <f t="shared" si="14"/>
        <v>9.4436906377204881</v>
      </c>
      <c r="BG11" s="31">
        <f t="shared" si="15"/>
        <v>8.7195121951219505</v>
      </c>
      <c r="BH11" s="31">
        <f t="shared" si="16"/>
        <v>8.4395604395604398</v>
      </c>
      <c r="BI11" s="31">
        <f t="shared" si="17"/>
        <v>9.1458333333333321</v>
      </c>
      <c r="BJ11" s="31">
        <f t="shared" si="18"/>
        <v>8.1081081081081088</v>
      </c>
      <c r="BK11" s="31">
        <f t="shared" si="19"/>
        <v>7.4239350912778912</v>
      </c>
      <c r="BL11" s="31">
        <f t="shared" si="20"/>
        <v>7.8378378378378377</v>
      </c>
      <c r="BM11" s="31">
        <f t="shared" si="24"/>
        <v>1.5685525886685596</v>
      </c>
      <c r="BN11" s="31">
        <f t="shared" si="25"/>
        <v>0.92712074303405567</v>
      </c>
      <c r="BO11" s="27"/>
      <c r="BP11" s="27"/>
      <c r="BQ11" s="27"/>
      <c r="BS11" s="27"/>
      <c r="BU11" s="27"/>
      <c r="BW11" s="32"/>
      <c r="BY11" s="32"/>
      <c r="BZ11" s="32"/>
      <c r="CB11" s="31"/>
      <c r="CC11" s="31"/>
      <c r="CD11" s="31"/>
    </row>
    <row r="12" spans="1:83" s="24" customFormat="1" ht="17" customHeight="1" x14ac:dyDescent="0.35">
      <c r="A12" s="1" t="s">
        <v>63</v>
      </c>
      <c r="B12" s="1" t="s">
        <v>167</v>
      </c>
      <c r="C12" s="1" t="s">
        <v>51</v>
      </c>
      <c r="D12" s="1">
        <v>3442605</v>
      </c>
      <c r="E12" s="1">
        <v>7557737</v>
      </c>
      <c r="F12" s="33" t="s">
        <v>61</v>
      </c>
      <c r="G12" s="21" t="s">
        <v>53</v>
      </c>
      <c r="H12" s="22">
        <v>47.967035762694195</v>
      </c>
      <c r="I12" s="22">
        <v>14.065676154728392</v>
      </c>
      <c r="J12" s="22">
        <v>13.654999478677928</v>
      </c>
      <c r="K12" s="22">
        <v>5.6262704618913579</v>
      </c>
      <c r="L12" s="22">
        <v>12.730976957564383</v>
      </c>
      <c r="M12" s="22">
        <v>2.2484548013762904</v>
      </c>
      <c r="N12" s="22">
        <v>0.19507142112397038</v>
      </c>
      <c r="O12" s="22">
        <v>1.6427067042018562</v>
      </c>
      <c r="P12" s="22">
        <v>0.11293608591387759</v>
      </c>
      <c r="Q12" s="22">
        <v>0.22587217182775518</v>
      </c>
      <c r="R12" s="22">
        <f t="shared" si="0"/>
        <v>98.469999999999985</v>
      </c>
      <c r="S12" s="22">
        <v>2.56</v>
      </c>
      <c r="T12" s="22">
        <v>27.207329788343237</v>
      </c>
      <c r="U12" s="22">
        <v>86.242101970597432</v>
      </c>
      <c r="V12" s="22">
        <v>3.4907517464289439</v>
      </c>
      <c r="W12" s="22">
        <v>5.1334584506308003</v>
      </c>
      <c r="X12" s="22">
        <v>12.833646126576999</v>
      </c>
      <c r="Y12" s="22">
        <v>2.0431164633510583</v>
      </c>
      <c r="Z12" s="22">
        <v>10.574924408299449</v>
      </c>
      <c r="AA12" s="22">
        <v>1.1498946929412994</v>
      </c>
      <c r="AB12" s="22">
        <v>4.0348983421958087</v>
      </c>
      <c r="AC12" s="22">
        <v>0.6878834323845272</v>
      </c>
      <c r="AD12" s="22">
        <v>4.8459847773954747</v>
      </c>
      <c r="AE12" s="22">
        <v>0.90348868731102072</v>
      </c>
      <c r="AF12" s="22">
        <v>3.1930111562923575</v>
      </c>
      <c r="AG12" s="22">
        <v>0.30800750703784796</v>
      </c>
      <c r="AH12" s="22">
        <v>2.5564623084141385</v>
      </c>
      <c r="AI12" s="22">
        <v>0.39014284224794077</v>
      </c>
      <c r="AJ12" s="23">
        <v>0.92962231517971183</v>
      </c>
      <c r="AK12" s="22">
        <v>0.42094359295172551</v>
      </c>
      <c r="AM12" s="25">
        <f t="shared" si="1"/>
        <v>3.1698113207547172</v>
      </c>
      <c r="AN12" s="26">
        <f t="shared" si="2"/>
        <v>0.16465863453815258</v>
      </c>
      <c r="AO12" s="26"/>
      <c r="AP12" s="27">
        <f t="shared" si="21"/>
        <v>0.8153626068836769</v>
      </c>
      <c r="AQ12" s="28">
        <f t="shared" si="3"/>
        <v>-0.11425970829603493</v>
      </c>
      <c r="AR12" s="29">
        <f t="shared" si="22"/>
        <v>14.013361335361765</v>
      </c>
      <c r="AS12" s="29"/>
      <c r="AT12" s="30"/>
      <c r="AU12" s="31"/>
      <c r="AV12" s="31">
        <f t="shared" si="4"/>
        <v>4.9522775641379466</v>
      </c>
      <c r="AW12" s="31">
        <f t="shared" si="5"/>
        <v>4.895865002004129</v>
      </c>
      <c r="AX12" s="31">
        <f t="shared" si="6"/>
        <v>7.4722830431307132</v>
      </c>
      <c r="AY12" s="31">
        <f t="shared" si="7"/>
        <v>7.2302231699025352</v>
      </c>
      <c r="AZ12" s="31">
        <f t="shared" si="8"/>
        <v>7.4025958817067323</v>
      </c>
      <c r="BA12" s="31">
        <f t="shared" si="9"/>
        <v>7.8101361951990018</v>
      </c>
      <c r="BB12" s="31">
        <f t="shared" si="10"/>
        <v>7.7001876759462</v>
      </c>
      <c r="BC12" s="31">
        <f t="shared" si="11"/>
        <v>6.8446112675077346</v>
      </c>
      <c r="BD12" s="31">
        <f t="shared" si="12"/>
        <v>6.7699636614023637</v>
      </c>
      <c r="BE12" s="31">
        <f t="shared" si="13"/>
        <v>6.3692910405974743</v>
      </c>
      <c r="BF12" s="31">
        <f t="shared" si="14"/>
        <v>6.5752846369002373</v>
      </c>
      <c r="BG12" s="31">
        <f t="shared" si="15"/>
        <v>5.5090773616525652</v>
      </c>
      <c r="BH12" s="31">
        <f t="shared" si="16"/>
        <v>5.9796329205149972</v>
      </c>
      <c r="BI12" s="31">
        <f t="shared" si="17"/>
        <v>6.6521065756090785</v>
      </c>
      <c r="BJ12" s="31">
        <f t="shared" si="18"/>
        <v>4.1622636086195675</v>
      </c>
      <c r="BK12" s="31">
        <f t="shared" si="19"/>
        <v>5.1855219237609296</v>
      </c>
      <c r="BL12" s="31">
        <f t="shared" si="20"/>
        <v>5.2722005709181188</v>
      </c>
      <c r="BM12" s="31">
        <f t="shared" si="24"/>
        <v>1.4409895769394903</v>
      </c>
      <c r="BN12" s="31">
        <f t="shared" si="25"/>
        <v>1.0115224913494807</v>
      </c>
      <c r="BO12" s="27"/>
      <c r="BP12" s="27"/>
      <c r="BQ12" s="27"/>
      <c r="BR12" s="32"/>
      <c r="BS12" s="27"/>
      <c r="BT12" s="32"/>
      <c r="BU12" s="27"/>
      <c r="BV12" s="32"/>
      <c r="BW12" s="32"/>
      <c r="BX12" s="32"/>
      <c r="BY12" s="32"/>
      <c r="BZ12" s="32"/>
      <c r="CA12" s="32"/>
      <c r="CB12" s="31"/>
      <c r="CC12" s="31"/>
      <c r="CD12" s="31"/>
    </row>
    <row r="13" spans="1:83" s="24" customFormat="1" ht="17" customHeight="1" x14ac:dyDescent="0.35">
      <c r="A13" s="1" t="s">
        <v>64</v>
      </c>
      <c r="B13" s="1" t="s">
        <v>167</v>
      </c>
      <c r="C13" s="1" t="s">
        <v>51</v>
      </c>
      <c r="D13" s="1">
        <v>3442605</v>
      </c>
      <c r="E13" s="1">
        <v>7557737</v>
      </c>
      <c r="F13" s="33" t="s">
        <v>61</v>
      </c>
      <c r="G13" s="21" t="s">
        <v>53</v>
      </c>
      <c r="H13" s="22">
        <v>47.62789246870512</v>
      </c>
      <c r="I13" s="22">
        <v>13.14781038374718</v>
      </c>
      <c r="J13" s="22">
        <v>15.751036322593885</v>
      </c>
      <c r="K13" s="22">
        <v>6.6751980299610105</v>
      </c>
      <c r="L13" s="22">
        <v>11.091565770572544</v>
      </c>
      <c r="M13" s="22">
        <v>2.0765031807921197</v>
      </c>
      <c r="N13" s="22">
        <v>0.18232710855735684</v>
      </c>
      <c r="O13" s="22">
        <v>1.8030125179560847</v>
      </c>
      <c r="P13" s="22">
        <v>0.1418099733223887</v>
      </c>
      <c r="Q13" s="22">
        <v>0.22284424379232506</v>
      </c>
      <c r="R13" s="22">
        <f t="shared" si="0"/>
        <v>98.720000000000027</v>
      </c>
      <c r="S13" s="22">
        <v>1.26</v>
      </c>
      <c r="T13" s="22">
        <v>32.515001026061981</v>
      </c>
      <c r="U13" s="22">
        <v>114.46090703878514</v>
      </c>
      <c r="V13" s="22">
        <v>8.609891237430741</v>
      </c>
      <c r="W13" s="22">
        <v>7.5969628565565364</v>
      </c>
      <c r="X13" s="22">
        <v>19.650810588959573</v>
      </c>
      <c r="Y13" s="22">
        <v>3.0995608454750667</v>
      </c>
      <c r="Z13" s="22">
        <v>14.687461522675971</v>
      </c>
      <c r="AA13" s="22">
        <v>1.3978411656064025</v>
      </c>
      <c r="AB13" s="22">
        <v>5.3685204186332847</v>
      </c>
      <c r="AC13" s="22">
        <v>0.87111840755181613</v>
      </c>
      <c r="AD13" s="22">
        <v>5.9357603119228406</v>
      </c>
      <c r="AE13" s="22">
        <v>1.1952554894315617</v>
      </c>
      <c r="AF13" s="22">
        <v>3.5756371844859429</v>
      </c>
      <c r="AG13" s="22">
        <v>0.44568848758465013</v>
      </c>
      <c r="AH13" s="22">
        <v>3.0489144264313564</v>
      </c>
      <c r="AI13" s="22">
        <v>0.43555920377590807</v>
      </c>
      <c r="AJ13" s="23">
        <v>1.1996802854687159</v>
      </c>
      <c r="AK13" s="22">
        <v>0.57736917709829672</v>
      </c>
      <c r="AM13" s="25">
        <f t="shared" si="1"/>
        <v>3.5202492211837999</v>
      </c>
      <c r="AN13" s="26">
        <f t="shared" si="2"/>
        <v>0.18936877076411959</v>
      </c>
      <c r="AO13" s="26"/>
      <c r="AP13" s="27">
        <f t="shared" si="21"/>
        <v>0.63561309729860738</v>
      </c>
      <c r="AQ13" s="28">
        <f t="shared" si="3"/>
        <v>-0.56406718817010848</v>
      </c>
      <c r="AR13" s="29">
        <f t="shared" si="22"/>
        <v>88.743795646664111</v>
      </c>
      <c r="AS13" s="29"/>
      <c r="AT13" s="30"/>
      <c r="AU13" s="31"/>
      <c r="AV13" s="31">
        <f t="shared" si="4"/>
        <v>6.7925785540976076</v>
      </c>
      <c r="AW13" s="31">
        <f t="shared" si="5"/>
        <v>12.075583783212821</v>
      </c>
      <c r="AX13" s="31">
        <f t="shared" si="6"/>
        <v>11.058170096879964</v>
      </c>
      <c r="AY13" s="31">
        <f t="shared" si="7"/>
        <v>11.070879205047648</v>
      </c>
      <c r="AZ13" s="31">
        <f t="shared" si="8"/>
        <v>11.230292918387923</v>
      </c>
      <c r="BA13" s="31">
        <f t="shared" si="9"/>
        <v>10.847460504192002</v>
      </c>
      <c r="BB13" s="31">
        <f t="shared" si="10"/>
        <v>10.219723842748675</v>
      </c>
      <c r="BC13" s="31">
        <f t="shared" si="11"/>
        <v>8.3204831286095384</v>
      </c>
      <c r="BD13" s="31">
        <f t="shared" si="12"/>
        <v>9.0075845950222906</v>
      </c>
      <c r="BE13" s="31">
        <f t="shared" si="13"/>
        <v>8.0659111810353341</v>
      </c>
      <c r="BF13" s="31">
        <f t="shared" si="14"/>
        <v>8.0539488628532432</v>
      </c>
      <c r="BG13" s="31">
        <f t="shared" si="15"/>
        <v>7.2881432282412293</v>
      </c>
      <c r="BH13" s="31">
        <f t="shared" si="16"/>
        <v>7.1461540716619742</v>
      </c>
      <c r="BI13" s="31">
        <f t="shared" si="17"/>
        <v>7.4492441343457143</v>
      </c>
      <c r="BJ13" s="31">
        <f t="shared" si="18"/>
        <v>6.0228173997925696</v>
      </c>
      <c r="BK13" s="31">
        <f t="shared" si="19"/>
        <v>6.1844106012806419</v>
      </c>
      <c r="BL13" s="31">
        <f t="shared" si="20"/>
        <v>5.8859351861609204</v>
      </c>
      <c r="BM13" s="31">
        <f t="shared" si="24"/>
        <v>1.788071784009633</v>
      </c>
      <c r="BN13" s="31">
        <f t="shared" si="25"/>
        <v>0.56250519031141855</v>
      </c>
      <c r="BO13" s="27"/>
      <c r="BP13" s="27"/>
      <c r="BQ13" s="27"/>
      <c r="BR13" s="32"/>
      <c r="BS13" s="27"/>
      <c r="BT13" s="32"/>
      <c r="BU13" s="27"/>
      <c r="BV13" s="32"/>
      <c r="BW13" s="32"/>
      <c r="BX13" s="32"/>
      <c r="BY13" s="32"/>
      <c r="BZ13" s="32"/>
      <c r="CA13" s="32"/>
      <c r="CB13" s="31"/>
      <c r="CC13" s="31"/>
      <c r="CD13" s="31"/>
    </row>
    <row r="14" spans="1:83" s="24" customFormat="1" ht="17" customHeight="1" x14ac:dyDescent="0.35">
      <c r="A14" s="1" t="s">
        <v>65</v>
      </c>
      <c r="B14" s="1" t="s">
        <v>167</v>
      </c>
      <c r="C14" s="1" t="s">
        <v>51</v>
      </c>
      <c r="D14" s="1">
        <v>3390459</v>
      </c>
      <c r="E14" s="1">
        <v>7528447</v>
      </c>
      <c r="F14" s="33" t="s">
        <v>61</v>
      </c>
      <c r="G14" s="21" t="s">
        <v>53</v>
      </c>
      <c r="H14" s="22">
        <v>52.00102871536523</v>
      </c>
      <c r="I14" s="22">
        <v>14.163821662468512</v>
      </c>
      <c r="J14" s="22">
        <v>11.79145692695214</v>
      </c>
      <c r="K14" s="22">
        <v>7.0366750629722921</v>
      </c>
      <c r="L14" s="22">
        <v>10.203178841309823</v>
      </c>
      <c r="M14" s="22">
        <v>2.9956130982367757</v>
      </c>
      <c r="N14" s="22">
        <v>0.25130982367758187</v>
      </c>
      <c r="O14" s="22">
        <v>1.0655536523929472</v>
      </c>
      <c r="P14" s="22">
        <v>0.10052392947103275</v>
      </c>
      <c r="Q14" s="22">
        <v>0.16083828715365239</v>
      </c>
      <c r="R14" s="22">
        <f t="shared" si="0"/>
        <v>99.77</v>
      </c>
      <c r="S14" s="22">
        <v>0.52</v>
      </c>
      <c r="T14" s="22">
        <v>21.713168765743074</v>
      </c>
      <c r="U14" s="22">
        <v>81.424382871536523</v>
      </c>
      <c r="V14" s="22">
        <v>5.4282921914357685</v>
      </c>
      <c r="W14" s="22">
        <v>8.9466297229219141</v>
      </c>
      <c r="X14" s="22">
        <v>19.401118387909317</v>
      </c>
      <c r="Y14" s="22">
        <v>2.5734125944584383</v>
      </c>
      <c r="Z14" s="22">
        <v>11.560251889168766</v>
      </c>
      <c r="AA14" s="22">
        <v>1.0454488664987407</v>
      </c>
      <c r="AB14" s="22">
        <v>3.1262942065491184</v>
      </c>
      <c r="AC14" s="22">
        <v>0.60314357682619646</v>
      </c>
      <c r="AD14" s="22">
        <v>3.7696473551637277</v>
      </c>
      <c r="AE14" s="22">
        <v>0.87455818639798477</v>
      </c>
      <c r="AF14" s="22">
        <v>2.5030458438287155</v>
      </c>
      <c r="AG14" s="22">
        <v>0.37193853904282109</v>
      </c>
      <c r="AH14" s="22">
        <v>2.1612644836272037</v>
      </c>
      <c r="AI14" s="22">
        <v>0.33172896725440809</v>
      </c>
      <c r="AJ14" s="23">
        <v>0.47460350673732166</v>
      </c>
      <c r="AK14" s="22">
        <v>1.4877541561712844</v>
      </c>
      <c r="AM14" s="25">
        <f t="shared" si="1"/>
        <v>3.75</v>
      </c>
      <c r="AN14" s="26">
        <f t="shared" si="2"/>
        <v>0.68837209302325575</v>
      </c>
      <c r="AO14" s="26"/>
      <c r="AP14" s="27">
        <f t="shared" si="21"/>
        <v>0.5469909657653389</v>
      </c>
      <c r="AQ14" s="28">
        <f t="shared" si="3"/>
        <v>7.2387459028017243E-2</v>
      </c>
      <c r="AR14" s="29">
        <f t="shared" si="22"/>
        <v>-13.233757695930892</v>
      </c>
      <c r="AS14" s="29"/>
      <c r="AT14" s="30"/>
      <c r="AU14" s="31"/>
      <c r="AV14" s="31">
        <f t="shared" si="4"/>
        <v>17.502990072603342</v>
      </c>
      <c r="AW14" s="31">
        <f t="shared" si="5"/>
        <v>7.6133130314667161</v>
      </c>
      <c r="AX14" s="31">
        <f t="shared" si="6"/>
        <v>13.022750688387065</v>
      </c>
      <c r="AY14" s="31">
        <f t="shared" si="7"/>
        <v>10.930207542484123</v>
      </c>
      <c r="AZ14" s="31">
        <f t="shared" si="8"/>
        <v>9.3239586755740511</v>
      </c>
      <c r="BA14" s="31">
        <f t="shared" si="9"/>
        <v>8.5378522076578776</v>
      </c>
      <c r="BB14" s="31">
        <f t="shared" si="10"/>
        <v>7.270034184958619</v>
      </c>
      <c r="BC14" s="31">
        <f t="shared" si="11"/>
        <v>6.2229099196353612</v>
      </c>
      <c r="BD14" s="31">
        <f t="shared" si="12"/>
        <v>5.245460078102548</v>
      </c>
      <c r="BE14" s="31">
        <f t="shared" si="13"/>
        <v>5.5846627483907083</v>
      </c>
      <c r="BF14" s="31">
        <f t="shared" si="14"/>
        <v>5.1148539418775139</v>
      </c>
      <c r="BG14" s="31">
        <f t="shared" si="15"/>
        <v>5.3326718682803946</v>
      </c>
      <c r="BH14" s="31">
        <f t="shared" si="16"/>
        <v>4.7721250034600162</v>
      </c>
      <c r="BI14" s="31">
        <f t="shared" si="17"/>
        <v>5.2146788413098246</v>
      </c>
      <c r="BJ14" s="31">
        <f t="shared" si="18"/>
        <v>5.0261964735516367</v>
      </c>
      <c r="BK14" s="31">
        <f t="shared" si="19"/>
        <v>4.3839036179050783</v>
      </c>
      <c r="BL14" s="31">
        <f t="shared" si="20"/>
        <v>4.4828238818163255</v>
      </c>
      <c r="BM14" s="31">
        <f t="shared" si="24"/>
        <v>2.9705832571680042</v>
      </c>
      <c r="BN14" s="31">
        <f t="shared" si="25"/>
        <v>2.2989978213507616</v>
      </c>
      <c r="BO14" s="27"/>
      <c r="BP14" s="27"/>
      <c r="BQ14" s="27"/>
      <c r="BS14" s="27"/>
      <c r="BU14" s="27"/>
      <c r="BW14" s="32"/>
      <c r="BY14" s="32"/>
      <c r="BZ14" s="32"/>
      <c r="CB14" s="31"/>
      <c r="CC14" s="31"/>
      <c r="CD14" s="31"/>
    </row>
    <row r="15" spans="1:83" s="24" customFormat="1" ht="17" customHeight="1" x14ac:dyDescent="0.35">
      <c r="A15" s="1" t="s">
        <v>66</v>
      </c>
      <c r="B15" s="1" t="s">
        <v>167</v>
      </c>
      <c r="C15" s="1" t="s">
        <v>51</v>
      </c>
      <c r="D15" s="1">
        <v>3390459</v>
      </c>
      <c r="E15" s="1">
        <v>7528447</v>
      </c>
      <c r="F15" s="33" t="s">
        <v>61</v>
      </c>
      <c r="G15" s="21" t="s">
        <v>53</v>
      </c>
      <c r="H15" s="22">
        <v>49.670325005078205</v>
      </c>
      <c r="I15" s="22">
        <v>14.547245581962216</v>
      </c>
      <c r="J15" s="22">
        <v>10.303038797481211</v>
      </c>
      <c r="K15" s="22">
        <v>9.1537761527523855</v>
      </c>
      <c r="L15" s="22">
        <v>11.291001421897215</v>
      </c>
      <c r="M15" s="22">
        <v>2.5808003250050779</v>
      </c>
      <c r="N15" s="22">
        <v>0.62503757871216736</v>
      </c>
      <c r="O15" s="22">
        <v>0.86698760918139339</v>
      </c>
      <c r="P15" s="22">
        <v>8.0650010156408686E-2</v>
      </c>
      <c r="Q15" s="22">
        <v>0.14113751777371522</v>
      </c>
      <c r="R15" s="22">
        <f t="shared" si="0"/>
        <v>99.259999999999991</v>
      </c>
      <c r="S15" s="22">
        <v>0.8</v>
      </c>
      <c r="T15" s="22">
        <v>21.271440178752794</v>
      </c>
      <c r="U15" s="22">
        <v>50.406256347755431</v>
      </c>
      <c r="V15" s="22">
        <v>2.0162502539102172</v>
      </c>
      <c r="W15" s="22">
        <v>9.5771887060735317</v>
      </c>
      <c r="X15" s="22">
        <v>18.146252285191956</v>
      </c>
      <c r="Y15" s="22">
        <v>2.4799878123095676</v>
      </c>
      <c r="Z15" s="22">
        <v>11.492626447288238</v>
      </c>
      <c r="AA15" s="22">
        <v>2.6009628275441803</v>
      </c>
      <c r="AB15" s="22">
        <v>3.7199817184643509</v>
      </c>
      <c r="AC15" s="22">
        <v>0.64520008125126949</v>
      </c>
      <c r="AD15" s="22">
        <v>4.0123380052813324</v>
      </c>
      <c r="AE15" s="22">
        <v>0.81658135283363809</v>
      </c>
      <c r="AF15" s="22">
        <v>2.3791752996140563</v>
      </c>
      <c r="AG15" s="22">
        <v>0.35284379443428798</v>
      </c>
      <c r="AH15" s="22">
        <v>2.1372252691448304</v>
      </c>
      <c r="AI15" s="22">
        <v>0.28227503554743044</v>
      </c>
      <c r="AJ15" s="23">
        <v>0.15454488462832214</v>
      </c>
      <c r="AK15" s="22">
        <v>0.52422506601665653</v>
      </c>
      <c r="AM15" s="25">
        <f t="shared" si="1"/>
        <v>2.3696682464454972</v>
      </c>
      <c r="AN15" s="26">
        <f t="shared" si="2"/>
        <v>0.24528301886792453</v>
      </c>
      <c r="AO15" s="26"/>
      <c r="AP15" s="27">
        <f t="shared" si="21"/>
        <v>1.6271345948596025</v>
      </c>
      <c r="AQ15" s="28">
        <f t="shared" si="3"/>
        <v>1.4725897102312804</v>
      </c>
      <c r="AR15" s="29">
        <f t="shared" si="22"/>
        <v>-90.50202207509102</v>
      </c>
      <c r="AS15" s="29"/>
      <c r="AT15" s="30"/>
      <c r="AU15" s="31"/>
      <c r="AV15" s="31">
        <f t="shared" si="4"/>
        <v>6.1673537178430173</v>
      </c>
      <c r="AW15" s="31">
        <f t="shared" si="5"/>
        <v>2.8278404683172753</v>
      </c>
      <c r="AX15" s="31">
        <f t="shared" si="6"/>
        <v>13.940594914226391</v>
      </c>
      <c r="AY15" s="31">
        <f t="shared" si="7"/>
        <v>10.223240724051808</v>
      </c>
      <c r="AZ15" s="31">
        <f t="shared" si="8"/>
        <v>8.9854630880781432</v>
      </c>
      <c r="BA15" s="31">
        <f t="shared" si="9"/>
        <v>8.4879072727387275</v>
      </c>
      <c r="BB15" s="31">
        <f t="shared" si="10"/>
        <v>4.5005586024781641</v>
      </c>
      <c r="BC15" s="31">
        <f t="shared" si="11"/>
        <v>15.481921592524882</v>
      </c>
      <c r="BD15" s="31">
        <f t="shared" si="12"/>
        <v>6.2415800645375015</v>
      </c>
      <c r="BE15" s="31">
        <f t="shared" si="13"/>
        <v>5.9740748264006438</v>
      </c>
      <c r="BF15" s="31">
        <f t="shared" si="14"/>
        <v>5.4441492608973308</v>
      </c>
      <c r="BG15" s="31">
        <f t="shared" si="15"/>
        <v>4.9791545904490127</v>
      </c>
      <c r="BH15" s="31">
        <f t="shared" si="16"/>
        <v>4.6750417975280865</v>
      </c>
      <c r="BI15" s="31">
        <f t="shared" si="17"/>
        <v>4.9566152075292838</v>
      </c>
      <c r="BJ15" s="31">
        <f t="shared" si="18"/>
        <v>4.7681593842471353</v>
      </c>
      <c r="BK15" s="31">
        <f t="shared" si="19"/>
        <v>4.3351425337623333</v>
      </c>
      <c r="BL15" s="31">
        <f t="shared" si="20"/>
        <v>3.8145275073977087</v>
      </c>
      <c r="BM15" s="31">
        <f t="shared" si="24"/>
        <v>3.2157177775946826</v>
      </c>
      <c r="BN15" s="31">
        <f t="shared" si="25"/>
        <v>2.1809411764705882</v>
      </c>
      <c r="BO15" s="27"/>
      <c r="BP15" s="27"/>
      <c r="BQ15" s="27"/>
      <c r="BS15" s="27"/>
      <c r="BU15" s="27"/>
      <c r="BW15" s="32"/>
      <c r="BY15" s="32"/>
      <c r="BZ15" s="32"/>
      <c r="CB15" s="31"/>
      <c r="CC15" s="31"/>
      <c r="CD15" s="31"/>
    </row>
    <row r="16" spans="1:83" s="24" customFormat="1" ht="17" customHeight="1" x14ac:dyDescent="0.35">
      <c r="A16" s="1" t="s">
        <v>67</v>
      </c>
      <c r="B16" s="1" t="s">
        <v>167</v>
      </c>
      <c r="C16" s="36" t="s">
        <v>68</v>
      </c>
      <c r="D16" s="1">
        <v>382215.96</v>
      </c>
      <c r="E16" s="1">
        <v>7523933.4299999997</v>
      </c>
      <c r="F16" s="36" t="s">
        <v>61</v>
      </c>
      <c r="G16" s="21" t="s">
        <v>53</v>
      </c>
      <c r="H16" s="22">
        <v>46.700166520595971</v>
      </c>
      <c r="I16" s="22">
        <v>14.612206919577648</v>
      </c>
      <c r="J16" s="22">
        <v>12.845338258002588</v>
      </c>
      <c r="K16" s="22">
        <v>7.3619527565627472</v>
      </c>
      <c r="L16" s="22">
        <v>10.651984057426652</v>
      </c>
      <c r="M16" s="22">
        <v>2.5284499812194823</v>
      </c>
      <c r="N16" s="22">
        <v>0.63566654146321111</v>
      </c>
      <c r="O16" s="22">
        <v>1.1332330036309004</v>
      </c>
      <c r="P16" s="22">
        <v>0.6092650557155378</v>
      </c>
      <c r="Q16" s="22">
        <v>0.24573690580526691</v>
      </c>
      <c r="R16" s="22">
        <f t="shared" si="0"/>
        <v>97.324000000000012</v>
      </c>
      <c r="S16" s="22">
        <v>1.48</v>
      </c>
      <c r="T16" s="22">
        <v>26.198397395768126</v>
      </c>
      <c r="U16" s="22">
        <v>82.2507825215976</v>
      </c>
      <c r="V16" s="22">
        <v>4.5187158298902386</v>
      </c>
      <c r="W16" s="22">
        <v>29.041634322440636</v>
      </c>
      <c r="X16" s="22">
        <v>63.465109970368516</v>
      </c>
      <c r="Y16" s="22">
        <v>7.4838057677058556</v>
      </c>
      <c r="Z16" s="22">
        <v>30.463252785776888</v>
      </c>
      <c r="AA16" s="22">
        <v>1.7871774967655776</v>
      </c>
      <c r="AB16" s="22">
        <v>5.4427678310588048</v>
      </c>
      <c r="AC16" s="22">
        <v>0.8225078252159761</v>
      </c>
      <c r="AD16" s="22">
        <v>4.8944292809148209</v>
      </c>
      <c r="AE16" s="22">
        <v>1.0052873419306372</v>
      </c>
      <c r="AF16" s="22">
        <v>2.9244722674345813</v>
      </c>
      <c r="AG16" s="22">
        <v>0.40617670381035853</v>
      </c>
      <c r="AH16" s="22">
        <v>2.670611827553107</v>
      </c>
      <c r="AI16" s="22">
        <v>0.40617670381035853</v>
      </c>
      <c r="AJ16" s="23">
        <v>0.74565825838862743</v>
      </c>
      <c r="AK16" s="22">
        <v>2.3558248821000793</v>
      </c>
      <c r="AL16" s="30"/>
      <c r="AM16" s="25">
        <f t="shared" si="1"/>
        <v>3.13953488372093</v>
      </c>
      <c r="AN16" s="26">
        <f t="shared" si="2"/>
        <v>0.88212927756654003</v>
      </c>
      <c r="AO16" s="26"/>
      <c r="AP16" s="27">
        <f t="shared" si="21"/>
        <v>0.8341613585029658</v>
      </c>
      <c r="AQ16" s="28">
        <f t="shared" si="3"/>
        <v>8.8503100114338373E-2</v>
      </c>
      <c r="AR16" s="29">
        <f t="shared" si="22"/>
        <v>-10.609829766410082</v>
      </c>
      <c r="AS16" s="29"/>
      <c r="AT16" s="30"/>
      <c r="AU16" s="31"/>
      <c r="AV16" s="31">
        <f t="shared" si="4"/>
        <v>27.715586848236224</v>
      </c>
      <c r="AW16" s="31">
        <f t="shared" si="5"/>
        <v>6.337609859593603</v>
      </c>
      <c r="AX16" s="31">
        <f t="shared" si="6"/>
        <v>42.273121284484183</v>
      </c>
      <c r="AY16" s="31">
        <f t="shared" si="7"/>
        <v>35.754991532601984</v>
      </c>
      <c r="AZ16" s="31">
        <f t="shared" si="8"/>
        <v>27.115238288789328</v>
      </c>
      <c r="BA16" s="31">
        <f t="shared" si="9"/>
        <v>22.498709590677169</v>
      </c>
      <c r="BB16" s="31">
        <f t="shared" si="10"/>
        <v>7.3438198679997866</v>
      </c>
      <c r="BC16" s="31">
        <f t="shared" si="11"/>
        <v>10.637961290271294</v>
      </c>
      <c r="BD16" s="31">
        <f t="shared" si="12"/>
        <v>9.1321607903671218</v>
      </c>
      <c r="BE16" s="31">
        <f t="shared" si="13"/>
        <v>7.6158131964442228</v>
      </c>
      <c r="BF16" s="31">
        <f t="shared" si="14"/>
        <v>6.6410166633851029</v>
      </c>
      <c r="BG16" s="31">
        <f t="shared" si="15"/>
        <v>6.1298008654307141</v>
      </c>
      <c r="BH16" s="31">
        <f t="shared" si="16"/>
        <v>5.7578895375314563</v>
      </c>
      <c r="BI16" s="31">
        <f t="shared" si="17"/>
        <v>6.0926505571553777</v>
      </c>
      <c r="BJ16" s="31">
        <f t="shared" si="18"/>
        <v>5.488874375815656</v>
      </c>
      <c r="BK16" s="31">
        <f t="shared" si="19"/>
        <v>5.4170625305336859</v>
      </c>
      <c r="BL16" s="31">
        <f t="shared" si="20"/>
        <v>5.488874375815656</v>
      </c>
      <c r="BM16" s="31">
        <f t="shared" si="24"/>
        <v>7.8036982305831826</v>
      </c>
      <c r="BN16" s="31">
        <f t="shared" si="25"/>
        <v>4.3731923331130194</v>
      </c>
      <c r="BO16" s="27"/>
      <c r="BP16" s="27"/>
      <c r="BQ16" s="27"/>
      <c r="BR16" s="32"/>
      <c r="BS16" s="27"/>
      <c r="BT16" s="32"/>
      <c r="BU16" s="27"/>
      <c r="BV16" s="32"/>
      <c r="BW16" s="32"/>
      <c r="BX16" s="32"/>
      <c r="BY16" s="32"/>
      <c r="BZ16" s="32"/>
      <c r="CA16" s="32"/>
      <c r="CB16" s="31"/>
      <c r="CC16" s="31"/>
      <c r="CD16" s="31"/>
      <c r="CE16" s="32"/>
    </row>
    <row r="17" spans="1:83" s="32" customFormat="1" ht="17" customHeight="1" x14ac:dyDescent="0.35">
      <c r="A17" s="1" t="s">
        <v>69</v>
      </c>
      <c r="B17" s="1" t="s">
        <v>167</v>
      </c>
      <c r="C17" s="36" t="s">
        <v>68</v>
      </c>
      <c r="D17" s="1">
        <v>382215.96</v>
      </c>
      <c r="E17" s="1">
        <v>7523933.4299999997</v>
      </c>
      <c r="F17" s="36" t="s">
        <v>61</v>
      </c>
      <c r="G17" s="21" t="s">
        <v>53</v>
      </c>
      <c r="H17" s="22">
        <v>46.993050724034624</v>
      </c>
      <c r="I17" s="22">
        <v>15.012369132822904</v>
      </c>
      <c r="J17" s="22">
        <v>12.108700690745673</v>
      </c>
      <c r="K17" s="22">
        <v>7.2591711051930758</v>
      </c>
      <c r="L17" s="22">
        <v>10.465305009986686</v>
      </c>
      <c r="M17" s="22">
        <v>2.6516138898135821</v>
      </c>
      <c r="N17" s="22">
        <v>0.47688721288282288</v>
      </c>
      <c r="O17" s="22">
        <v>1.1483605401131824</v>
      </c>
      <c r="P17" s="22">
        <v>0.58476656125166449</v>
      </c>
      <c r="Q17" s="22">
        <v>0.21777513315579231</v>
      </c>
      <c r="R17" s="22">
        <f t="shared" si="0"/>
        <v>96.918000000000035</v>
      </c>
      <c r="S17" s="22">
        <v>0.79</v>
      </c>
      <c r="T17" s="22">
        <v>23.189018808255664</v>
      </c>
      <c r="U17" s="22">
        <v>76.624583888149132</v>
      </c>
      <c r="V17" s="22">
        <v>4.2143521138482019</v>
      </c>
      <c r="W17" s="22">
        <v>26.919426181757657</v>
      </c>
      <c r="X17" s="22">
        <v>57.670081557922778</v>
      </c>
      <c r="Y17" s="22">
        <v>6.9768700066577907</v>
      </c>
      <c r="Z17" s="22">
        <v>28.129288032623169</v>
      </c>
      <c r="AA17" s="22">
        <v>1.6534778628495341</v>
      </c>
      <c r="AB17" s="22">
        <v>4.9906801348202405</v>
      </c>
      <c r="AC17" s="22">
        <v>0.73599929260985353</v>
      </c>
      <c r="AD17" s="22">
        <v>4.4664066661118511</v>
      </c>
      <c r="AE17" s="22">
        <v>0.9174785702396806</v>
      </c>
      <c r="AF17" s="22">
        <v>2.6919426181757657</v>
      </c>
      <c r="AG17" s="22">
        <v>0.37304073735019977</v>
      </c>
      <c r="AH17" s="22">
        <v>2.4197237017310251</v>
      </c>
      <c r="AI17" s="22">
        <v>0.36295855525965381</v>
      </c>
      <c r="AJ17" s="23">
        <v>1.7940930154539982</v>
      </c>
      <c r="AK17" s="22">
        <v>2.1172582390146473</v>
      </c>
      <c r="AL17" s="30"/>
      <c r="AM17" s="25">
        <f t="shared" si="1"/>
        <v>3.3043478260869557</v>
      </c>
      <c r="AN17" s="26">
        <f t="shared" si="2"/>
        <v>0.87500000000000011</v>
      </c>
      <c r="AO17" s="26"/>
      <c r="AP17" s="27">
        <f t="shared" si="21"/>
        <v>0.7387139368589406</v>
      </c>
      <c r="AQ17" s="28">
        <f t="shared" si="3"/>
        <v>-1.0553790785950576</v>
      </c>
      <c r="AR17" s="29">
        <f t="shared" si="22"/>
        <v>142.86708642354816</v>
      </c>
      <c r="AS17" s="29"/>
      <c r="AT17" s="30"/>
      <c r="AU17" s="31"/>
      <c r="AV17" s="31">
        <f t="shared" si="4"/>
        <v>24.908920458995848</v>
      </c>
      <c r="AW17" s="31">
        <f t="shared" si="5"/>
        <v>5.9107322774869591</v>
      </c>
      <c r="AX17" s="31">
        <f t="shared" si="6"/>
        <v>39.184026465440546</v>
      </c>
      <c r="AY17" s="31">
        <f t="shared" si="7"/>
        <v>32.490186793195932</v>
      </c>
      <c r="AZ17" s="31">
        <f t="shared" si="8"/>
        <v>25.278514516876051</v>
      </c>
      <c r="BA17" s="31">
        <f t="shared" si="9"/>
        <v>20.774954233842813</v>
      </c>
      <c r="BB17" s="31">
        <f t="shared" si="10"/>
        <v>6.8414807042990304</v>
      </c>
      <c r="BC17" s="31">
        <f t="shared" si="11"/>
        <v>9.842130136009132</v>
      </c>
      <c r="BD17" s="31">
        <f t="shared" si="12"/>
        <v>8.373624387282284</v>
      </c>
      <c r="BE17" s="31">
        <f t="shared" si="13"/>
        <v>6.8148082649060511</v>
      </c>
      <c r="BF17" s="31">
        <f t="shared" si="14"/>
        <v>6.0602532783064467</v>
      </c>
      <c r="BG17" s="31">
        <f t="shared" si="15"/>
        <v>5.5943815258517109</v>
      </c>
      <c r="BH17" s="31">
        <f t="shared" si="16"/>
        <v>5.0964876501660799</v>
      </c>
      <c r="BI17" s="31">
        <f t="shared" si="17"/>
        <v>5.6082137878661786</v>
      </c>
      <c r="BJ17" s="31">
        <f t="shared" si="18"/>
        <v>5.04109104527297</v>
      </c>
      <c r="BK17" s="31">
        <f t="shared" si="19"/>
        <v>4.908161666797211</v>
      </c>
      <c r="BL17" s="31">
        <f t="shared" si="20"/>
        <v>4.9048453413466735</v>
      </c>
      <c r="BM17" s="31">
        <f t="shared" si="24"/>
        <v>7.9834425036390106</v>
      </c>
      <c r="BN17" s="31">
        <f t="shared" si="25"/>
        <v>4.2141851956093443</v>
      </c>
      <c r="BO17" s="27"/>
      <c r="BP17" s="27"/>
      <c r="BQ17" s="27"/>
      <c r="BS17" s="27"/>
      <c r="BU17" s="27"/>
      <c r="CB17" s="31"/>
      <c r="CC17" s="31"/>
      <c r="CD17" s="31"/>
    </row>
    <row r="18" spans="1:83" s="38" customFormat="1" ht="19" customHeight="1" x14ac:dyDescent="0.35">
      <c r="A18" s="1" t="s">
        <v>70</v>
      </c>
      <c r="B18" s="1" t="s">
        <v>167</v>
      </c>
      <c r="C18" s="36" t="s">
        <v>68</v>
      </c>
      <c r="D18" s="1">
        <v>3443590</v>
      </c>
      <c r="E18" s="1">
        <v>7592435</v>
      </c>
      <c r="F18" s="37" t="s">
        <v>71</v>
      </c>
      <c r="G18" s="21" t="s">
        <v>53</v>
      </c>
      <c r="H18" s="22">
        <v>46.513117324549867</v>
      </c>
      <c r="I18" s="22">
        <v>10.687905437402003</v>
      </c>
      <c r="J18" s="22">
        <v>12.942780472918225</v>
      </c>
      <c r="K18" s="22">
        <v>10.910359476780283</v>
      </c>
      <c r="L18" s="22">
        <v>10.900247929535814</v>
      </c>
      <c r="M18" s="22">
        <v>1.9414170709377336</v>
      </c>
      <c r="N18" s="22">
        <v>1.0596901512201795</v>
      </c>
      <c r="O18" s="22">
        <v>0.84330304018857793</v>
      </c>
      <c r="P18" s="22">
        <v>8.1903532680185631E-2</v>
      </c>
      <c r="Q18" s="22">
        <v>0.20627556378713419</v>
      </c>
      <c r="R18" s="22">
        <f t="shared" si="0"/>
        <v>96.086999999999989</v>
      </c>
      <c r="S18" s="22">
        <v>1.06</v>
      </c>
      <c r="T18" s="22">
        <v>25.177752638723732</v>
      </c>
      <c r="U18" s="22">
        <v>54.602355120123754</v>
      </c>
      <c r="V18" s="22">
        <v>9.1206156145095605</v>
      </c>
      <c r="W18" s="22">
        <v>5.13666600018942</v>
      </c>
      <c r="X18" s="22">
        <v>7.8566722089511405</v>
      </c>
      <c r="Y18" s="22">
        <v>2.173982657560483</v>
      </c>
      <c r="Z18" s="22">
        <v>10.516009134246058</v>
      </c>
      <c r="AA18" s="22">
        <v>1.0920471024024752</v>
      </c>
      <c r="AB18" s="22">
        <v>4.186180559209487</v>
      </c>
      <c r="AC18" s="22">
        <v>0.7583660433350522</v>
      </c>
      <c r="AD18" s="22">
        <v>4.8434311300998667</v>
      </c>
      <c r="AE18" s="22">
        <v>1.0111547244467363</v>
      </c>
      <c r="AF18" s="22">
        <v>3.0233526260957415</v>
      </c>
      <c r="AG18" s="22">
        <v>0.43479653151209657</v>
      </c>
      <c r="AH18" s="22">
        <v>2.9020140591621333</v>
      </c>
      <c r="AI18" s="22">
        <v>0.4550196260010313</v>
      </c>
      <c r="AJ18" s="23">
        <v>0.17453178268335676</v>
      </c>
      <c r="AK18" s="22">
        <v>0.84936996853525848</v>
      </c>
      <c r="AL18" s="24"/>
      <c r="AM18" s="25">
        <f t="shared" si="1"/>
        <v>2.1686746987951806</v>
      </c>
      <c r="AN18" s="26">
        <f t="shared" si="2"/>
        <v>0.29268292682926828</v>
      </c>
      <c r="AO18" s="26"/>
      <c r="AP18" s="27">
        <f t="shared" si="21"/>
        <v>2.0083761828537687</v>
      </c>
      <c r="AQ18" s="28">
        <f t="shared" si="3"/>
        <v>1.8338444001704119</v>
      </c>
      <c r="AR18" s="29">
        <f t="shared" si="22"/>
        <v>-91.309806192017334</v>
      </c>
      <c r="AS18" s="29"/>
      <c r="AT18" s="30"/>
      <c r="AU18" s="31"/>
      <c r="AV18" s="31">
        <f t="shared" si="4"/>
        <v>9.9925878651206865</v>
      </c>
      <c r="AW18" s="31">
        <f t="shared" si="5"/>
        <v>12.791887257376663</v>
      </c>
      <c r="AX18" s="31">
        <f t="shared" si="6"/>
        <v>7.4769519653412218</v>
      </c>
      <c r="AY18" s="31">
        <f t="shared" si="7"/>
        <v>4.4262942022259946</v>
      </c>
      <c r="AZ18" s="31">
        <f t="shared" si="8"/>
        <v>7.8767487592771115</v>
      </c>
      <c r="BA18" s="31">
        <f t="shared" si="9"/>
        <v>7.7666241759572063</v>
      </c>
      <c r="BB18" s="31">
        <f t="shared" si="10"/>
        <v>4.875210278582478</v>
      </c>
      <c r="BC18" s="31">
        <f t="shared" si="11"/>
        <v>6.5002803714433037</v>
      </c>
      <c r="BD18" s="31">
        <f t="shared" si="12"/>
        <v>7.0237928845796764</v>
      </c>
      <c r="BE18" s="31">
        <f t="shared" si="13"/>
        <v>7.0219078086578905</v>
      </c>
      <c r="BF18" s="31">
        <f t="shared" si="14"/>
        <v>6.5718197151965629</v>
      </c>
      <c r="BG18" s="31">
        <f t="shared" si="15"/>
        <v>6.1655775880898549</v>
      </c>
      <c r="BH18" s="31">
        <f t="shared" si="16"/>
        <v>5.5335720085107107</v>
      </c>
      <c r="BI18" s="31">
        <f t="shared" si="17"/>
        <v>6.2986513043661283</v>
      </c>
      <c r="BJ18" s="31">
        <f t="shared" si="18"/>
        <v>5.8756288042175218</v>
      </c>
      <c r="BK18" s="31">
        <f t="shared" si="19"/>
        <v>5.8864382538785662</v>
      </c>
      <c r="BL18" s="31">
        <f t="shared" si="20"/>
        <v>6.1489138648788018</v>
      </c>
      <c r="BM18" s="31">
        <f t="shared" si="24"/>
        <v>1.270199676419721</v>
      </c>
      <c r="BN18" s="31">
        <f t="shared" si="25"/>
        <v>0.78116603625929304</v>
      </c>
      <c r="BO18" s="27"/>
      <c r="BP18" s="27"/>
      <c r="BQ18" s="27"/>
      <c r="BR18" s="24"/>
      <c r="BS18" s="27"/>
      <c r="BT18" s="24"/>
      <c r="BU18" s="27"/>
      <c r="BV18" s="24"/>
      <c r="BW18" s="32"/>
      <c r="BX18" s="24"/>
      <c r="BY18" s="32"/>
      <c r="BZ18" s="32"/>
      <c r="CA18" s="24"/>
      <c r="CB18" s="31"/>
      <c r="CC18" s="31"/>
      <c r="CD18" s="31"/>
      <c r="CE18" s="24"/>
    </row>
    <row r="19" spans="1:83" s="32" customFormat="1" ht="17.5" customHeight="1" x14ac:dyDescent="0.35">
      <c r="A19" s="1" t="s">
        <v>72</v>
      </c>
      <c r="B19" s="1" t="s">
        <v>167</v>
      </c>
      <c r="C19" s="36" t="s">
        <v>68</v>
      </c>
      <c r="D19" s="1">
        <v>3443590</v>
      </c>
      <c r="E19" s="1">
        <v>7592435</v>
      </c>
      <c r="F19" s="37" t="s">
        <v>71</v>
      </c>
      <c r="G19" s="21" t="s">
        <v>53</v>
      </c>
      <c r="H19" s="22">
        <v>49.872203867597989</v>
      </c>
      <c r="I19" s="22">
        <v>13.179290318569031</v>
      </c>
      <c r="J19" s="22">
        <v>12.807334756565178</v>
      </c>
      <c r="K19" s="22">
        <v>5.7100205194105342</v>
      </c>
      <c r="L19" s="22">
        <v>9.258677637987855</v>
      </c>
      <c r="M19" s="22">
        <v>3.3677057640889592</v>
      </c>
      <c r="N19" s="22">
        <v>1.1339618214604015</v>
      </c>
      <c r="O19" s="22">
        <v>1.2415273488507059</v>
      </c>
      <c r="P19" s="22">
        <v>0.25132132567828053</v>
      </c>
      <c r="Q19" s="22">
        <v>0.1819566397910751</v>
      </c>
      <c r="R19" s="22">
        <f t="shared" si="0"/>
        <v>97.004000000000019</v>
      </c>
      <c r="S19" s="22">
        <v>0.51</v>
      </c>
      <c r="T19" s="22">
        <v>36.592385018757646</v>
      </c>
      <c r="U19" s="22">
        <v>118.62366572014842</v>
      </c>
      <c r="V19" s="22">
        <v>12.66659481418534</v>
      </c>
      <c r="W19" s="22">
        <v>17.190378676394388</v>
      </c>
      <c r="X19" s="22">
        <v>23.624204613758369</v>
      </c>
      <c r="Y19" s="22">
        <v>5.1269550438369222</v>
      </c>
      <c r="Z19" s="22">
        <v>22.216805189959999</v>
      </c>
      <c r="AA19" s="22">
        <v>1.4174522768255022</v>
      </c>
      <c r="AB19" s="22">
        <v>5.9512889920616825</v>
      </c>
      <c r="AC19" s="22">
        <v>0.99523244968599089</v>
      </c>
      <c r="AD19" s="22">
        <v>6.3735088192011933</v>
      </c>
      <c r="AE19" s="22">
        <v>1.3671880116898463</v>
      </c>
      <c r="AF19" s="22">
        <v>4.2925682425850304</v>
      </c>
      <c r="AG19" s="22">
        <v>0.64338259373639817</v>
      </c>
      <c r="AH19" s="22">
        <v>4.4835724501005245</v>
      </c>
      <c r="AI19" s="22">
        <v>0.71375256492631678</v>
      </c>
      <c r="AJ19" s="23">
        <v>0.6452556670765639</v>
      </c>
      <c r="AK19" s="22">
        <v>2.1915219599146063</v>
      </c>
      <c r="AL19" s="24"/>
      <c r="AM19" s="25">
        <f t="shared" si="1"/>
        <v>3.2417582417582422</v>
      </c>
      <c r="AN19" s="26">
        <f t="shared" si="2"/>
        <v>0.48878923766816146</v>
      </c>
      <c r="AO19" s="26"/>
      <c r="AP19" s="27">
        <f t="shared" si="21"/>
        <v>0.77303839644968941</v>
      </c>
      <c r="AQ19" s="28">
        <f t="shared" si="3"/>
        <v>0.12778272937312551</v>
      </c>
      <c r="AR19" s="29">
        <f t="shared" si="22"/>
        <v>-16.529933048602693</v>
      </c>
      <c r="AS19" s="29"/>
      <c r="AT19" s="30"/>
      <c r="AU19" s="31"/>
      <c r="AV19" s="31">
        <f t="shared" si="4"/>
        <v>25.782611293113014</v>
      </c>
      <c r="AW19" s="31">
        <f t="shared" si="5"/>
        <v>17.765210118072005</v>
      </c>
      <c r="AX19" s="31">
        <f t="shared" si="6"/>
        <v>25.022385264038409</v>
      </c>
      <c r="AY19" s="31">
        <f t="shared" si="7"/>
        <v>13.309411050004716</v>
      </c>
      <c r="AZ19" s="31">
        <f t="shared" si="8"/>
        <v>18.575924071872905</v>
      </c>
      <c r="BA19" s="31">
        <f t="shared" si="9"/>
        <v>16.408275620354502</v>
      </c>
      <c r="BB19" s="31">
        <f t="shared" si="10"/>
        <v>10.591398725013253</v>
      </c>
      <c r="BC19" s="31">
        <f t="shared" si="11"/>
        <v>8.4372159334851311</v>
      </c>
      <c r="BD19" s="31">
        <f t="shared" si="12"/>
        <v>9.9853842148685956</v>
      </c>
      <c r="BE19" s="31">
        <f t="shared" si="13"/>
        <v>9.2151152748702856</v>
      </c>
      <c r="BF19" s="31">
        <f t="shared" si="14"/>
        <v>8.64790884559185</v>
      </c>
      <c r="BG19" s="31">
        <f t="shared" si="15"/>
        <v>8.3365122664015008</v>
      </c>
      <c r="BH19" s="31">
        <f t="shared" si="16"/>
        <v>8.0422824217049769</v>
      </c>
      <c r="BI19" s="31">
        <f t="shared" si="17"/>
        <v>8.942850505385481</v>
      </c>
      <c r="BJ19" s="31">
        <f t="shared" si="18"/>
        <v>8.6943593748161927</v>
      </c>
      <c r="BK19" s="31">
        <f t="shared" si="19"/>
        <v>9.0944674444229712</v>
      </c>
      <c r="BL19" s="31">
        <f t="shared" si="20"/>
        <v>9.6453049314367139</v>
      </c>
      <c r="BM19" s="31">
        <f t="shared" si="24"/>
        <v>2.751385434820921</v>
      </c>
      <c r="BN19" s="31">
        <f t="shared" si="25"/>
        <v>1.451297852474323</v>
      </c>
      <c r="BO19" s="27"/>
      <c r="BP19" s="27"/>
      <c r="BQ19" s="27"/>
      <c r="BR19" s="24"/>
      <c r="BS19" s="27"/>
      <c r="BT19" s="24"/>
      <c r="BU19" s="27"/>
      <c r="BV19" s="24"/>
      <c r="BX19" s="24"/>
      <c r="CA19" s="24"/>
      <c r="CB19" s="31"/>
      <c r="CC19" s="31"/>
      <c r="CD19" s="31"/>
    </row>
    <row r="20" spans="1:83" s="32" customFormat="1" ht="17" customHeight="1" x14ac:dyDescent="0.35">
      <c r="A20" s="1" t="s">
        <v>73</v>
      </c>
      <c r="B20" s="1" t="s">
        <v>167</v>
      </c>
      <c r="C20" s="36" t="s">
        <v>68</v>
      </c>
      <c r="D20" s="1">
        <v>3443590</v>
      </c>
      <c r="E20" s="1">
        <v>7592435</v>
      </c>
      <c r="F20" s="37" t="s">
        <v>71</v>
      </c>
      <c r="G20" s="21" t="s">
        <v>53</v>
      </c>
      <c r="H20" s="22">
        <v>48.149120457295453</v>
      </c>
      <c r="I20" s="22">
        <v>13.746820628364002</v>
      </c>
      <c r="J20" s="22">
        <v>13.35405432469646</v>
      </c>
      <c r="K20" s="22">
        <v>4.672911920557433</v>
      </c>
      <c r="L20" s="22">
        <v>8.8221354362248103</v>
      </c>
      <c r="M20" s="22">
        <v>4.7333375057370555</v>
      </c>
      <c r="N20" s="22">
        <v>1.1641996077940502</v>
      </c>
      <c r="O20" s="22">
        <v>1.4018735761672301</v>
      </c>
      <c r="P20" s="22">
        <v>0.29608536738014768</v>
      </c>
      <c r="Q20" s="22">
        <v>0.20746117578336878</v>
      </c>
      <c r="R20" s="22">
        <f t="shared" si="0"/>
        <v>96.548000000000016</v>
      </c>
      <c r="S20" s="22">
        <v>0.68</v>
      </c>
      <c r="T20" s="22">
        <v>64.051120290399297</v>
      </c>
      <c r="U20" s="22">
        <v>152.07105603538201</v>
      </c>
      <c r="V20" s="22">
        <v>23.767396837317982</v>
      </c>
      <c r="W20" s="22">
        <v>18.530512788417408</v>
      </c>
      <c r="X20" s="22">
        <v>27.191513330829892</v>
      </c>
      <c r="Y20" s="22">
        <v>6.5561759919889848</v>
      </c>
      <c r="Z20" s="22">
        <v>29.60853673801477</v>
      </c>
      <c r="AA20" s="22">
        <v>2.0242571035173365</v>
      </c>
      <c r="AB20" s="22">
        <v>8.7617098510451861</v>
      </c>
      <c r="AC20" s="22">
        <v>1.5811361455334421</v>
      </c>
      <c r="AD20" s="22">
        <v>10.473768097801145</v>
      </c>
      <c r="AE20" s="22">
        <v>2.316314098552176</v>
      </c>
      <c r="AF20" s="22">
        <v>7.6841202486752627</v>
      </c>
      <c r="AG20" s="22">
        <v>1.2387244961822506</v>
      </c>
      <c r="AH20" s="22">
        <v>9.1846889473025399</v>
      </c>
      <c r="AI20" s="22">
        <v>1.6113489381232529</v>
      </c>
      <c r="AJ20" s="23">
        <v>0.57889782546476887</v>
      </c>
      <c r="AK20" s="22">
        <v>2.7392931948095303</v>
      </c>
      <c r="AL20" s="24"/>
      <c r="AM20" s="25">
        <f t="shared" si="1"/>
        <v>2.3742138364779879</v>
      </c>
      <c r="AN20" s="26">
        <f t="shared" si="2"/>
        <v>0.29824561403508781</v>
      </c>
      <c r="AO20" s="26"/>
      <c r="AP20" s="27">
        <f t="shared" si="21"/>
        <v>1.6197455642825571</v>
      </c>
      <c r="AQ20" s="28">
        <f t="shared" si="3"/>
        <v>1.0408477388177881</v>
      </c>
      <c r="AR20" s="29">
        <f t="shared" si="22"/>
        <v>-64.25995303026599</v>
      </c>
      <c r="AS20" s="29"/>
      <c r="AT20" s="30"/>
      <c r="AU20" s="31"/>
      <c r="AV20" s="31">
        <f t="shared" si="4"/>
        <v>32.226978762465059</v>
      </c>
      <c r="AW20" s="31">
        <f t="shared" si="5"/>
        <v>33.334357415593246</v>
      </c>
      <c r="AX20" s="31">
        <f t="shared" si="6"/>
        <v>26.973089939472207</v>
      </c>
      <c r="AY20" s="31">
        <f t="shared" si="7"/>
        <v>15.319162439904165</v>
      </c>
      <c r="AZ20" s="31">
        <f t="shared" si="8"/>
        <v>23.754260840539796</v>
      </c>
      <c r="BA20" s="31">
        <f t="shared" si="9"/>
        <v>21.867456970468808</v>
      </c>
      <c r="BB20" s="31">
        <f t="shared" si="10"/>
        <v>13.577772860301966</v>
      </c>
      <c r="BC20" s="31">
        <f t="shared" si="11"/>
        <v>12.049149425698431</v>
      </c>
      <c r="BD20" s="31">
        <f t="shared" si="12"/>
        <v>14.700855454773803</v>
      </c>
      <c r="BE20" s="31">
        <f t="shared" si="13"/>
        <v>14.640149495680019</v>
      </c>
      <c r="BF20" s="31">
        <f t="shared" si="14"/>
        <v>14.211354271100603</v>
      </c>
      <c r="BG20" s="31">
        <f t="shared" si="15"/>
        <v>14.123866454586437</v>
      </c>
      <c r="BH20" s="31">
        <f t="shared" si="16"/>
        <v>14.077169294593253</v>
      </c>
      <c r="BI20" s="31">
        <f t="shared" si="17"/>
        <v>16.008583851406797</v>
      </c>
      <c r="BJ20" s="31">
        <f t="shared" si="18"/>
        <v>16.739520218679061</v>
      </c>
      <c r="BK20" s="31">
        <f t="shared" si="19"/>
        <v>18.630200704467626</v>
      </c>
      <c r="BL20" s="31">
        <f t="shared" si="20"/>
        <v>21.774985650314228</v>
      </c>
      <c r="BM20" s="31">
        <f t="shared" si="24"/>
        <v>1.4478153170407826</v>
      </c>
      <c r="BN20" s="31">
        <f t="shared" si="25"/>
        <v>0.96677966101694901</v>
      </c>
      <c r="BO20" s="27"/>
      <c r="BP20" s="27"/>
      <c r="BQ20" s="27"/>
      <c r="BR20" s="24"/>
      <c r="BS20" s="27"/>
      <c r="BT20" s="24"/>
      <c r="BU20" s="27"/>
      <c r="BV20" s="24"/>
      <c r="BX20" s="24"/>
      <c r="CA20" s="24"/>
      <c r="CB20" s="31"/>
      <c r="CC20" s="31"/>
      <c r="CD20" s="31"/>
      <c r="CE20" s="38"/>
    </row>
    <row r="21" spans="1:83" s="32" customFormat="1" ht="17" customHeight="1" x14ac:dyDescent="0.35">
      <c r="A21" s="1" t="s">
        <v>74</v>
      </c>
      <c r="B21" s="1" t="s">
        <v>167</v>
      </c>
      <c r="C21" s="36" t="s">
        <v>68</v>
      </c>
      <c r="D21" s="1">
        <v>3443590</v>
      </c>
      <c r="E21" s="1">
        <v>7592435</v>
      </c>
      <c r="F21" s="37" t="s">
        <v>71</v>
      </c>
      <c r="G21" s="21" t="s">
        <v>53</v>
      </c>
      <c r="H21" s="22">
        <v>48.831182595215147</v>
      </c>
      <c r="I21" s="22">
        <v>15.146475049231155</v>
      </c>
      <c r="J21" s="22">
        <v>11.025742866719737</v>
      </c>
      <c r="K21" s="22">
        <v>7.5327389282272597</v>
      </c>
      <c r="L21" s="22">
        <v>10.367640675409561</v>
      </c>
      <c r="M21" s="22">
        <v>2.4602897305903548</v>
      </c>
      <c r="N21" s="22">
        <v>0.37461201659194704</v>
      </c>
      <c r="O21" s="22">
        <v>0.67126423513638089</v>
      </c>
      <c r="P21" s="22">
        <v>8.605951732517704E-2</v>
      </c>
      <c r="Q21" s="22">
        <v>0.16199438555327439</v>
      </c>
      <c r="R21" s="22">
        <f t="shared" si="0"/>
        <v>96.658000000000001</v>
      </c>
      <c r="S21" s="22">
        <v>1.19</v>
      </c>
      <c r="T21" s="22">
        <v>15.186973645619474</v>
      </c>
      <c r="U21" s="22">
        <v>48.598315665982312</v>
      </c>
      <c r="V21" s="22">
        <v>2.3792925378137175</v>
      </c>
      <c r="W21" s="22">
        <v>5.3458147232580551</v>
      </c>
      <c r="X21" s="22">
        <v>9.4260483093811533</v>
      </c>
      <c r="Y21" s="22">
        <v>1.6705671010181422</v>
      </c>
      <c r="Z21" s="22">
        <v>7.8061044538484099</v>
      </c>
      <c r="AA21" s="22">
        <v>0.84034587505761094</v>
      </c>
      <c r="AB21" s="22">
        <v>2.5007883269786735</v>
      </c>
      <c r="AC21" s="22">
        <v>0.44548456027150463</v>
      </c>
      <c r="AD21" s="22">
        <v>2.8754003435706199</v>
      </c>
      <c r="AE21" s="22">
        <v>0.61760359492185857</v>
      </c>
      <c r="AF21" s="22">
        <v>1.8123121883772573</v>
      </c>
      <c r="AG21" s="22">
        <v>0.25311622742699125</v>
      </c>
      <c r="AH21" s="22">
        <v>1.7718135919889386</v>
      </c>
      <c r="AI21" s="22">
        <v>0.28349017471823018</v>
      </c>
      <c r="AJ21" s="23">
        <v>2.9527369876250433</v>
      </c>
      <c r="AK21" s="22">
        <v>0.77959798047513307</v>
      </c>
      <c r="AL21" s="24"/>
      <c r="AM21" s="25">
        <f t="shared" si="1"/>
        <v>3.1999999999999997</v>
      </c>
      <c r="AN21" s="26">
        <f t="shared" si="2"/>
        <v>0.44000000000000006</v>
      </c>
      <c r="AO21" s="26"/>
      <c r="AP21" s="27">
        <f t="shared" si="21"/>
        <v>0.79721214200528423</v>
      </c>
      <c r="AQ21" s="28">
        <f t="shared" si="3"/>
        <v>-2.1555248456197589</v>
      </c>
      <c r="AR21" s="29">
        <f t="shared" si="22"/>
        <v>270.38284191179207</v>
      </c>
      <c r="AS21" s="29"/>
      <c r="AT21" s="30"/>
      <c r="AU21" s="31"/>
      <c r="AV21" s="31">
        <f t="shared" si="4"/>
        <v>9.1717409467662705</v>
      </c>
      <c r="AW21" s="31">
        <f t="shared" si="5"/>
        <v>3.3370161820669253</v>
      </c>
      <c r="AX21" s="31">
        <f t="shared" si="6"/>
        <v>7.7813896990655813</v>
      </c>
      <c r="AY21" s="31">
        <f t="shared" si="7"/>
        <v>5.3104497517640299</v>
      </c>
      <c r="AZ21" s="31">
        <f t="shared" si="8"/>
        <v>6.0527793515150075</v>
      </c>
      <c r="BA21" s="31">
        <f t="shared" si="9"/>
        <v>5.7652174696073928</v>
      </c>
      <c r="BB21" s="31">
        <f t="shared" si="10"/>
        <v>4.3391353273198492</v>
      </c>
      <c r="BC21" s="31">
        <f t="shared" si="11"/>
        <v>5.0020587801048269</v>
      </c>
      <c r="BD21" s="31">
        <f t="shared" si="12"/>
        <v>4.1959535687561633</v>
      </c>
      <c r="BE21" s="31">
        <f t="shared" si="13"/>
        <v>4.1248570395509692</v>
      </c>
      <c r="BF21" s="31">
        <f t="shared" si="14"/>
        <v>3.9014930034879511</v>
      </c>
      <c r="BG21" s="31">
        <f t="shared" si="15"/>
        <v>3.7658755787918206</v>
      </c>
      <c r="BH21" s="31">
        <f t="shared" si="16"/>
        <v>3.3377964056306539</v>
      </c>
      <c r="BI21" s="31">
        <f t="shared" si="17"/>
        <v>3.7756503924526195</v>
      </c>
      <c r="BJ21" s="31">
        <f t="shared" si="18"/>
        <v>3.420489559824206</v>
      </c>
      <c r="BK21" s="31">
        <f t="shared" si="19"/>
        <v>3.5939423772595105</v>
      </c>
      <c r="BL21" s="31">
        <f t="shared" si="20"/>
        <v>3.8309483070031107</v>
      </c>
      <c r="BM21" s="31">
        <f t="shared" si="24"/>
        <v>2.1651403618215843</v>
      </c>
      <c r="BN21" s="31">
        <f t="shared" si="25"/>
        <v>2.7484856070087607</v>
      </c>
      <c r="BO21" s="27"/>
      <c r="BP21" s="27"/>
      <c r="BQ21" s="27"/>
      <c r="BS21" s="27"/>
      <c r="BU21" s="27"/>
      <c r="CB21" s="31"/>
      <c r="CC21" s="31"/>
      <c r="CD21" s="31"/>
    </row>
    <row r="22" spans="1:83" s="48" customFormat="1" ht="17" customHeight="1" x14ac:dyDescent="0.35">
      <c r="A22" s="39" t="s">
        <v>75</v>
      </c>
      <c r="B22" s="39"/>
      <c r="C22" s="40"/>
      <c r="D22" s="39"/>
      <c r="E22" s="39"/>
      <c r="F22" s="41"/>
      <c r="G22" s="42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46">
        <f>AVERAGE(AJ3:AJ21)</f>
        <v>1.2725081373501828</v>
      </c>
      <c r="AK22" s="23"/>
      <c r="AL22" s="44"/>
      <c r="AM22" s="43">
        <f>AVERAGE(AM3:AM21)</f>
        <v>3.1071025648804116</v>
      </c>
      <c r="AN22" s="43">
        <f>AVERAGE(AN3:AN21)</f>
        <v>0.33910111029797468</v>
      </c>
      <c r="AO22" s="43"/>
      <c r="AP22" s="43"/>
      <c r="AQ22" s="43"/>
      <c r="AR22" s="43"/>
      <c r="AS22" s="43"/>
      <c r="AT22" s="45"/>
      <c r="AU22" s="46"/>
      <c r="AV22" s="46"/>
      <c r="AW22" s="31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3">
        <f>AVERAGE(BM3:BM21)</f>
        <v>2.3792644537207139</v>
      </c>
      <c r="BN22" s="43">
        <f>AVERAGE(BN3:BN21)</f>
        <v>1.6047414289375266</v>
      </c>
      <c r="BO22" s="47"/>
      <c r="BP22" s="47"/>
      <c r="BQ22" s="47"/>
      <c r="BS22" s="47"/>
      <c r="BU22" s="47"/>
      <c r="CB22" s="46"/>
      <c r="CC22" s="46"/>
      <c r="CD22" s="46"/>
    </row>
    <row r="23" spans="1:83" s="48" customFormat="1" ht="17" customHeight="1" x14ac:dyDescent="0.35">
      <c r="A23" s="39" t="s">
        <v>76</v>
      </c>
      <c r="B23" s="39"/>
      <c r="C23" s="40"/>
      <c r="D23" s="39"/>
      <c r="E23" s="39"/>
      <c r="F23" s="41"/>
      <c r="G23" s="42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46">
        <f>_xlfn.STDEV.S(AJ3:AJ21)</f>
        <v>1.9085777581741201</v>
      </c>
      <c r="AK23" s="23"/>
      <c r="AL23" s="44"/>
      <c r="AM23" s="43">
        <f>_xlfn.STDEV.S(AM3:AM21)</f>
        <v>0.45303629021092251</v>
      </c>
      <c r="AN23" s="43">
        <f>_xlfn.STDEV.S(AN3:AN21)</f>
        <v>0.24495434297182525</v>
      </c>
      <c r="AO23" s="43"/>
      <c r="AP23" s="43"/>
      <c r="AQ23" s="43"/>
      <c r="AR23" s="43"/>
      <c r="AS23" s="43"/>
      <c r="AT23" s="45"/>
      <c r="AU23" s="46"/>
      <c r="AV23" s="46"/>
      <c r="AW23" s="31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3">
        <f>_xlfn.STDEV.S(BM3:BM21)</f>
        <v>2.0605802770651249</v>
      </c>
      <c r="BN23" s="43">
        <f>_xlfn.STDEV.S(BN3:BN21)</f>
        <v>1.1445982651360849</v>
      </c>
      <c r="BO23" s="47"/>
      <c r="BP23" s="47"/>
      <c r="BQ23" s="47"/>
      <c r="BS23" s="47"/>
      <c r="BU23" s="47"/>
      <c r="CB23" s="46"/>
      <c r="CC23" s="46"/>
      <c r="CD23" s="46"/>
    </row>
    <row r="24" spans="1:83" s="32" customFormat="1" ht="17.5" customHeight="1" x14ac:dyDescent="0.35">
      <c r="A24" s="1"/>
      <c r="B24" s="1"/>
      <c r="C24" s="36"/>
      <c r="D24" s="1"/>
      <c r="E24" s="1"/>
      <c r="F24" s="36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3"/>
      <c r="AK24" s="22"/>
      <c r="AL24" s="24"/>
      <c r="AM24" s="25"/>
      <c r="AN24" s="26"/>
      <c r="AO24" s="26"/>
      <c r="AP24" s="26"/>
      <c r="AQ24" s="26"/>
      <c r="AR24" s="26"/>
      <c r="AS24" s="26"/>
      <c r="AT24" s="30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27"/>
      <c r="BP24" s="27"/>
      <c r="BQ24" s="27"/>
      <c r="BS24" s="27"/>
      <c r="BU24" s="27"/>
      <c r="CB24" s="31"/>
      <c r="CC24" s="31"/>
      <c r="CD24" s="31"/>
    </row>
    <row r="25" spans="1:83" s="52" customFormat="1" ht="17" customHeight="1" x14ac:dyDescent="0.35">
      <c r="A25" s="49" t="s">
        <v>77</v>
      </c>
      <c r="B25" s="1" t="s">
        <v>167</v>
      </c>
      <c r="C25" s="49" t="s">
        <v>51</v>
      </c>
      <c r="D25" s="49">
        <v>432310.98222369177</v>
      </c>
      <c r="E25" s="49">
        <v>7532545.7267315723</v>
      </c>
      <c r="F25" s="20" t="s">
        <v>52</v>
      </c>
      <c r="G25" s="59" t="s">
        <v>138</v>
      </c>
      <c r="H25" s="50">
        <v>51.557761401128552</v>
      </c>
      <c r="I25" s="50">
        <v>14.102924054145724</v>
      </c>
      <c r="J25" s="50">
        <v>12.542730720606828</v>
      </c>
      <c r="K25" s="50">
        <v>6.1184052295643063</v>
      </c>
      <c r="L25" s="50">
        <v>7.8213613517930378</v>
      </c>
      <c r="M25" s="50">
        <v>4.7009746847152423</v>
      </c>
      <c r="N25" s="50">
        <v>0.1631574727883815</v>
      </c>
      <c r="O25" s="50">
        <v>1.8355215688692916</v>
      </c>
      <c r="P25" s="50">
        <v>0.17845348586229223</v>
      </c>
      <c r="Q25" s="50">
        <v>0.19171003052634827</v>
      </c>
      <c r="R25" s="22">
        <f t="shared" ref="R25:R45" si="26">SUM(H25:Q25)</f>
        <v>99.213000000000022</v>
      </c>
      <c r="S25" s="50">
        <v>1.92</v>
      </c>
      <c r="T25" s="50">
        <v>20.394684098547685</v>
      </c>
      <c r="U25" s="50">
        <v>105.03262310752058</v>
      </c>
      <c r="V25" s="50">
        <v>7.9539267984335966</v>
      </c>
      <c r="W25" s="50">
        <v>9.483528105824675</v>
      </c>
      <c r="X25" s="50">
        <v>23.759806974808054</v>
      </c>
      <c r="Y25" s="50">
        <v>3.3651228762603682</v>
      </c>
      <c r="Z25" s="50">
        <v>16.111800437852672</v>
      </c>
      <c r="AA25" s="50">
        <v>1.4276278868983379</v>
      </c>
      <c r="AB25" s="50">
        <v>4.6907773426659674</v>
      </c>
      <c r="AC25" s="50">
        <v>0.71381394344916893</v>
      </c>
      <c r="AD25" s="50">
        <v>4.3848570811877527</v>
      </c>
      <c r="AE25" s="50">
        <v>0.81578736394190754</v>
      </c>
      <c r="AF25" s="50">
        <v>2.2434152508402456</v>
      </c>
      <c r="AG25" s="50">
        <v>0.30592026147821527</v>
      </c>
      <c r="AH25" s="50">
        <v>1.9374949893620301</v>
      </c>
      <c r="AI25" s="50">
        <v>0.30592026147821527</v>
      </c>
      <c r="AJ25" s="51">
        <v>12.208166066585008</v>
      </c>
      <c r="AK25" s="50">
        <v>2.1414418303475071</v>
      </c>
      <c r="AL25" s="24"/>
      <c r="AM25" s="25">
        <f t="shared" ref="AM25:AM45" si="27">U25/T25</f>
        <v>5.15</v>
      </c>
      <c r="AN25" s="26">
        <f t="shared" ref="AN25:AN45" si="28">AK25/AH25</f>
        <v>1.1052631578947369</v>
      </c>
      <c r="AO25" s="26"/>
      <c r="AP25" s="28">
        <f>0.02429*AM25^2.19655</f>
        <v>0.88909400882674827</v>
      </c>
      <c r="AQ25" s="28">
        <f t="shared" ref="AQ25:AQ45" si="29">AP25-AJ25</f>
        <v>-11.319072057758259</v>
      </c>
      <c r="AR25" s="29">
        <f t="shared" ref="AR25:AR45" si="30">-AQ25/AP25*100</f>
        <v>1273.1018256095267</v>
      </c>
      <c r="AS25" s="28" t="s">
        <v>165</v>
      </c>
      <c r="AT25" s="30"/>
      <c r="AU25" s="31"/>
      <c r="AV25" s="31">
        <f t="shared" ref="AV25:AV45" si="31">AK25/AV$2</f>
        <v>25.193433298205964</v>
      </c>
      <c r="AW25" s="31">
        <f t="shared" ref="AW25:AW45" si="32">V25/AW$2</f>
        <v>11.155577557410375</v>
      </c>
      <c r="AX25" s="31">
        <f t="shared" ref="AX25:AX45" si="33">W25/AX$2</f>
        <v>13.804262162772451</v>
      </c>
      <c r="AY25" s="31">
        <f t="shared" ref="AY25:AY45" si="34">X25/AY$2</f>
        <v>13.385806746370735</v>
      </c>
      <c r="AZ25" s="31">
        <f t="shared" ref="AZ25:AZ45" si="35">Y25/AZ$2</f>
        <v>12.192474189349159</v>
      </c>
      <c r="BA25" s="31">
        <f t="shared" ref="BA25:BA45" si="36">Z25/BA$2</f>
        <v>11.899409481427378</v>
      </c>
      <c r="BB25" s="31">
        <f t="shared" ref="BB25:BB45" si="37">U25/BB$2</f>
        <v>9.3779127774571958</v>
      </c>
      <c r="BC25" s="31">
        <f t="shared" ref="BC25:BC45" si="38">AA25/BC$2</f>
        <v>8.497785041061535</v>
      </c>
      <c r="BD25" s="31">
        <f t="shared" ref="BD25:BD45" si="39">AB25/BD$2</f>
        <v>7.8704317829965902</v>
      </c>
      <c r="BE25" s="31">
        <f t="shared" ref="BE25:BE45" si="40">AC25/BE$2</f>
        <v>6.6093883652700827</v>
      </c>
      <c r="BF25" s="31">
        <f t="shared" ref="BF25:BF45" si="41">AD25/BF$2</f>
        <v>5.949602552493559</v>
      </c>
      <c r="BG25" s="31">
        <f t="shared" ref="BG25:BG45" si="42">AE25/BG$2</f>
        <v>4.9743131947677286</v>
      </c>
      <c r="BH25" s="31">
        <f t="shared" ref="BH25:BH45" si="43">T25/BH$2</f>
        <v>4.4823481535269636</v>
      </c>
      <c r="BI25" s="31">
        <f t="shared" ref="BI25:BI45" si="44">AF25/BI$2</f>
        <v>4.6737817725838449</v>
      </c>
      <c r="BJ25" s="31">
        <f t="shared" ref="BJ25:BJ45" si="45">AG25/BJ$2</f>
        <v>4.1340575875434498</v>
      </c>
      <c r="BK25" s="31">
        <f t="shared" ref="BK25:BK45" si="46">AH25/BK$2</f>
        <v>3.9300101204097975</v>
      </c>
      <c r="BL25" s="31">
        <f t="shared" ref="BL25:BL45" si="47">AI25/BL$2</f>
        <v>4.1340575875434498</v>
      </c>
      <c r="BM25" s="31">
        <f t="shared" si="24"/>
        <v>3.5125258561250288</v>
      </c>
      <c r="BN25" s="31">
        <f t="shared" si="25"/>
        <v>2.2583710407239819</v>
      </c>
      <c r="BO25" s="27"/>
      <c r="BP25" s="27"/>
      <c r="BQ25" s="27"/>
      <c r="BR25" s="32"/>
      <c r="BS25" s="27"/>
      <c r="BT25" s="32"/>
      <c r="BU25" s="27"/>
      <c r="BV25" s="32"/>
      <c r="BW25" s="32"/>
      <c r="BX25" s="32"/>
      <c r="BY25" s="32"/>
      <c r="BZ25" s="32"/>
      <c r="CA25" s="32"/>
      <c r="CB25" s="31"/>
      <c r="CC25" s="31"/>
      <c r="CD25" s="31"/>
    </row>
    <row r="26" spans="1:83" s="32" customFormat="1" ht="17" customHeight="1" x14ac:dyDescent="0.35">
      <c r="A26" s="49" t="s">
        <v>78</v>
      </c>
      <c r="B26" s="1" t="s">
        <v>167</v>
      </c>
      <c r="C26" s="49" t="s">
        <v>51</v>
      </c>
      <c r="D26" s="49">
        <v>432354.61927903473</v>
      </c>
      <c r="E26" s="49">
        <v>7532527.8589780768</v>
      </c>
      <c r="F26" s="20" t="s">
        <v>52</v>
      </c>
      <c r="G26" s="59" t="s">
        <v>138</v>
      </c>
      <c r="H26" s="50">
        <v>50.230778070659817</v>
      </c>
      <c r="I26" s="50">
        <v>15.43966076619331</v>
      </c>
      <c r="J26" s="50">
        <v>15.25289067627968</v>
      </c>
      <c r="K26" s="50">
        <v>6.7340993529969477</v>
      </c>
      <c r="L26" s="50">
        <v>6.1530368510434359</v>
      </c>
      <c r="M26" s="50">
        <v>2.4487634010897987</v>
      </c>
      <c r="N26" s="50">
        <v>0.33929899667642555</v>
      </c>
      <c r="O26" s="50">
        <v>2.552524562152926</v>
      </c>
      <c r="P26" s="50">
        <v>0.21997366145382941</v>
      </c>
      <c r="Q26" s="50">
        <v>0.21997366145382941</v>
      </c>
      <c r="R26" s="22">
        <f t="shared" si="26"/>
        <v>99.590999999999994</v>
      </c>
      <c r="S26" s="50">
        <v>3.61</v>
      </c>
      <c r="T26" s="50">
        <v>31.439631802127504</v>
      </c>
      <c r="U26" s="50">
        <v>158.75457642658444</v>
      </c>
      <c r="V26" s="50">
        <v>13.488950938206521</v>
      </c>
      <c r="W26" s="50">
        <v>13.696473260332773</v>
      </c>
      <c r="X26" s="50">
        <v>34.137421989768804</v>
      </c>
      <c r="Y26" s="50">
        <v>4.6692522478407188</v>
      </c>
      <c r="Z26" s="50">
        <v>22.827455433887959</v>
      </c>
      <c r="AA26" s="50">
        <v>1.8677008991362876</v>
      </c>
      <c r="AB26" s="50">
        <v>6.640714308040133</v>
      </c>
      <c r="AC26" s="50">
        <v>1.0376116106312707</v>
      </c>
      <c r="AD26" s="50">
        <v>6.4331919859138793</v>
      </c>
      <c r="AE26" s="50">
        <v>1.2451339327575248</v>
      </c>
      <c r="AF26" s="50">
        <v>3.5278794761463206</v>
      </c>
      <c r="AG26" s="50">
        <v>0.51880580531563536</v>
      </c>
      <c r="AH26" s="50">
        <v>3.1128348318938119</v>
      </c>
      <c r="AI26" s="50">
        <v>0.51880580531563536</v>
      </c>
      <c r="AJ26" s="51">
        <v>0.92193610057620634</v>
      </c>
      <c r="AK26" s="50">
        <v>3.0090736708306851</v>
      </c>
      <c r="AL26" s="24"/>
      <c r="AM26" s="25">
        <f t="shared" si="27"/>
        <v>5.0495049504950495</v>
      </c>
      <c r="AN26" s="26">
        <f t="shared" si="28"/>
        <v>0.96666666666666679</v>
      </c>
      <c r="AO26" s="26"/>
      <c r="AP26" s="28">
        <f t="shared" ref="AP26:AP45" si="48">0.02429*AM26^2.19655</f>
        <v>0.85142945718636831</v>
      </c>
      <c r="AQ26" s="28">
        <f t="shared" si="29"/>
        <v>-7.0506643389838031E-2</v>
      </c>
      <c r="AR26" s="29">
        <f t="shared" si="30"/>
        <v>8.2809729913308505</v>
      </c>
      <c r="AS26" s="28">
        <f t="shared" ref="AS26:AS28" si="49">AQ26^2</f>
        <v>4.9711867621017912E-3</v>
      </c>
      <c r="AT26" s="30"/>
      <c r="AU26" s="31"/>
      <c r="AV26" s="31">
        <f t="shared" si="31"/>
        <v>35.40086671565512</v>
      </c>
      <c r="AW26" s="31">
        <f t="shared" si="32"/>
        <v>18.918584766068054</v>
      </c>
      <c r="AX26" s="31">
        <f t="shared" si="33"/>
        <v>19.936642300338825</v>
      </c>
      <c r="AY26" s="31">
        <f t="shared" si="34"/>
        <v>19.232350416771158</v>
      </c>
      <c r="AZ26" s="31">
        <f t="shared" si="35"/>
        <v>16.917580608118545</v>
      </c>
      <c r="BA26" s="31">
        <f t="shared" si="36"/>
        <v>16.859272846298342</v>
      </c>
      <c r="BB26" s="31">
        <f t="shared" si="37"/>
        <v>14.174515752373612</v>
      </c>
      <c r="BC26" s="31">
        <f t="shared" si="38"/>
        <v>11.117267256763617</v>
      </c>
      <c r="BD26" s="31">
        <f t="shared" si="39"/>
        <v>11.142138100738478</v>
      </c>
      <c r="BE26" s="31">
        <f t="shared" si="40"/>
        <v>9.6075149132525066</v>
      </c>
      <c r="BF26" s="31">
        <f t="shared" si="41"/>
        <v>8.7288900758668646</v>
      </c>
      <c r="BG26" s="31">
        <f t="shared" si="42"/>
        <v>7.592280077789785</v>
      </c>
      <c r="BH26" s="31">
        <f t="shared" si="43"/>
        <v>6.9098091872807705</v>
      </c>
      <c r="BI26" s="31">
        <f t="shared" si="44"/>
        <v>7.3497489086381682</v>
      </c>
      <c r="BJ26" s="31">
        <f t="shared" si="45"/>
        <v>7.0108892610220996</v>
      </c>
      <c r="BK26" s="31">
        <f t="shared" si="46"/>
        <v>6.3140665961334932</v>
      </c>
      <c r="BL26" s="31">
        <f t="shared" si="47"/>
        <v>7.0108892610220996</v>
      </c>
      <c r="BM26" s="31">
        <f t="shared" si="24"/>
        <v>3.1574963609898106</v>
      </c>
      <c r="BN26" s="31">
        <f t="shared" si="25"/>
        <v>1.8712217194570131</v>
      </c>
      <c r="BO26" s="27"/>
      <c r="BP26" s="27"/>
      <c r="BQ26" s="27"/>
      <c r="BR26" s="52"/>
      <c r="BS26" s="27"/>
      <c r="BT26" s="52"/>
      <c r="BU26" s="27"/>
      <c r="BV26" s="52"/>
      <c r="BX26" s="52"/>
      <c r="CA26" s="52"/>
      <c r="CB26" s="31"/>
      <c r="CC26" s="31"/>
      <c r="CD26" s="31"/>
    </row>
    <row r="27" spans="1:83" s="32" customFormat="1" ht="17" customHeight="1" x14ac:dyDescent="0.35">
      <c r="A27" s="49" t="s">
        <v>79</v>
      </c>
      <c r="B27" s="1" t="s">
        <v>167</v>
      </c>
      <c r="C27" s="49" t="s">
        <v>51</v>
      </c>
      <c r="D27" s="49">
        <v>432348.2697128678</v>
      </c>
      <c r="E27" s="49">
        <v>7532472.2575560259</v>
      </c>
      <c r="F27" s="20" t="s">
        <v>52</v>
      </c>
      <c r="G27" s="59" t="s">
        <v>138</v>
      </c>
      <c r="H27" s="50">
        <v>48.344305509800691</v>
      </c>
      <c r="I27" s="50">
        <v>14.788761118431889</v>
      </c>
      <c r="J27" s="50">
        <v>12.985253664964587</v>
      </c>
      <c r="K27" s="50">
        <v>8.2239939878109034</v>
      </c>
      <c r="L27" s="50">
        <v>11.202357725251193</v>
      </c>
      <c r="M27" s="50">
        <v>1.8859535084829517</v>
      </c>
      <c r="N27" s="50">
        <v>0.42975006176906605</v>
      </c>
      <c r="O27" s="50">
        <v>1.8138132103442597</v>
      </c>
      <c r="P27" s="50">
        <v>0.1607698072805139</v>
      </c>
      <c r="Q27" s="50">
        <v>0.27104140586394332</v>
      </c>
      <c r="R27" s="22">
        <f t="shared" si="26"/>
        <v>100.10600000000001</v>
      </c>
      <c r="S27" s="50">
        <v>2.97</v>
      </c>
      <c r="T27" s="50">
        <v>20.405398616372921</v>
      </c>
      <c r="U27" s="50">
        <v>109.24102289573382</v>
      </c>
      <c r="V27" s="50">
        <v>8.5537782078734974</v>
      </c>
      <c r="W27" s="50">
        <v>8.8629509141821767</v>
      </c>
      <c r="X27" s="50">
        <v>22.569607560533683</v>
      </c>
      <c r="Y27" s="50">
        <v>3.2978422006259271</v>
      </c>
      <c r="Z27" s="50">
        <v>16.076980728051392</v>
      </c>
      <c r="AA27" s="50">
        <v>1.3397483940042827</v>
      </c>
      <c r="AB27" s="50">
        <v>4.7406481633997686</v>
      </c>
      <c r="AC27" s="50">
        <v>0.72140298138692127</v>
      </c>
      <c r="AD27" s="50">
        <v>4.5345330258606493</v>
      </c>
      <c r="AE27" s="50">
        <v>0.82446055015648179</v>
      </c>
      <c r="AF27" s="50">
        <v>2.2672665129303247</v>
      </c>
      <c r="AG27" s="50">
        <v>0.3091727063086806</v>
      </c>
      <c r="AH27" s="50">
        <v>1.9580938066216438</v>
      </c>
      <c r="AI27" s="50">
        <v>0.3091727063086806</v>
      </c>
      <c r="AJ27" s="51">
        <v>0.82500113522718332</v>
      </c>
      <c r="AK27" s="50">
        <v>2.6794967880085654</v>
      </c>
      <c r="AL27" s="24"/>
      <c r="AM27" s="25">
        <f t="shared" si="27"/>
        <v>5.3535353535353538</v>
      </c>
      <c r="AN27" s="26">
        <f t="shared" si="28"/>
        <v>1.368421052631579</v>
      </c>
      <c r="AO27" s="26"/>
      <c r="AP27" s="28">
        <f t="shared" si="48"/>
        <v>0.96810661911972917</v>
      </c>
      <c r="AQ27" s="28">
        <f t="shared" si="29"/>
        <v>0.14310548389254585</v>
      </c>
      <c r="AR27" s="29">
        <f t="shared" si="30"/>
        <v>-14.781996225030197</v>
      </c>
      <c r="AS27" s="28">
        <f t="shared" si="49"/>
        <v>2.0479179520119701E-2</v>
      </c>
      <c r="AT27" s="30"/>
      <c r="AU27" s="31"/>
      <c r="AV27" s="31">
        <f t="shared" si="31"/>
        <v>31.523491623630179</v>
      </c>
      <c r="AW27" s="31">
        <f t="shared" si="32"/>
        <v>11.996883882010517</v>
      </c>
      <c r="AX27" s="31">
        <f t="shared" si="33"/>
        <v>12.900947473336501</v>
      </c>
      <c r="AY27" s="31">
        <f t="shared" si="34"/>
        <v>12.715271865089399</v>
      </c>
      <c r="AZ27" s="31">
        <f t="shared" si="35"/>
        <v>11.948703625456258</v>
      </c>
      <c r="BA27" s="31">
        <f t="shared" si="36"/>
        <v>11.873693299890245</v>
      </c>
      <c r="BB27" s="31">
        <f t="shared" si="37"/>
        <v>9.7536627585476623</v>
      </c>
      <c r="BC27" s="31">
        <f t="shared" si="38"/>
        <v>7.9746928214540631</v>
      </c>
      <c r="BD27" s="31">
        <f t="shared" si="39"/>
        <v>7.9541076567110212</v>
      </c>
      <c r="BE27" s="31">
        <f t="shared" si="40"/>
        <v>6.6796572350640862</v>
      </c>
      <c r="BF27" s="31">
        <f t="shared" si="41"/>
        <v>6.1526906728095652</v>
      </c>
      <c r="BG27" s="31">
        <f t="shared" si="42"/>
        <v>5.0271984765639131</v>
      </c>
      <c r="BH27" s="31">
        <f t="shared" si="43"/>
        <v>4.4847029926094333</v>
      </c>
      <c r="BI27" s="31">
        <f t="shared" si="44"/>
        <v>4.7234719019381766</v>
      </c>
      <c r="BJ27" s="31">
        <f t="shared" si="45"/>
        <v>4.1780095447118999</v>
      </c>
      <c r="BK27" s="31">
        <f t="shared" si="46"/>
        <v>3.9717927112000888</v>
      </c>
      <c r="BL27" s="31">
        <f t="shared" si="47"/>
        <v>4.1780095447118999</v>
      </c>
      <c r="BM27" s="31">
        <f t="shared" si="24"/>
        <v>3.2481421895349727</v>
      </c>
      <c r="BN27" s="31">
        <f t="shared" si="25"/>
        <v>2.6276399716513104</v>
      </c>
      <c r="BO27" s="27"/>
      <c r="BP27" s="27"/>
      <c r="BQ27" s="27"/>
      <c r="BS27" s="27"/>
      <c r="BU27" s="27"/>
      <c r="CB27" s="31"/>
      <c r="CC27" s="31"/>
      <c r="CD27" s="31"/>
    </row>
    <row r="28" spans="1:83" s="32" customFormat="1" ht="17" customHeight="1" x14ac:dyDescent="0.35">
      <c r="A28" s="49" t="s">
        <v>80</v>
      </c>
      <c r="B28" s="1" t="s">
        <v>167</v>
      </c>
      <c r="C28" s="49" t="s">
        <v>51</v>
      </c>
      <c r="D28" s="49">
        <v>432330.34948607977</v>
      </c>
      <c r="E28" s="49">
        <v>7532509.9026531875</v>
      </c>
      <c r="F28" s="20" t="s">
        <v>52</v>
      </c>
      <c r="G28" s="59" t="s">
        <v>138</v>
      </c>
      <c r="H28" s="50">
        <v>48.735212087005593</v>
      </c>
      <c r="I28" s="50">
        <v>14.38459167281726</v>
      </c>
      <c r="J28" s="50">
        <v>16.162462553727263</v>
      </c>
      <c r="K28" s="50">
        <v>6.2925854209178134</v>
      </c>
      <c r="L28" s="50">
        <v>7.4024078496070853</v>
      </c>
      <c r="M28" s="50">
        <v>2.8553683844918156</v>
      </c>
      <c r="N28" s="50">
        <v>0.56029870186254505</v>
      </c>
      <c r="O28" s="50">
        <v>2.4890192332739982</v>
      </c>
      <c r="P28" s="50">
        <v>0.19071705813398168</v>
      </c>
      <c r="Q28" s="50">
        <v>0.19933703816263623</v>
      </c>
      <c r="R28" s="22">
        <f t="shared" si="26"/>
        <v>99.271999999999991</v>
      </c>
      <c r="S28" s="50">
        <v>7.14</v>
      </c>
      <c r="T28" s="50">
        <v>21.980949073069073</v>
      </c>
      <c r="U28" s="50">
        <v>133.60969044414537</v>
      </c>
      <c r="V28" s="50">
        <v>8.1889810272218124</v>
      </c>
      <c r="W28" s="50">
        <v>13.360969044414535</v>
      </c>
      <c r="X28" s="50">
        <v>33.725671862110886</v>
      </c>
      <c r="Y28" s="50">
        <v>4.7409890157599968</v>
      </c>
      <c r="Z28" s="50">
        <v>21.873199322710896</v>
      </c>
      <c r="AA28" s="50">
        <v>1.8317457560890897</v>
      </c>
      <c r="AB28" s="50">
        <v>5.7107367689836313</v>
      </c>
      <c r="AC28" s="50">
        <v>0.86199800286545392</v>
      </c>
      <c r="AD28" s="50">
        <v>4.9564885164763597</v>
      </c>
      <c r="AE28" s="50">
        <v>0.96974775322363571</v>
      </c>
      <c r="AF28" s="50">
        <v>2.5859940085963617</v>
      </c>
      <c r="AG28" s="50">
        <v>0.32324925107454522</v>
      </c>
      <c r="AH28" s="50">
        <v>2.0472452568054531</v>
      </c>
      <c r="AI28" s="50">
        <v>0.32324925107454522</v>
      </c>
      <c r="AJ28" s="51">
        <v>2.0427011764333494</v>
      </c>
      <c r="AK28" s="50">
        <v>2.4782442582381798</v>
      </c>
      <c r="AL28" s="24"/>
      <c r="AM28" s="25">
        <f t="shared" si="27"/>
        <v>6.0784313725490211</v>
      </c>
      <c r="AN28" s="26">
        <f t="shared" si="28"/>
        <v>1.2105263157894737</v>
      </c>
      <c r="AO28" s="26"/>
      <c r="AP28" s="28">
        <f t="shared" si="48"/>
        <v>1.2795721324146021</v>
      </c>
      <c r="AQ28" s="28">
        <f t="shared" si="29"/>
        <v>-0.76312904401874726</v>
      </c>
      <c r="AR28" s="29">
        <f t="shared" si="30"/>
        <v>59.639392316140338</v>
      </c>
      <c r="AS28" s="28">
        <f t="shared" si="49"/>
        <v>0.58236593782496704</v>
      </c>
      <c r="AT28" s="30"/>
      <c r="AU28" s="31"/>
      <c r="AV28" s="31">
        <f t="shared" si="31"/>
        <v>29.155814802802112</v>
      </c>
      <c r="AW28" s="31">
        <f t="shared" si="32"/>
        <v>11.485246882499036</v>
      </c>
      <c r="AX28" s="31">
        <f t="shared" si="33"/>
        <v>19.448280996236583</v>
      </c>
      <c r="AY28" s="31">
        <f t="shared" si="34"/>
        <v>19.000378513865289</v>
      </c>
      <c r="AZ28" s="31">
        <f t="shared" si="35"/>
        <v>17.177496433913031</v>
      </c>
      <c r="BA28" s="31">
        <f t="shared" si="36"/>
        <v>16.154504669653541</v>
      </c>
      <c r="BB28" s="31">
        <f t="shared" si="37"/>
        <v>11.929436646798695</v>
      </c>
      <c r="BC28" s="31">
        <f t="shared" si="38"/>
        <v>10.903248548149342</v>
      </c>
      <c r="BD28" s="31">
        <f t="shared" si="39"/>
        <v>9.5817731023215291</v>
      </c>
      <c r="BE28" s="31">
        <f t="shared" si="40"/>
        <v>7.9814629894949434</v>
      </c>
      <c r="BF28" s="31">
        <f t="shared" si="41"/>
        <v>6.7252218676748434</v>
      </c>
      <c r="BG28" s="31">
        <f t="shared" si="42"/>
        <v>5.913096056241681</v>
      </c>
      <c r="BH28" s="31">
        <f t="shared" si="43"/>
        <v>4.8309778182569394</v>
      </c>
      <c r="BI28" s="31">
        <f t="shared" si="44"/>
        <v>5.3874875179090873</v>
      </c>
      <c r="BJ28" s="31">
        <f t="shared" si="45"/>
        <v>4.3682331226289897</v>
      </c>
      <c r="BK28" s="31">
        <f t="shared" si="46"/>
        <v>4.1526272957514259</v>
      </c>
      <c r="BL28" s="31">
        <f t="shared" si="47"/>
        <v>4.3682331226289897</v>
      </c>
      <c r="BM28" s="31">
        <f t="shared" si="24"/>
        <v>4.6833678081667038</v>
      </c>
      <c r="BN28" s="31">
        <f t="shared" si="25"/>
        <v>2.5385448916408664</v>
      </c>
      <c r="BO28" s="27"/>
      <c r="BP28" s="27"/>
      <c r="BQ28" s="27"/>
      <c r="BS28" s="27"/>
      <c r="BU28" s="27"/>
      <c r="CB28" s="31"/>
      <c r="CC28" s="31"/>
      <c r="CD28" s="31"/>
    </row>
    <row r="29" spans="1:83" s="32" customFormat="1" ht="17" customHeight="1" x14ac:dyDescent="0.35">
      <c r="A29" s="33" t="s">
        <v>81</v>
      </c>
      <c r="B29" s="1" t="s">
        <v>167</v>
      </c>
      <c r="C29" s="33" t="s">
        <v>51</v>
      </c>
      <c r="D29" s="33">
        <v>3442605</v>
      </c>
      <c r="E29" s="33">
        <v>7557737</v>
      </c>
      <c r="F29" s="36" t="s">
        <v>61</v>
      </c>
      <c r="G29" s="59" t="s">
        <v>138</v>
      </c>
      <c r="H29" s="34">
        <v>51.057421069416385</v>
      </c>
      <c r="I29" s="34">
        <v>12.884330817476346</v>
      </c>
      <c r="J29" s="34">
        <v>14.209278197087274</v>
      </c>
      <c r="K29" s="34">
        <v>5.4980099925587327</v>
      </c>
      <c r="L29" s="34">
        <v>9.3685255660678219</v>
      </c>
      <c r="M29" s="34">
        <v>2.0448006803444243</v>
      </c>
      <c r="N29" s="34">
        <v>0.75115127033060469</v>
      </c>
      <c r="O29" s="34">
        <v>1.9404741150207292</v>
      </c>
      <c r="P29" s="34">
        <v>0.16692250451791218</v>
      </c>
      <c r="Q29" s="34">
        <v>0.21908578717975974</v>
      </c>
      <c r="R29" s="22">
        <f t="shared" si="26"/>
        <v>98.14</v>
      </c>
      <c r="S29" s="34">
        <v>4.07</v>
      </c>
      <c r="T29" s="34">
        <v>45.277729350483675</v>
      </c>
      <c r="U29" s="34">
        <v>233.69150632507706</v>
      </c>
      <c r="V29" s="34">
        <v>21.178292760710107</v>
      </c>
      <c r="W29" s="34">
        <v>21.908578717975974</v>
      </c>
      <c r="X29" s="34">
        <v>52.267609227171256</v>
      </c>
      <c r="Y29" s="34">
        <v>7.4906473902413087</v>
      </c>
      <c r="Z29" s="34">
        <v>32.028255554374404</v>
      </c>
      <c r="AA29" s="34">
        <v>2.2430211544594445</v>
      </c>
      <c r="AB29" s="34">
        <v>8.8886233655788232</v>
      </c>
      <c r="AC29" s="34">
        <v>1.4710045710641009</v>
      </c>
      <c r="AD29" s="34">
        <v>9.0868438396938451</v>
      </c>
      <c r="AE29" s="34">
        <v>1.6900903582438609</v>
      </c>
      <c r="AF29" s="34">
        <v>4.7781566918252363</v>
      </c>
      <c r="AG29" s="34">
        <v>0.71985330073349618</v>
      </c>
      <c r="AH29" s="34">
        <v>4.0583033910917399</v>
      </c>
      <c r="AI29" s="34">
        <v>0.63639204847454012</v>
      </c>
      <c r="AJ29" s="35">
        <v>0.41610315545567716</v>
      </c>
      <c r="AK29" s="34">
        <v>2.4516742851068356</v>
      </c>
      <c r="AL29" s="24"/>
      <c r="AM29" s="25">
        <f t="shared" si="27"/>
        <v>5.1612903225806459</v>
      </c>
      <c r="AN29" s="26">
        <f t="shared" si="28"/>
        <v>0.60411311053984584</v>
      </c>
      <c r="AO29" s="26"/>
      <c r="AP29" s="28">
        <f t="shared" si="48"/>
        <v>0.89338104576955912</v>
      </c>
      <c r="AQ29" s="28">
        <f t="shared" si="29"/>
        <v>0.47727789031388196</v>
      </c>
      <c r="AR29" s="29">
        <f t="shared" si="30"/>
        <v>-53.423776178590678</v>
      </c>
      <c r="AS29" s="29"/>
      <c r="AT29" s="30"/>
      <c r="AU29" s="31"/>
      <c r="AV29" s="31">
        <f t="shared" si="31"/>
        <v>28.84322688360983</v>
      </c>
      <c r="AW29" s="31">
        <f t="shared" si="32"/>
        <v>29.703075400715438</v>
      </c>
      <c r="AX29" s="31">
        <f t="shared" si="33"/>
        <v>31.890216474491954</v>
      </c>
      <c r="AY29" s="31">
        <f t="shared" si="34"/>
        <v>29.446540409673947</v>
      </c>
      <c r="AZ29" s="31">
        <f t="shared" si="35"/>
        <v>27.140026776236624</v>
      </c>
      <c r="BA29" s="31">
        <f t="shared" si="36"/>
        <v>23.654546199685672</v>
      </c>
      <c r="BB29" s="31">
        <f t="shared" si="37"/>
        <v>20.865313064739023</v>
      </c>
      <c r="BC29" s="31">
        <f t="shared" si="38"/>
        <v>13.351316395591931</v>
      </c>
      <c r="BD29" s="31">
        <f t="shared" si="39"/>
        <v>14.91379759325306</v>
      </c>
      <c r="BE29" s="31">
        <f t="shared" si="40"/>
        <v>13.620412695037972</v>
      </c>
      <c r="BF29" s="31">
        <f t="shared" si="41"/>
        <v>12.329503174618514</v>
      </c>
      <c r="BG29" s="31">
        <f t="shared" si="42"/>
        <v>10.305429013682078</v>
      </c>
      <c r="BH29" s="31">
        <f t="shared" si="43"/>
        <v>9.9511493077986106</v>
      </c>
      <c r="BI29" s="31">
        <f t="shared" si="44"/>
        <v>9.9544931079692418</v>
      </c>
      <c r="BJ29" s="31">
        <f t="shared" si="45"/>
        <v>9.7277473072094089</v>
      </c>
      <c r="BK29" s="31">
        <f t="shared" si="46"/>
        <v>8.2318527202672218</v>
      </c>
      <c r="BL29" s="31">
        <f t="shared" si="47"/>
        <v>8.5998925469532459</v>
      </c>
      <c r="BM29" s="31">
        <f t="shared" si="24"/>
        <v>3.8740023125021041</v>
      </c>
      <c r="BN29" s="31">
        <f t="shared" si="25"/>
        <v>0.97105186902347163</v>
      </c>
      <c r="BO29" s="27"/>
      <c r="BP29" s="27"/>
      <c r="BQ29" s="27"/>
      <c r="BS29" s="27"/>
      <c r="BU29" s="27"/>
      <c r="CB29" s="31"/>
      <c r="CC29" s="31"/>
      <c r="CD29" s="31"/>
    </row>
    <row r="30" spans="1:83" s="32" customFormat="1" ht="19.5" customHeight="1" x14ac:dyDescent="0.35">
      <c r="A30" s="1" t="s">
        <v>82</v>
      </c>
      <c r="B30" s="1" t="s">
        <v>167</v>
      </c>
      <c r="C30" s="1" t="s">
        <v>51</v>
      </c>
      <c r="D30" s="1">
        <v>3389203</v>
      </c>
      <c r="E30" s="1">
        <v>7534967</v>
      </c>
      <c r="F30" s="36" t="s">
        <v>61</v>
      </c>
      <c r="G30" s="59" t="s">
        <v>138</v>
      </c>
      <c r="H30" s="22">
        <v>48.561933390082999</v>
      </c>
      <c r="I30" s="22">
        <v>15.330932113215576</v>
      </c>
      <c r="J30" s="22">
        <v>13.149787188763566</v>
      </c>
      <c r="K30" s="22">
        <v>7.4347680357522865</v>
      </c>
      <c r="L30" s="22">
        <v>9.5425090444775478</v>
      </c>
      <c r="M30" s="22">
        <v>2.579623324111513</v>
      </c>
      <c r="N30" s="22">
        <v>9.4376463077250478E-2</v>
      </c>
      <c r="O30" s="22">
        <v>1.5729410512875079</v>
      </c>
      <c r="P30" s="22">
        <v>0.11534901042775059</v>
      </c>
      <c r="Q30" s="22">
        <v>0.16778037880400085</v>
      </c>
      <c r="R30" s="22">
        <f t="shared" si="26"/>
        <v>98.549999999999983</v>
      </c>
      <c r="S30" s="22">
        <v>4.57</v>
      </c>
      <c r="T30" s="22">
        <v>17.616939774420089</v>
      </c>
      <c r="U30" s="22">
        <v>93.327835709725477</v>
      </c>
      <c r="V30" s="22">
        <v>10.486273675250052</v>
      </c>
      <c r="W30" s="22">
        <v>9.5425090444775478</v>
      </c>
      <c r="X30" s="22">
        <v>22.650351138540117</v>
      </c>
      <c r="Y30" s="22">
        <v>3.1458821025750159</v>
      </c>
      <c r="Z30" s="22">
        <v>15.100234092360077</v>
      </c>
      <c r="AA30" s="22">
        <v>1.4471057671845071</v>
      </c>
      <c r="AB30" s="22">
        <v>3.8274898914662692</v>
      </c>
      <c r="AC30" s="22">
        <v>0.54528623111300278</v>
      </c>
      <c r="AD30" s="22">
        <v>3.5024154075335172</v>
      </c>
      <c r="AE30" s="22">
        <v>0.75501170461800382</v>
      </c>
      <c r="AF30" s="22">
        <v>1.8980155352202597</v>
      </c>
      <c r="AG30" s="22">
        <v>0.25167056820600125</v>
      </c>
      <c r="AH30" s="22">
        <v>1.4156469461587573</v>
      </c>
      <c r="AI30" s="22">
        <v>0.22021174718025111</v>
      </c>
      <c r="AJ30" s="23">
        <v>0.49412723876347742</v>
      </c>
      <c r="AK30" s="22">
        <v>0.78647052564375397</v>
      </c>
      <c r="AL30" s="24"/>
      <c r="AM30" s="25">
        <f t="shared" si="27"/>
        <v>5.2976190476190474</v>
      </c>
      <c r="AN30" s="26">
        <f t="shared" si="28"/>
        <v>0.55555555555555547</v>
      </c>
      <c r="AO30" s="26"/>
      <c r="AP30" s="28">
        <f t="shared" si="48"/>
        <v>0.94603462324518051</v>
      </c>
      <c r="AQ30" s="28">
        <f t="shared" si="29"/>
        <v>0.45190738448170309</v>
      </c>
      <c r="AR30" s="29">
        <f t="shared" si="30"/>
        <v>-47.768588313557295</v>
      </c>
      <c r="AS30" s="29"/>
      <c r="AT30" s="30"/>
      <c r="AU30" s="31"/>
      <c r="AV30" s="31">
        <f t="shared" si="31"/>
        <v>9.2525944193382816</v>
      </c>
      <c r="AW30" s="31">
        <f t="shared" si="32"/>
        <v>14.707256206521812</v>
      </c>
      <c r="AX30" s="31">
        <f t="shared" si="33"/>
        <v>13.890115057463678</v>
      </c>
      <c r="AY30" s="31">
        <f t="shared" si="34"/>
        <v>12.760761204811335</v>
      </c>
      <c r="AZ30" s="31">
        <f t="shared" si="35"/>
        <v>11.398123560054405</v>
      </c>
      <c r="BA30" s="31">
        <f t="shared" si="36"/>
        <v>11.152314691551016</v>
      </c>
      <c r="BB30" s="31">
        <f t="shared" si="37"/>
        <v>8.3328424740826321</v>
      </c>
      <c r="BC30" s="31">
        <f t="shared" si="38"/>
        <v>8.613724804669685</v>
      </c>
      <c r="BD30" s="31">
        <f t="shared" si="39"/>
        <v>6.4219629051447473</v>
      </c>
      <c r="BE30" s="31">
        <f t="shared" si="40"/>
        <v>5.0489465843796557</v>
      </c>
      <c r="BF30" s="31">
        <f t="shared" si="41"/>
        <v>4.7522597117144061</v>
      </c>
      <c r="BG30" s="31">
        <f t="shared" si="42"/>
        <v>4.6037299062073398</v>
      </c>
      <c r="BH30" s="31">
        <f t="shared" si="43"/>
        <v>3.8718548954769427</v>
      </c>
      <c r="BI30" s="31">
        <f t="shared" si="44"/>
        <v>3.9541990317088747</v>
      </c>
      <c r="BJ30" s="31">
        <f t="shared" si="45"/>
        <v>3.4009536244054224</v>
      </c>
      <c r="BK30" s="31">
        <f t="shared" si="46"/>
        <v>2.8714948197946395</v>
      </c>
      <c r="BL30" s="31">
        <f t="shared" si="47"/>
        <v>2.9758344213547447</v>
      </c>
      <c r="BM30" s="31">
        <f t="shared" si="24"/>
        <v>4.8372418998328737</v>
      </c>
      <c r="BN30" s="31">
        <f t="shared" si="25"/>
        <v>0.62911764705882356</v>
      </c>
      <c r="BO30" s="27"/>
      <c r="BP30" s="27"/>
      <c r="BQ30" s="27"/>
      <c r="BS30" s="27"/>
      <c r="BU30" s="27"/>
      <c r="CB30" s="31"/>
      <c r="CC30" s="31"/>
      <c r="CD30" s="31"/>
    </row>
    <row r="31" spans="1:83" s="32" customFormat="1" ht="17" customHeight="1" x14ac:dyDescent="0.35">
      <c r="A31" s="1" t="s">
        <v>83</v>
      </c>
      <c r="B31" s="1" t="s">
        <v>167</v>
      </c>
      <c r="C31" s="1" t="s">
        <v>51</v>
      </c>
      <c r="D31" s="1">
        <v>3442605</v>
      </c>
      <c r="E31" s="1">
        <v>7557737</v>
      </c>
      <c r="F31" s="36" t="s">
        <v>61</v>
      </c>
      <c r="G31" s="59" t="s">
        <v>138</v>
      </c>
      <c r="H31" s="22">
        <v>46.738415699167781</v>
      </c>
      <c r="I31" s="22">
        <v>13.375629302373371</v>
      </c>
      <c r="J31" s="22">
        <v>16.671221617178674</v>
      </c>
      <c r="K31" s="22">
        <v>5.5536833453200449</v>
      </c>
      <c r="L31" s="22">
        <v>10.578444467276277</v>
      </c>
      <c r="M31" s="22">
        <v>2.5022089797595806</v>
      </c>
      <c r="N31" s="22">
        <v>0.518750642145279</v>
      </c>
      <c r="O31" s="22">
        <v>2.5632384670707902</v>
      </c>
      <c r="P31" s="22">
        <v>0.24411794924483712</v>
      </c>
      <c r="Q31" s="22">
        <v>0.25428953046337205</v>
      </c>
      <c r="R31" s="22">
        <f t="shared" si="26"/>
        <v>98.999999999999986</v>
      </c>
      <c r="S31" s="22">
        <v>1.67</v>
      </c>
      <c r="T31" s="22">
        <v>35.29538682831604</v>
      </c>
      <c r="U31" s="22">
        <v>166.81393198397205</v>
      </c>
      <c r="V31" s="22">
        <v>13.324771396280694</v>
      </c>
      <c r="W31" s="22">
        <v>13.121339771909998</v>
      </c>
      <c r="X31" s="22">
        <v>32.447344087126268</v>
      </c>
      <c r="Y31" s="22">
        <v>4.6585841980889757</v>
      </c>
      <c r="Z31" s="22">
        <v>20.750025685811156</v>
      </c>
      <c r="AA31" s="22">
        <v>1.8308846193362789</v>
      </c>
      <c r="AB31" s="22">
        <v>6.8861604849481139</v>
      </c>
      <c r="AC31" s="22">
        <v>1.0578444467276278</v>
      </c>
      <c r="AD31" s="22">
        <v>6.2250077057433471</v>
      </c>
      <c r="AE31" s="22">
        <v>1.3426487208466045</v>
      </c>
      <c r="AF31" s="22">
        <v>3.8143429569505805</v>
      </c>
      <c r="AG31" s="22">
        <v>0.518750642145279</v>
      </c>
      <c r="AH31" s="22">
        <v>3.1531901777458136</v>
      </c>
      <c r="AI31" s="22">
        <v>0.46789273605260456</v>
      </c>
      <c r="AJ31" s="23">
        <v>0.69415106194558474</v>
      </c>
      <c r="AK31" s="22">
        <v>1.3324771396280695</v>
      </c>
      <c r="AL31" s="24"/>
      <c r="AM31" s="25">
        <f t="shared" si="27"/>
        <v>4.7262247838616709</v>
      </c>
      <c r="AN31" s="26">
        <f t="shared" si="28"/>
        <v>0.42258064516129029</v>
      </c>
      <c r="AO31" s="26"/>
      <c r="AP31" s="28">
        <f t="shared" si="48"/>
        <v>0.73626144929876203</v>
      </c>
      <c r="AQ31" s="28">
        <f t="shared" si="29"/>
        <v>4.2110387353177292E-2</v>
      </c>
      <c r="AR31" s="29">
        <f t="shared" si="30"/>
        <v>-5.7194882868421972</v>
      </c>
      <c r="AS31" s="29"/>
      <c r="AT31" s="30"/>
      <c r="AU31" s="31"/>
      <c r="AV31" s="31">
        <f t="shared" si="31"/>
        <v>15.67620164268317</v>
      </c>
      <c r="AW31" s="31">
        <f t="shared" si="32"/>
        <v>18.688318928864931</v>
      </c>
      <c r="AX31" s="31">
        <f t="shared" si="33"/>
        <v>19.099475650524013</v>
      </c>
      <c r="AY31" s="31">
        <f t="shared" si="34"/>
        <v>18.280193851902123</v>
      </c>
      <c r="AZ31" s="31">
        <f t="shared" si="35"/>
        <v>16.878928253945563</v>
      </c>
      <c r="BA31" s="31">
        <f t="shared" si="36"/>
        <v>15.32498204269657</v>
      </c>
      <c r="BB31" s="31">
        <f t="shared" si="37"/>
        <v>14.894101069997506</v>
      </c>
      <c r="BC31" s="31">
        <f t="shared" si="38"/>
        <v>10.898122734144517</v>
      </c>
      <c r="BD31" s="31">
        <f t="shared" si="39"/>
        <v>11.553960545214958</v>
      </c>
      <c r="BE31" s="31">
        <f t="shared" si="40"/>
        <v>9.7948559882187762</v>
      </c>
      <c r="BF31" s="31">
        <f t="shared" si="41"/>
        <v>8.4464147974807968</v>
      </c>
      <c r="BG31" s="31">
        <f t="shared" si="42"/>
        <v>8.1868824441866117</v>
      </c>
      <c r="BH31" s="31">
        <f t="shared" si="43"/>
        <v>7.7572278743551744</v>
      </c>
      <c r="BI31" s="31">
        <f t="shared" si="44"/>
        <v>7.9465478269803764</v>
      </c>
      <c r="BJ31" s="31">
        <f t="shared" si="45"/>
        <v>7.0101438127740412</v>
      </c>
      <c r="BK31" s="31">
        <f t="shared" si="46"/>
        <v>6.3959232814316707</v>
      </c>
      <c r="BL31" s="31">
        <f t="shared" si="47"/>
        <v>6.3228748115216833</v>
      </c>
      <c r="BM31" s="31">
        <f t="shared" si="24"/>
        <v>2.9861952387660229</v>
      </c>
      <c r="BN31" s="31">
        <f t="shared" si="25"/>
        <v>0.83882352941176463</v>
      </c>
      <c r="BO31" s="27"/>
      <c r="BP31" s="27"/>
      <c r="BQ31" s="27"/>
      <c r="BS31" s="27"/>
      <c r="BU31" s="27"/>
      <c r="CB31" s="31"/>
      <c r="CC31" s="31"/>
      <c r="CD31" s="31"/>
    </row>
    <row r="32" spans="1:83" s="32" customFormat="1" ht="17" customHeight="1" x14ac:dyDescent="0.35">
      <c r="A32" s="49" t="s">
        <v>84</v>
      </c>
      <c r="B32" s="1" t="s">
        <v>167</v>
      </c>
      <c r="C32" s="49" t="s">
        <v>51</v>
      </c>
      <c r="D32" s="49">
        <v>3430642</v>
      </c>
      <c r="E32" s="49">
        <v>7556533</v>
      </c>
      <c r="F32" s="36" t="s">
        <v>61</v>
      </c>
      <c r="G32" s="59" t="s">
        <v>138</v>
      </c>
      <c r="H32" s="50">
        <v>48.09801278798335</v>
      </c>
      <c r="I32" s="50">
        <v>17.476482289657973</v>
      </c>
      <c r="J32" s="50">
        <v>9.8185872323150303</v>
      </c>
      <c r="K32" s="50">
        <v>3.8490469907642342</v>
      </c>
      <c r="L32" s="50">
        <v>14.4213640515579</v>
      </c>
      <c r="M32" s="50">
        <v>2.8440738861260528</v>
      </c>
      <c r="N32" s="50">
        <v>0.46228762813356333</v>
      </c>
      <c r="O32" s="50">
        <v>1.5275591190500355</v>
      </c>
      <c r="P32" s="50">
        <v>0.33164112453059985</v>
      </c>
      <c r="Q32" s="50">
        <v>0.19094488988125444</v>
      </c>
      <c r="R32" s="22">
        <f t="shared" si="26"/>
        <v>99.02000000000001</v>
      </c>
      <c r="S32" s="50">
        <v>0.49</v>
      </c>
      <c r="T32" s="50">
        <v>24.320349132243987</v>
      </c>
      <c r="U32" s="50">
        <v>130.64650360296355</v>
      </c>
      <c r="V32" s="50">
        <v>15.175093880036536</v>
      </c>
      <c r="W32" s="50">
        <v>36.681518319293616</v>
      </c>
      <c r="X32" s="50">
        <v>76.880442504820863</v>
      </c>
      <c r="Y32" s="50">
        <v>9.697990459758449</v>
      </c>
      <c r="Z32" s="50">
        <v>36.27952907743834</v>
      </c>
      <c r="AA32" s="50">
        <v>1.7989018573023443</v>
      </c>
      <c r="AB32" s="50">
        <v>6.1001867451537599</v>
      </c>
      <c r="AC32" s="50">
        <v>0.86427686998883591</v>
      </c>
      <c r="AD32" s="50">
        <v>4.5525281640109609</v>
      </c>
      <c r="AE32" s="50">
        <v>0.85422713894245406</v>
      </c>
      <c r="AF32" s="50">
        <v>2.3918359890388712</v>
      </c>
      <c r="AG32" s="50">
        <v>0.33164112453059985</v>
      </c>
      <c r="AH32" s="50">
        <v>2.0099462092763623</v>
      </c>
      <c r="AI32" s="50">
        <v>0.28139246929869077</v>
      </c>
      <c r="AJ32" s="51">
        <v>0.51873218687074374</v>
      </c>
      <c r="AK32" s="50">
        <v>5.7383964274840151</v>
      </c>
      <c r="AL32" s="24"/>
      <c r="AM32" s="25">
        <f t="shared" si="27"/>
        <v>5.3719008264462804</v>
      </c>
      <c r="AN32" s="26">
        <f t="shared" si="28"/>
        <v>2.8550000000000004</v>
      </c>
      <c r="AO32" s="26"/>
      <c r="AP32" s="28">
        <f t="shared" si="48"/>
        <v>0.97541660194960766</v>
      </c>
      <c r="AQ32" s="28">
        <f t="shared" si="29"/>
        <v>0.45668441507886393</v>
      </c>
      <c r="AR32" s="29">
        <f t="shared" si="30"/>
        <v>-46.819421995285801</v>
      </c>
      <c r="AS32" s="29"/>
      <c r="AT32" s="30"/>
      <c r="AU32" s="31"/>
      <c r="AV32" s="31">
        <f t="shared" si="31"/>
        <v>67.510546205694297</v>
      </c>
      <c r="AW32" s="31">
        <f t="shared" si="32"/>
        <v>21.283441626979716</v>
      </c>
      <c r="AX32" s="31">
        <f t="shared" si="33"/>
        <v>53.39376756811297</v>
      </c>
      <c r="AY32" s="31">
        <f t="shared" si="34"/>
        <v>43.312925354828657</v>
      </c>
      <c r="AZ32" s="31">
        <f t="shared" si="35"/>
        <v>35.137646593327709</v>
      </c>
      <c r="BA32" s="31">
        <f t="shared" si="36"/>
        <v>26.794334621446335</v>
      </c>
      <c r="BB32" s="31">
        <f t="shared" si="37"/>
        <v>11.664866393121747</v>
      </c>
      <c r="BC32" s="31">
        <f t="shared" si="38"/>
        <v>10.707749150609192</v>
      </c>
      <c r="BD32" s="31">
        <f t="shared" si="39"/>
        <v>10.235212659653961</v>
      </c>
      <c r="BE32" s="31">
        <f t="shared" si="40"/>
        <v>8.0025636110077407</v>
      </c>
      <c r="BF32" s="31">
        <f t="shared" si="41"/>
        <v>6.1771074138547641</v>
      </c>
      <c r="BG32" s="31">
        <f t="shared" si="42"/>
        <v>5.2087020667222808</v>
      </c>
      <c r="BH32" s="31">
        <f t="shared" si="43"/>
        <v>5.3451316774162612</v>
      </c>
      <c r="BI32" s="31">
        <f t="shared" si="44"/>
        <v>4.9829916438309816</v>
      </c>
      <c r="BJ32" s="31">
        <f t="shared" si="45"/>
        <v>4.4816368179810793</v>
      </c>
      <c r="BK32" s="31">
        <f t="shared" si="46"/>
        <v>4.0769699985321752</v>
      </c>
      <c r="BL32" s="31">
        <f t="shared" si="47"/>
        <v>3.8026009364687945</v>
      </c>
      <c r="BM32" s="31">
        <f t="shared" si="24"/>
        <v>13.096433770014555</v>
      </c>
      <c r="BN32" s="31">
        <f t="shared" si="25"/>
        <v>3.1719750681729644</v>
      </c>
      <c r="BO32" s="27"/>
      <c r="BP32" s="27"/>
      <c r="BQ32" s="27"/>
      <c r="BS32" s="27"/>
      <c r="BU32" s="27"/>
      <c r="CB32" s="31"/>
      <c r="CC32" s="31"/>
      <c r="CD32" s="31"/>
    </row>
    <row r="33" spans="1:82" s="32" customFormat="1" ht="17" customHeight="1" x14ac:dyDescent="0.35">
      <c r="A33" s="49" t="s">
        <v>85</v>
      </c>
      <c r="B33" s="1" t="s">
        <v>167</v>
      </c>
      <c r="C33" s="49" t="s">
        <v>51</v>
      </c>
      <c r="D33" s="49">
        <v>3430642</v>
      </c>
      <c r="E33" s="49">
        <v>7556533</v>
      </c>
      <c r="F33" s="36" t="s">
        <v>61</v>
      </c>
      <c r="G33" s="59" t="s">
        <v>138</v>
      </c>
      <c r="H33" s="50">
        <v>46.024799999999992</v>
      </c>
      <c r="I33" s="50">
        <v>12.832080000000001</v>
      </c>
      <c r="J33" s="50">
        <v>11.96848</v>
      </c>
      <c r="K33" s="50">
        <v>9.8348800000000001</v>
      </c>
      <c r="L33" s="50">
        <v>11.531600000000001</v>
      </c>
      <c r="M33" s="50">
        <v>2.9057599999999999</v>
      </c>
      <c r="N33" s="50">
        <v>2.032</v>
      </c>
      <c r="O33" s="50">
        <v>1.3208000000000002</v>
      </c>
      <c r="P33" s="50">
        <v>0.37591999999999998</v>
      </c>
      <c r="Q33" s="50">
        <v>0.23368000000000003</v>
      </c>
      <c r="R33" s="22">
        <f t="shared" si="26"/>
        <v>99.059999999999988</v>
      </c>
      <c r="S33" s="50">
        <v>1.56</v>
      </c>
      <c r="T33" s="50">
        <v>18.897600000000001</v>
      </c>
      <c r="U33" s="50">
        <v>122.93600000000001</v>
      </c>
      <c r="V33" s="50">
        <v>18.491199999999999</v>
      </c>
      <c r="W33" s="50">
        <v>20.523199999999999</v>
      </c>
      <c r="X33" s="50">
        <v>45.110399999999998</v>
      </c>
      <c r="Y33" s="50">
        <v>5.5473600000000003</v>
      </c>
      <c r="Z33" s="50">
        <v>21.539200000000001</v>
      </c>
      <c r="AA33" s="50">
        <v>1.3614400000000002</v>
      </c>
      <c r="AB33" s="50">
        <v>4.75488</v>
      </c>
      <c r="AC33" s="50">
        <v>0.6604000000000001</v>
      </c>
      <c r="AD33" s="50">
        <v>3.6169600000000002</v>
      </c>
      <c r="AE33" s="50">
        <v>0.65024000000000004</v>
      </c>
      <c r="AF33" s="50">
        <v>2.1335999999999999</v>
      </c>
      <c r="AG33" s="50">
        <v>0.254</v>
      </c>
      <c r="AH33" s="50">
        <v>1.8084800000000001</v>
      </c>
      <c r="AI33" s="50">
        <v>0.22352000000000002</v>
      </c>
      <c r="AJ33" s="51">
        <v>2.3805514921771258</v>
      </c>
      <c r="AK33" s="50">
        <v>1.4731999999999998</v>
      </c>
      <c r="AL33" s="24"/>
      <c r="AM33" s="25">
        <f t="shared" si="27"/>
        <v>6.5053763440860219</v>
      </c>
      <c r="AN33" s="26">
        <f t="shared" si="28"/>
        <v>0.81460674157303359</v>
      </c>
      <c r="AO33" s="26"/>
      <c r="AP33" s="28">
        <f t="shared" si="48"/>
        <v>1.4853235344388573</v>
      </c>
      <c r="AQ33" s="28">
        <f t="shared" si="29"/>
        <v>-0.89522795773826846</v>
      </c>
      <c r="AR33" s="29">
        <f t="shared" si="30"/>
        <v>60.271579691658083</v>
      </c>
      <c r="AS33" s="29"/>
      <c r="AT33" s="30"/>
      <c r="AU33" s="31"/>
      <c r="AV33" s="31">
        <f t="shared" si="31"/>
        <v>17.33176470588235</v>
      </c>
      <c r="AW33" s="31">
        <f t="shared" si="32"/>
        <v>25.934361851332397</v>
      </c>
      <c r="AX33" s="31">
        <f t="shared" si="33"/>
        <v>29.873653566229983</v>
      </c>
      <c r="AY33" s="31">
        <f t="shared" si="34"/>
        <v>25.41430985915493</v>
      </c>
      <c r="AZ33" s="31">
        <f t="shared" si="35"/>
        <v>20.099130434782609</v>
      </c>
      <c r="BA33" s="31">
        <f t="shared" si="36"/>
        <v>15.907828655834564</v>
      </c>
      <c r="BB33" s="31">
        <f t="shared" si="37"/>
        <v>10.976428571428572</v>
      </c>
      <c r="BC33" s="31">
        <f t="shared" si="38"/>
        <v>8.1038095238095238</v>
      </c>
      <c r="BD33" s="31">
        <f t="shared" si="39"/>
        <v>7.9779865771812082</v>
      </c>
      <c r="BE33" s="31">
        <f t="shared" si="40"/>
        <v>6.1148148148148156</v>
      </c>
      <c r="BF33" s="31">
        <f t="shared" si="41"/>
        <v>4.9076797829036636</v>
      </c>
      <c r="BG33" s="31">
        <f t="shared" si="42"/>
        <v>3.9648780487804878</v>
      </c>
      <c r="BH33" s="31">
        <f t="shared" si="43"/>
        <v>4.153318681318682</v>
      </c>
      <c r="BI33" s="31">
        <f t="shared" si="44"/>
        <v>4.4450000000000003</v>
      </c>
      <c r="BJ33" s="31">
        <f t="shared" si="45"/>
        <v>3.4324324324324325</v>
      </c>
      <c r="BK33" s="31">
        <f t="shared" si="46"/>
        <v>3.6683164300202842</v>
      </c>
      <c r="BL33" s="31">
        <f t="shared" si="47"/>
        <v>3.0205405405405412</v>
      </c>
      <c r="BM33" s="31">
        <f t="shared" si="24"/>
        <v>8.1436959259440975</v>
      </c>
      <c r="BN33" s="31">
        <f t="shared" si="25"/>
        <v>0.66829347123464755</v>
      </c>
      <c r="BO33" s="27"/>
      <c r="BP33" s="27"/>
      <c r="BQ33" s="27"/>
      <c r="BR33" s="53"/>
      <c r="BS33" s="27"/>
      <c r="BT33" s="53"/>
      <c r="BU33" s="27"/>
      <c r="BV33" s="53"/>
      <c r="BX33" s="53"/>
      <c r="CA33" s="53"/>
      <c r="CB33" s="31"/>
      <c r="CC33" s="31"/>
      <c r="CD33" s="31"/>
    </row>
    <row r="34" spans="1:82" s="53" customFormat="1" ht="17" customHeight="1" x14ac:dyDescent="0.35">
      <c r="A34" s="49" t="s">
        <v>86</v>
      </c>
      <c r="B34" s="1" t="s">
        <v>167</v>
      </c>
      <c r="C34" s="49" t="s">
        <v>51</v>
      </c>
      <c r="D34" s="49">
        <v>3430642</v>
      </c>
      <c r="E34" s="49">
        <v>7556533</v>
      </c>
      <c r="F34" s="36" t="s">
        <v>61</v>
      </c>
      <c r="G34" s="59" t="s">
        <v>138</v>
      </c>
      <c r="H34" s="50">
        <v>46.068196231854209</v>
      </c>
      <c r="I34" s="50">
        <v>14.432596520127664</v>
      </c>
      <c r="J34" s="50">
        <v>12.609424482652114</v>
      </c>
      <c r="K34" s="50">
        <v>7.3945413363533401</v>
      </c>
      <c r="L34" s="50">
        <v>10.592731390919386</v>
      </c>
      <c r="M34" s="50">
        <v>3.9213476783691958</v>
      </c>
      <c r="N34" s="50">
        <v>1.731504169669515</v>
      </c>
      <c r="O34" s="50">
        <v>1.48705652218676</v>
      </c>
      <c r="P34" s="50">
        <v>0.45833933903016572</v>
      </c>
      <c r="Q34" s="50">
        <v>0.23426232883764028</v>
      </c>
      <c r="R34" s="22">
        <f t="shared" si="26"/>
        <v>98.93</v>
      </c>
      <c r="S34" s="50">
        <v>1.8</v>
      </c>
      <c r="T34" s="50">
        <v>22.509554205703694</v>
      </c>
      <c r="U34" s="50">
        <v>125.27941933491198</v>
      </c>
      <c r="V34" s="50">
        <v>28.518892206321421</v>
      </c>
      <c r="W34" s="50">
        <v>17.31504169669515</v>
      </c>
      <c r="X34" s="50">
        <v>41.861659631421809</v>
      </c>
      <c r="Y34" s="50">
        <v>5.4898867497168737</v>
      </c>
      <c r="Z34" s="50">
        <v>22.407701019252546</v>
      </c>
      <c r="AA34" s="50">
        <v>1.48705652218676</v>
      </c>
      <c r="AB34" s="50">
        <v>4.9602501801709042</v>
      </c>
      <c r="AC34" s="50">
        <v>0.70278698651292082</v>
      </c>
      <c r="AD34" s="50">
        <v>3.9315329970143105</v>
      </c>
      <c r="AE34" s="50">
        <v>0.71297230515803556</v>
      </c>
      <c r="AF34" s="50">
        <v>2.3731792443117472</v>
      </c>
      <c r="AG34" s="50">
        <v>0.30555955935344381</v>
      </c>
      <c r="AH34" s="50">
        <v>1.9657664985071552</v>
      </c>
      <c r="AI34" s="50">
        <v>0.29537424070832902</v>
      </c>
      <c r="AJ34" s="51">
        <v>4.1884210523935446</v>
      </c>
      <c r="AK34" s="50">
        <v>2.5768856172140429</v>
      </c>
      <c r="AL34" s="24"/>
      <c r="AM34" s="25">
        <f t="shared" si="27"/>
        <v>5.5656108597285074</v>
      </c>
      <c r="AN34" s="26">
        <f t="shared" si="28"/>
        <v>1.310880829015544</v>
      </c>
      <c r="AO34" s="26"/>
      <c r="AP34" s="28">
        <f t="shared" si="48"/>
        <v>1.054347417388223</v>
      </c>
      <c r="AQ34" s="28">
        <f t="shared" si="29"/>
        <v>-3.1340736350053215</v>
      </c>
      <c r="AR34" s="29">
        <f t="shared" si="30"/>
        <v>297.25245998789404</v>
      </c>
      <c r="AS34" s="29"/>
      <c r="AT34" s="30"/>
      <c r="AU34" s="31"/>
      <c r="AV34" s="31">
        <f t="shared" si="31"/>
        <v>30.316301378988737</v>
      </c>
      <c r="AW34" s="31">
        <f t="shared" si="32"/>
        <v>39.998446292175906</v>
      </c>
      <c r="AX34" s="31">
        <f t="shared" si="33"/>
        <v>25.2038452644762</v>
      </c>
      <c r="AY34" s="31">
        <f t="shared" si="34"/>
        <v>23.584033595167217</v>
      </c>
      <c r="AZ34" s="31">
        <f t="shared" si="35"/>
        <v>19.890894020713308</v>
      </c>
      <c r="BA34" s="31">
        <f t="shared" si="36"/>
        <v>16.549262200334226</v>
      </c>
      <c r="BB34" s="31">
        <f t="shared" si="37"/>
        <v>11.185662440617142</v>
      </c>
      <c r="BC34" s="31">
        <f t="shared" si="38"/>
        <v>8.8515269177783331</v>
      </c>
      <c r="BD34" s="31">
        <f t="shared" si="39"/>
        <v>8.3225674163941346</v>
      </c>
      <c r="BE34" s="31">
        <f t="shared" si="40"/>
        <v>6.5072869121566743</v>
      </c>
      <c r="BF34" s="31">
        <f t="shared" si="41"/>
        <v>5.3345088154875313</v>
      </c>
      <c r="BG34" s="31">
        <f t="shared" si="42"/>
        <v>4.347392104622168</v>
      </c>
      <c r="BH34" s="31">
        <f t="shared" si="43"/>
        <v>4.9471547704843282</v>
      </c>
      <c r="BI34" s="31">
        <f t="shared" si="44"/>
        <v>4.9441234256494733</v>
      </c>
      <c r="BJ34" s="31">
        <f t="shared" si="45"/>
        <v>4.129183234505998</v>
      </c>
      <c r="BK34" s="31">
        <f t="shared" si="46"/>
        <v>3.987355980744737</v>
      </c>
      <c r="BL34" s="31">
        <f t="shared" si="47"/>
        <v>3.9915437933557976</v>
      </c>
      <c r="BM34" s="31">
        <f t="shared" si="24"/>
        <v>6.3209418437148823</v>
      </c>
      <c r="BN34" s="31">
        <f t="shared" si="25"/>
        <v>0.75793697478991595</v>
      </c>
      <c r="BO34" s="27"/>
      <c r="BP34" s="27"/>
      <c r="BQ34" s="27"/>
      <c r="BR34" s="24"/>
      <c r="BS34" s="27"/>
      <c r="BT34" s="24"/>
      <c r="BU34" s="27"/>
      <c r="BV34" s="24"/>
      <c r="BW34" s="32"/>
      <c r="BX34" s="24"/>
      <c r="BY34" s="32"/>
      <c r="BZ34" s="32"/>
      <c r="CA34" s="24"/>
      <c r="CB34" s="31"/>
      <c r="CC34" s="31"/>
      <c r="CD34" s="31"/>
    </row>
    <row r="35" spans="1:82" s="24" customFormat="1" ht="17.5" customHeight="1" x14ac:dyDescent="0.35">
      <c r="A35" s="1" t="s">
        <v>87</v>
      </c>
      <c r="B35" s="1" t="s">
        <v>167</v>
      </c>
      <c r="C35" s="36" t="s">
        <v>68</v>
      </c>
      <c r="D35" s="1">
        <v>382502.84</v>
      </c>
      <c r="E35" s="1">
        <v>7523736.5099999998</v>
      </c>
      <c r="F35" s="36" t="s">
        <v>61</v>
      </c>
      <c r="G35" s="59" t="s">
        <v>138</v>
      </c>
      <c r="H35" s="22">
        <v>47.933465641896795</v>
      </c>
      <c r="I35" s="22">
        <v>9.733963456319529</v>
      </c>
      <c r="J35" s="22">
        <v>15.009469039381825</v>
      </c>
      <c r="K35" s="22">
        <v>9.3405701145615385</v>
      </c>
      <c r="L35" s="22">
        <v>10.409793043442233</v>
      </c>
      <c r="M35" s="22">
        <v>1.8660966211597028</v>
      </c>
      <c r="N35" s="22">
        <v>0.78779538439228525</v>
      </c>
      <c r="O35" s="22">
        <v>1.7611917300242381</v>
      </c>
      <c r="P35" s="22">
        <v>0.21586198752874397</v>
      </c>
      <c r="Q35" s="22">
        <v>0.32379298129311596</v>
      </c>
      <c r="R35" s="22">
        <f t="shared" si="26"/>
        <v>97.381999999999991</v>
      </c>
      <c r="S35" s="22">
        <v>0.84</v>
      </c>
      <c r="T35" s="22">
        <v>21.687068840504651</v>
      </c>
      <c r="U35" s="22">
        <v>117.00930165109486</v>
      </c>
      <c r="V35" s="22">
        <v>7.656039651136294</v>
      </c>
      <c r="W35" s="22">
        <v>18.25748586107601</v>
      </c>
      <c r="X35" s="22">
        <v>42.16369662944625</v>
      </c>
      <c r="Y35" s="22">
        <v>5.8000300387396155</v>
      </c>
      <c r="Z35" s="22">
        <v>25.520132170454314</v>
      </c>
      <c r="AA35" s="22">
        <v>1.7652265335294486</v>
      </c>
      <c r="AB35" s="22">
        <v>5.8706391000807949</v>
      </c>
      <c r="AC35" s="22">
        <v>0.87756976238321149</v>
      </c>
      <c r="AD35" s="22">
        <v>4.7711551449110239</v>
      </c>
      <c r="AE35" s="22">
        <v>0.88765677114623687</v>
      </c>
      <c r="AF35" s="22">
        <v>2.4410561206521515</v>
      </c>
      <c r="AG35" s="22">
        <v>0.31269727165378802</v>
      </c>
      <c r="AH35" s="22">
        <v>1.9568797000269313</v>
      </c>
      <c r="AI35" s="22">
        <v>0.28243624536471179</v>
      </c>
      <c r="AJ35" s="23">
        <v>6.3998855891288082</v>
      </c>
      <c r="AK35" s="22">
        <v>3.1471467340639312</v>
      </c>
      <c r="AM35" s="25">
        <f t="shared" si="27"/>
        <v>5.3953488372093021</v>
      </c>
      <c r="AN35" s="26">
        <f t="shared" si="28"/>
        <v>1.6082474226804127</v>
      </c>
      <c r="AO35" s="26"/>
      <c r="AP35" s="28">
        <f t="shared" si="48"/>
        <v>0.98479313375290023</v>
      </c>
      <c r="AQ35" s="28">
        <f t="shared" si="29"/>
        <v>-5.4150924553759081</v>
      </c>
      <c r="AR35" s="29">
        <f t="shared" si="30"/>
        <v>549.87106121869431</v>
      </c>
      <c r="AS35" s="29"/>
      <c r="AT35" s="30"/>
      <c r="AU35" s="31"/>
      <c r="AV35" s="31">
        <f t="shared" si="31"/>
        <v>37.025255694869777</v>
      </c>
      <c r="AW35" s="31">
        <f t="shared" si="32"/>
        <v>10.737783521930286</v>
      </c>
      <c r="AX35" s="31">
        <f t="shared" si="33"/>
        <v>26.575670831260563</v>
      </c>
      <c r="AY35" s="31">
        <f t="shared" si="34"/>
        <v>23.75419528419507</v>
      </c>
      <c r="AZ35" s="31">
        <f t="shared" si="35"/>
        <v>21.014601589636285</v>
      </c>
      <c r="BA35" s="31">
        <f t="shared" si="36"/>
        <v>18.847955812743216</v>
      </c>
      <c r="BB35" s="31">
        <f t="shared" si="37"/>
        <v>10.447259075990614</v>
      </c>
      <c r="BC35" s="31">
        <f t="shared" si="38"/>
        <v>10.507300794818146</v>
      </c>
      <c r="BD35" s="31">
        <f t="shared" si="39"/>
        <v>9.850065604162408</v>
      </c>
      <c r="BE35" s="31">
        <f t="shared" si="40"/>
        <v>8.1256459479926999</v>
      </c>
      <c r="BF35" s="31">
        <f t="shared" si="41"/>
        <v>6.4737518926879565</v>
      </c>
      <c r="BG35" s="31">
        <f t="shared" si="42"/>
        <v>5.4125412874770538</v>
      </c>
      <c r="BH35" s="31">
        <f t="shared" si="43"/>
        <v>4.7663887561548686</v>
      </c>
      <c r="BI35" s="31">
        <f t="shared" si="44"/>
        <v>5.0855335846919827</v>
      </c>
      <c r="BJ35" s="31">
        <f t="shared" si="45"/>
        <v>4.2256388061322712</v>
      </c>
      <c r="BK35" s="31">
        <f t="shared" si="46"/>
        <v>3.969330020338603</v>
      </c>
      <c r="BL35" s="31">
        <f t="shared" si="47"/>
        <v>3.8167060184420514</v>
      </c>
      <c r="BM35" s="31">
        <f t="shared" si="24"/>
        <v>6.6952535302150382</v>
      </c>
      <c r="BN35" s="31">
        <f t="shared" si="25"/>
        <v>3.4481283422459894</v>
      </c>
      <c r="BO35" s="27"/>
      <c r="BP35" s="27"/>
      <c r="BQ35" s="27"/>
      <c r="BS35" s="27"/>
      <c r="BU35" s="27"/>
      <c r="BW35" s="32"/>
      <c r="BY35" s="32"/>
      <c r="BZ35" s="32"/>
      <c r="CB35" s="31"/>
      <c r="CC35" s="31"/>
      <c r="CD35" s="31"/>
    </row>
    <row r="36" spans="1:82" s="24" customFormat="1" ht="17" customHeight="1" x14ac:dyDescent="0.35">
      <c r="A36" s="1" t="s">
        <v>88</v>
      </c>
      <c r="B36" s="1" t="s">
        <v>167</v>
      </c>
      <c r="C36" s="36" t="s">
        <v>89</v>
      </c>
      <c r="D36" s="1">
        <v>382932.69</v>
      </c>
      <c r="E36" s="1">
        <v>7530616.7800000003</v>
      </c>
      <c r="F36" s="36" t="s">
        <v>71</v>
      </c>
      <c r="G36" s="59" t="s">
        <v>138</v>
      </c>
      <c r="H36" s="22">
        <v>47.116795280135094</v>
      </c>
      <c r="I36" s="22">
        <v>14.042450995062097</v>
      </c>
      <c r="J36" s="22">
        <v>11.768911310147281</v>
      </c>
      <c r="K36" s="22">
        <v>5.8844556550736407</v>
      </c>
      <c r="L36" s="22">
        <v>11.429423483893032</v>
      </c>
      <c r="M36" s="22">
        <v>3.3022906735640536</v>
      </c>
      <c r="N36" s="22">
        <v>0.48351296466514182</v>
      </c>
      <c r="O36" s="22">
        <v>1.8702692973643145</v>
      </c>
      <c r="P36" s="22">
        <v>0.21192270366174298</v>
      </c>
      <c r="Q36" s="22">
        <v>0.14196763643359483</v>
      </c>
      <c r="R36" s="22">
        <f t="shared" si="26"/>
        <v>96.251999999999995</v>
      </c>
      <c r="S36" s="22">
        <v>2.69</v>
      </c>
      <c r="T36" s="22">
        <v>22.118146255958617</v>
      </c>
      <c r="U36" s="22">
        <v>113.16260875141617</v>
      </c>
      <c r="V36" s="22">
        <v>11.830636369466236</v>
      </c>
      <c r="W36" s="22">
        <v>10.801885380816998</v>
      </c>
      <c r="X36" s="22">
        <v>26.953275902610034</v>
      </c>
      <c r="Y36" s="22">
        <v>4.012128855732028</v>
      </c>
      <c r="Z36" s="22">
        <v>18.826143092281054</v>
      </c>
      <c r="AA36" s="22">
        <v>1.6048515422928111</v>
      </c>
      <c r="AB36" s="22">
        <v>5.1951924926786512</v>
      </c>
      <c r="AC36" s="22">
        <v>0.79213826125991327</v>
      </c>
      <c r="AD36" s="22">
        <v>4.6293794489215703</v>
      </c>
      <c r="AE36" s="22">
        <v>0.90530087001132931</v>
      </c>
      <c r="AF36" s="22">
        <v>2.4792898826446637</v>
      </c>
      <c r="AG36" s="22">
        <v>0.31891280648126374</v>
      </c>
      <c r="AH36" s="22">
        <v>2.006064427866014</v>
      </c>
      <c r="AI36" s="22">
        <v>0.28805027682178669</v>
      </c>
      <c r="AJ36" s="23">
        <v>0.35619136135315466</v>
      </c>
      <c r="AK36" s="22">
        <v>1.275651225925055</v>
      </c>
      <c r="AM36" s="25">
        <f t="shared" si="27"/>
        <v>5.1162790697674412</v>
      </c>
      <c r="AN36" s="26">
        <f t="shared" si="28"/>
        <v>0.63589743589743586</v>
      </c>
      <c r="AO36" s="26"/>
      <c r="AP36" s="28">
        <f t="shared" si="48"/>
        <v>0.87635671401340609</v>
      </c>
      <c r="AQ36" s="28">
        <f t="shared" si="29"/>
        <v>0.52016535266025143</v>
      </c>
      <c r="AR36" s="29">
        <f t="shared" si="30"/>
        <v>-59.355436472675237</v>
      </c>
      <c r="AS36" s="29"/>
      <c r="AT36" s="30"/>
      <c r="AU36" s="31"/>
      <c r="AV36" s="31">
        <f t="shared" si="31"/>
        <v>15.007661481471233</v>
      </c>
      <c r="AW36" s="31">
        <f t="shared" si="32"/>
        <v>16.592757881439322</v>
      </c>
      <c r="AX36" s="31">
        <f t="shared" si="33"/>
        <v>15.7232683854687</v>
      </c>
      <c r="AY36" s="31">
        <f t="shared" si="34"/>
        <v>15.184944170484528</v>
      </c>
      <c r="AZ36" s="31">
        <f t="shared" si="35"/>
        <v>14.536698752652274</v>
      </c>
      <c r="BA36" s="31">
        <f t="shared" si="36"/>
        <v>13.904093864313923</v>
      </c>
      <c r="BB36" s="31">
        <f t="shared" si="37"/>
        <v>10.103804352805016</v>
      </c>
      <c r="BC36" s="31">
        <f t="shared" si="38"/>
        <v>9.5526877517429227</v>
      </c>
      <c r="BD36" s="31">
        <f t="shared" si="39"/>
        <v>8.7167659273131743</v>
      </c>
      <c r="BE36" s="31">
        <f t="shared" si="40"/>
        <v>7.3346135301843818</v>
      </c>
      <c r="BF36" s="31">
        <f t="shared" si="41"/>
        <v>6.2813832414132573</v>
      </c>
      <c r="BG36" s="31">
        <f t="shared" si="42"/>
        <v>5.5201272561666421</v>
      </c>
      <c r="BH36" s="31">
        <f t="shared" si="43"/>
        <v>4.8611310452656307</v>
      </c>
      <c r="BI36" s="31">
        <f t="shared" si="44"/>
        <v>5.165187255509716</v>
      </c>
      <c r="BJ36" s="31">
        <f t="shared" si="45"/>
        <v>4.309632520017078</v>
      </c>
      <c r="BK36" s="31">
        <f t="shared" si="46"/>
        <v>4.0690962025679802</v>
      </c>
      <c r="BL36" s="31">
        <f t="shared" si="47"/>
        <v>3.8925713084025229</v>
      </c>
      <c r="BM36" s="31">
        <f t="shared" si="24"/>
        <v>3.8640689732392777</v>
      </c>
      <c r="BN36" s="31">
        <f t="shared" si="25"/>
        <v>0.90447058823529392</v>
      </c>
      <c r="BO36" s="27"/>
      <c r="BP36" s="27"/>
      <c r="BQ36" s="27"/>
      <c r="BS36" s="27"/>
      <c r="BU36" s="27"/>
      <c r="BW36" s="32"/>
      <c r="BY36" s="32"/>
      <c r="BZ36" s="32"/>
      <c r="CB36" s="31"/>
      <c r="CC36" s="31"/>
      <c r="CD36" s="31"/>
    </row>
    <row r="37" spans="1:82" s="24" customFormat="1" ht="17" customHeight="1" x14ac:dyDescent="0.35">
      <c r="A37" s="1" t="s">
        <v>90</v>
      </c>
      <c r="B37" s="1" t="s">
        <v>167</v>
      </c>
      <c r="C37" s="36" t="s">
        <v>89</v>
      </c>
      <c r="D37" s="1">
        <v>382932.69</v>
      </c>
      <c r="E37" s="1">
        <v>7530616.7800000003</v>
      </c>
      <c r="F37" s="36" t="s">
        <v>71</v>
      </c>
      <c r="G37" s="59" t="s">
        <v>138</v>
      </c>
      <c r="H37" s="22">
        <v>46.733573380992432</v>
      </c>
      <c r="I37" s="22">
        <v>13.342225609756099</v>
      </c>
      <c r="J37" s="22">
        <v>14.528201219512196</v>
      </c>
      <c r="K37" s="22">
        <v>5.5004730866274176</v>
      </c>
      <c r="L37" s="22">
        <v>11.297440075693862</v>
      </c>
      <c r="M37" s="22">
        <v>3.1489697224558455</v>
      </c>
      <c r="N37" s="22">
        <v>0.19527701850294366</v>
      </c>
      <c r="O37" s="22">
        <v>2.068300567703953</v>
      </c>
      <c r="P37" s="22">
        <v>0.2371951219512195</v>
      </c>
      <c r="Q37" s="22">
        <v>0.198344196804037</v>
      </c>
      <c r="R37" s="22">
        <f t="shared" si="26"/>
        <v>97.250000000000014</v>
      </c>
      <c r="S37" s="22">
        <v>2.13</v>
      </c>
      <c r="T37" s="22">
        <v>25.968776282590412</v>
      </c>
      <c r="U37" s="22">
        <v>119.61995374264087</v>
      </c>
      <c r="V37" s="22">
        <v>11.55303826745164</v>
      </c>
      <c r="W37" s="22">
        <v>11.655277544154751</v>
      </c>
      <c r="X37" s="22">
        <v>28.933715306980655</v>
      </c>
      <c r="Y37" s="22">
        <v>4.2327060555088307</v>
      </c>
      <c r="Z37" s="22">
        <v>19.629941126997476</v>
      </c>
      <c r="AA37" s="22">
        <v>1.7482916316232129</v>
      </c>
      <c r="AB37" s="22">
        <v>5.7356234230445757</v>
      </c>
      <c r="AC37" s="22">
        <v>0.89970563498738432</v>
      </c>
      <c r="AD37" s="22">
        <v>5.2857706055508826</v>
      </c>
      <c r="AE37" s="22">
        <v>1.0326166947014297</v>
      </c>
      <c r="AF37" s="22">
        <v>2.8729236753574434</v>
      </c>
      <c r="AG37" s="22">
        <v>0.36806139613120264</v>
      </c>
      <c r="AH37" s="22">
        <v>2.2799358704793944</v>
      </c>
      <c r="AI37" s="22">
        <v>0.32716568544995794</v>
      </c>
      <c r="AJ37" s="23">
        <v>0.36441345413336063</v>
      </c>
      <c r="AK37" s="22">
        <v>1.2473191757779647</v>
      </c>
      <c r="AM37" s="25">
        <f t="shared" si="27"/>
        <v>4.606299212598425</v>
      </c>
      <c r="AN37" s="26">
        <f t="shared" si="28"/>
        <v>0.547085201793722</v>
      </c>
      <c r="AO37" s="26"/>
      <c r="AP37" s="28">
        <f t="shared" si="48"/>
        <v>0.69584685575650496</v>
      </c>
      <c r="AQ37" s="28">
        <f t="shared" si="29"/>
        <v>0.33143340162314433</v>
      </c>
      <c r="AR37" s="29">
        <f t="shared" si="30"/>
        <v>-47.63022192042807</v>
      </c>
      <c r="AS37" s="29"/>
      <c r="AT37" s="30"/>
      <c r="AU37" s="31"/>
      <c r="AV37" s="31">
        <f t="shared" si="31"/>
        <v>14.674343244446643</v>
      </c>
      <c r="AW37" s="31">
        <f t="shared" si="32"/>
        <v>16.203419729946201</v>
      </c>
      <c r="AX37" s="31">
        <f t="shared" si="33"/>
        <v>16.965469496586245</v>
      </c>
      <c r="AY37" s="31">
        <f t="shared" si="34"/>
        <v>16.300684679989104</v>
      </c>
      <c r="AZ37" s="31">
        <f t="shared" si="35"/>
        <v>15.335891505466776</v>
      </c>
      <c r="BA37" s="31">
        <f t="shared" si="36"/>
        <v>14.497740861888829</v>
      </c>
      <c r="BB37" s="31">
        <f t="shared" si="37"/>
        <v>10.680353012735793</v>
      </c>
      <c r="BC37" s="31">
        <f t="shared" si="38"/>
        <v>10.406497807281028</v>
      </c>
      <c r="BD37" s="31">
        <f t="shared" si="39"/>
        <v>9.623529233296269</v>
      </c>
      <c r="BE37" s="31">
        <f t="shared" si="40"/>
        <v>8.3306077313646689</v>
      </c>
      <c r="BF37" s="31">
        <f t="shared" si="41"/>
        <v>7.1720089627556076</v>
      </c>
      <c r="BG37" s="31">
        <f t="shared" si="42"/>
        <v>6.2964432603745708</v>
      </c>
      <c r="BH37" s="31">
        <f t="shared" si="43"/>
        <v>5.7074233588110799</v>
      </c>
      <c r="BI37" s="31">
        <f t="shared" si="44"/>
        <v>5.9852576569946736</v>
      </c>
      <c r="BJ37" s="31">
        <f t="shared" si="45"/>
        <v>4.9738026504216579</v>
      </c>
      <c r="BK37" s="31">
        <f t="shared" si="46"/>
        <v>4.6246163701407594</v>
      </c>
      <c r="BL37" s="31">
        <f t="shared" si="47"/>
        <v>4.4211579114859187</v>
      </c>
      <c r="BM37" s="31">
        <f t="shared" si="24"/>
        <v>3.6685139130945617</v>
      </c>
      <c r="BN37" s="31">
        <f t="shared" si="25"/>
        <v>0.90563248308172817</v>
      </c>
      <c r="BO37" s="27"/>
      <c r="BP37" s="27"/>
      <c r="BQ37" s="27"/>
      <c r="BS37" s="27"/>
      <c r="BU37" s="27"/>
      <c r="BW37" s="32"/>
      <c r="BY37" s="32"/>
      <c r="BZ37" s="32"/>
      <c r="CB37" s="31"/>
      <c r="CC37" s="31"/>
      <c r="CD37" s="31"/>
    </row>
    <row r="38" spans="1:82" s="24" customFormat="1" ht="17" customHeight="1" x14ac:dyDescent="0.35">
      <c r="A38" s="1" t="s">
        <v>91</v>
      </c>
      <c r="B38" s="1" t="s">
        <v>167</v>
      </c>
      <c r="C38" s="36" t="s">
        <v>89</v>
      </c>
      <c r="D38" s="1">
        <v>382932.69</v>
      </c>
      <c r="E38" s="1">
        <v>7530616.7800000003</v>
      </c>
      <c r="F38" s="36" t="s">
        <v>71</v>
      </c>
      <c r="G38" s="59" t="s">
        <v>138</v>
      </c>
      <c r="H38" s="22">
        <v>47.463063449276305</v>
      </c>
      <c r="I38" s="22">
        <v>10.32208426704773</v>
      </c>
      <c r="J38" s="22">
        <v>15.663222586686587</v>
      </c>
      <c r="K38" s="22">
        <v>6.8848199149102021</v>
      </c>
      <c r="L38" s="22">
        <v>8.7578202505061</v>
      </c>
      <c r="M38" s="22">
        <v>2.0067860738527492</v>
      </c>
      <c r="N38" s="22">
        <v>1.7073118443701083</v>
      </c>
      <c r="O38" s="22">
        <v>1.7073118443701083</v>
      </c>
      <c r="P38" s="22">
        <v>0.28918301884749875</v>
      </c>
      <c r="Q38" s="22">
        <v>0.26139675013261449</v>
      </c>
      <c r="R38" s="22">
        <f t="shared" si="26"/>
        <v>95.063000000000002</v>
      </c>
      <c r="S38" s="22">
        <v>2.69</v>
      </c>
      <c r="T38" s="22">
        <v>26.551323438667144</v>
      </c>
      <c r="U38" s="22">
        <v>160.54288590821994</v>
      </c>
      <c r="V38" s="22">
        <v>9.365001677979496</v>
      </c>
      <c r="W38" s="22">
        <v>25.007641843395795</v>
      </c>
      <c r="X38" s="22">
        <v>60.615230640988159</v>
      </c>
      <c r="Y38" s="22">
        <v>7.9139409784244314</v>
      </c>
      <c r="Z38" s="22">
        <v>33.858082989618175</v>
      </c>
      <c r="AA38" s="22">
        <v>2.0788245482987455</v>
      </c>
      <c r="AB38" s="22">
        <v>7.0803529169779038</v>
      </c>
      <c r="AC38" s="22">
        <v>0.99824743160880347</v>
      </c>
      <c r="AD38" s="22">
        <v>5.5984185855174129</v>
      </c>
      <c r="AE38" s="22">
        <v>1.0599946954196571</v>
      </c>
      <c r="AF38" s="22">
        <v>2.8815389778398446</v>
      </c>
      <c r="AG38" s="22">
        <v>0.3704835828651229</v>
      </c>
      <c r="AH38" s="22">
        <v>2.2537751290961645</v>
      </c>
      <c r="AI38" s="22">
        <v>0.31902752968941139</v>
      </c>
      <c r="AJ38" s="23">
        <v>0.44098144887204227</v>
      </c>
      <c r="AK38" s="22">
        <v>4.0135721477054984</v>
      </c>
      <c r="AM38" s="25">
        <f t="shared" si="27"/>
        <v>6.0465116279069768</v>
      </c>
      <c r="AN38" s="26">
        <f t="shared" si="28"/>
        <v>1.7808219178082192</v>
      </c>
      <c r="AO38" s="26"/>
      <c r="AP38" s="28">
        <f t="shared" si="48"/>
        <v>1.2648589152492848</v>
      </c>
      <c r="AQ38" s="28">
        <f t="shared" si="29"/>
        <v>0.82387746637724257</v>
      </c>
      <c r="AR38" s="29">
        <f t="shared" si="30"/>
        <v>-65.135918041489134</v>
      </c>
      <c r="AS38" s="29"/>
      <c r="AT38" s="30"/>
      <c r="AU38" s="31"/>
      <c r="AV38" s="31">
        <f t="shared" si="31"/>
        <v>47.218495855358803</v>
      </c>
      <c r="AW38" s="31">
        <f t="shared" si="32"/>
        <v>13.134644709648663</v>
      </c>
      <c r="AX38" s="31">
        <f t="shared" si="33"/>
        <v>36.401225390678007</v>
      </c>
      <c r="AY38" s="31">
        <f t="shared" si="34"/>
        <v>34.149425713232766</v>
      </c>
      <c r="AZ38" s="31">
        <f t="shared" si="35"/>
        <v>28.673699197189965</v>
      </c>
      <c r="BA38" s="31">
        <f t="shared" si="36"/>
        <v>25.00596971168255</v>
      </c>
      <c r="BB38" s="31">
        <f t="shared" si="37"/>
        <v>14.334186241805353</v>
      </c>
      <c r="BC38" s="31">
        <f t="shared" si="38"/>
        <v>12.373955644635389</v>
      </c>
      <c r="BD38" s="31">
        <f t="shared" si="39"/>
        <v>11.879786773452858</v>
      </c>
      <c r="BE38" s="31">
        <f t="shared" si="40"/>
        <v>9.2430317741555879</v>
      </c>
      <c r="BF38" s="31">
        <f t="shared" si="41"/>
        <v>7.5962260319096515</v>
      </c>
      <c r="BG38" s="31">
        <f t="shared" si="42"/>
        <v>6.4633822891442501</v>
      </c>
      <c r="BH38" s="31">
        <f t="shared" si="43"/>
        <v>5.8354557008059658</v>
      </c>
      <c r="BI38" s="31">
        <f t="shared" si="44"/>
        <v>6.0032062038330096</v>
      </c>
      <c r="BJ38" s="31">
        <f t="shared" si="45"/>
        <v>5.0065349035827422</v>
      </c>
      <c r="BK38" s="31">
        <f t="shared" si="46"/>
        <v>4.571551985996277</v>
      </c>
      <c r="BL38" s="31">
        <f t="shared" si="47"/>
        <v>4.3111828336406948</v>
      </c>
      <c r="BM38" s="31">
        <f t="shared" si="24"/>
        <v>7.9625530896691963</v>
      </c>
      <c r="BN38" s="31">
        <f t="shared" si="25"/>
        <v>3.594957983193277</v>
      </c>
      <c r="BO38" s="27"/>
      <c r="BP38" s="27"/>
      <c r="BQ38" s="27"/>
      <c r="BS38" s="27"/>
      <c r="BU38" s="27"/>
      <c r="BW38" s="32"/>
      <c r="BY38" s="32"/>
      <c r="BZ38" s="32"/>
      <c r="CB38" s="31"/>
      <c r="CC38" s="31"/>
      <c r="CD38" s="31"/>
    </row>
    <row r="39" spans="1:82" s="24" customFormat="1" ht="17" customHeight="1" x14ac:dyDescent="0.35">
      <c r="A39" s="1" t="s">
        <v>92</v>
      </c>
      <c r="B39" s="1" t="s">
        <v>167</v>
      </c>
      <c r="C39" s="36" t="s">
        <v>89</v>
      </c>
      <c r="D39" s="1">
        <v>382932.69</v>
      </c>
      <c r="E39" s="1">
        <v>7530616.7800000003</v>
      </c>
      <c r="F39" s="36" t="s">
        <v>71</v>
      </c>
      <c r="G39" s="59" t="s">
        <v>138</v>
      </c>
      <c r="H39" s="22">
        <v>48.6648304600049</v>
      </c>
      <c r="I39" s="22">
        <v>12.546637797205653</v>
      </c>
      <c r="J39" s="22">
        <v>15.328061116104259</v>
      </c>
      <c r="K39" s="22">
        <v>6.3791339161696223</v>
      </c>
      <c r="L39" s="22">
        <v>8.6869090611978095</v>
      </c>
      <c r="M39" s="22">
        <v>3.507012010785195</v>
      </c>
      <c r="N39" s="22">
        <v>0.8959004820655283</v>
      </c>
      <c r="O39" s="22">
        <v>2.1213391616962172</v>
      </c>
      <c r="P39" s="22">
        <v>0.32651491134896643</v>
      </c>
      <c r="Q39" s="22">
        <v>0.21566108342184817</v>
      </c>
      <c r="R39" s="22">
        <f t="shared" si="26"/>
        <v>98.671999999999997</v>
      </c>
      <c r="S39" s="22">
        <v>0.76</v>
      </c>
      <c r="T39" s="22">
        <v>25.798709044856608</v>
      </c>
      <c r="U39" s="22">
        <v>166.28074189067735</v>
      </c>
      <c r="V39" s="22">
        <v>14.007892801699485</v>
      </c>
      <c r="W39" s="22">
        <v>25.597156630443664</v>
      </c>
      <c r="X39" s="22">
        <v>59.558738459024433</v>
      </c>
      <c r="Y39" s="22">
        <v>7.8504665413841002</v>
      </c>
      <c r="Z39" s="22">
        <v>33.054595963722527</v>
      </c>
      <c r="AA39" s="22">
        <v>2.0155241441294223</v>
      </c>
      <c r="AB39" s="22">
        <v>6.8326268485987427</v>
      </c>
      <c r="AC39" s="22">
        <v>0.97752920990276981</v>
      </c>
      <c r="AD39" s="22">
        <v>5.3915270855462047</v>
      </c>
      <c r="AE39" s="22">
        <v>1.0279173135060053</v>
      </c>
      <c r="AF39" s="22">
        <v>2.811656181060544</v>
      </c>
      <c r="AG39" s="22">
        <v>0.36279434594329601</v>
      </c>
      <c r="AH39" s="22">
        <v>2.2372317999836588</v>
      </c>
      <c r="AI39" s="22">
        <v>0.33256148378135469</v>
      </c>
      <c r="AJ39" s="23">
        <v>1.2765909734856837</v>
      </c>
      <c r="AK39" s="22">
        <v>3.6682539423155491</v>
      </c>
      <c r="AM39" s="25">
        <f t="shared" si="27"/>
        <v>6.4453125</v>
      </c>
      <c r="AN39" s="26">
        <f t="shared" si="28"/>
        <v>1.6396396396396398</v>
      </c>
      <c r="AO39" s="26"/>
      <c r="AP39" s="28">
        <f t="shared" si="48"/>
        <v>1.4553665089270731</v>
      </c>
      <c r="AQ39" s="28">
        <f t="shared" si="29"/>
        <v>0.17877553544138935</v>
      </c>
      <c r="AR39" s="29">
        <f t="shared" si="30"/>
        <v>-12.283884117491919</v>
      </c>
      <c r="AS39" s="29"/>
      <c r="AT39" s="30"/>
      <c r="AU39" s="31"/>
      <c r="AV39" s="31">
        <f t="shared" si="31"/>
        <v>43.155928733124107</v>
      </c>
      <c r="AW39" s="31">
        <f t="shared" si="32"/>
        <v>19.646413466619194</v>
      </c>
      <c r="AX39" s="31">
        <f t="shared" si="33"/>
        <v>37.259325517385243</v>
      </c>
      <c r="AY39" s="31">
        <f t="shared" si="34"/>
        <v>33.554218850154612</v>
      </c>
      <c r="AZ39" s="31">
        <f t="shared" si="35"/>
        <v>28.44371935284094</v>
      </c>
      <c r="BA39" s="31">
        <f t="shared" si="36"/>
        <v>24.412552410430227</v>
      </c>
      <c r="BB39" s="31">
        <f t="shared" si="37"/>
        <v>14.846494811667622</v>
      </c>
      <c r="BC39" s="31">
        <f t="shared" si="38"/>
        <v>11.997167524579893</v>
      </c>
      <c r="BD39" s="31">
        <f t="shared" si="39"/>
        <v>11.464139007716012</v>
      </c>
      <c r="BE39" s="31">
        <f t="shared" si="40"/>
        <v>9.0511963879886093</v>
      </c>
      <c r="BF39" s="31">
        <f t="shared" si="41"/>
        <v>7.3155048650559085</v>
      </c>
      <c r="BG39" s="31">
        <f t="shared" si="42"/>
        <v>6.267788496987837</v>
      </c>
      <c r="BH39" s="31">
        <f t="shared" si="43"/>
        <v>5.6700459439245297</v>
      </c>
      <c r="BI39" s="31">
        <f t="shared" si="44"/>
        <v>5.8576170438761332</v>
      </c>
      <c r="BJ39" s="31">
        <f t="shared" si="45"/>
        <v>4.9026262965310279</v>
      </c>
      <c r="BK39" s="31">
        <f t="shared" si="46"/>
        <v>4.5379955374922085</v>
      </c>
      <c r="BL39" s="31">
        <f t="shared" si="47"/>
        <v>4.4940741051534419</v>
      </c>
      <c r="BM39" s="31">
        <f t="shared" si="24"/>
        <v>8.2105249354157639</v>
      </c>
      <c r="BN39" s="31">
        <f t="shared" si="25"/>
        <v>2.1966314007617438</v>
      </c>
      <c r="BO39" s="27"/>
      <c r="BP39" s="27"/>
      <c r="BQ39" s="27"/>
      <c r="BR39" s="53"/>
      <c r="BS39" s="27"/>
      <c r="BT39" s="53"/>
      <c r="BU39" s="27"/>
      <c r="BV39" s="53"/>
      <c r="BW39" s="32"/>
      <c r="BX39" s="53"/>
      <c r="BY39" s="32"/>
      <c r="BZ39" s="32"/>
      <c r="CA39" s="53"/>
      <c r="CB39" s="31"/>
      <c r="CC39" s="31"/>
      <c r="CD39" s="31"/>
    </row>
    <row r="40" spans="1:82" s="53" customFormat="1" ht="17" customHeight="1" x14ac:dyDescent="0.35">
      <c r="A40" s="1" t="s">
        <v>93</v>
      </c>
      <c r="B40" s="1" t="s">
        <v>167</v>
      </c>
      <c r="C40" s="36" t="s">
        <v>89</v>
      </c>
      <c r="D40" s="1">
        <v>382932.69</v>
      </c>
      <c r="E40" s="1">
        <v>7530616.7800000003</v>
      </c>
      <c r="F40" s="36" t="s">
        <v>71</v>
      </c>
      <c r="G40" s="59" t="s">
        <v>138</v>
      </c>
      <c r="H40" s="22">
        <v>51.29990079103159</v>
      </c>
      <c r="I40" s="22">
        <v>13.504195107586391</v>
      </c>
      <c r="J40" s="22">
        <v>14.205972136191471</v>
      </c>
      <c r="K40" s="22">
        <v>4.9425153586043722</v>
      </c>
      <c r="L40" s="22">
        <v>6.3761455741833295</v>
      </c>
      <c r="M40" s="22">
        <v>4.7119314777769876</v>
      </c>
      <c r="N40" s="22">
        <v>0.83210704820317027</v>
      </c>
      <c r="O40" s="22">
        <v>2.2226281034535282</v>
      </c>
      <c r="P40" s="22">
        <v>0.43510175773515164</v>
      </c>
      <c r="Q40" s="22">
        <v>0.19850264523400929</v>
      </c>
      <c r="R40" s="22">
        <f t="shared" si="26"/>
        <v>98.729000000000013</v>
      </c>
      <c r="S40" s="22">
        <v>0.25</v>
      </c>
      <c r="T40" s="22">
        <v>30.076158368789283</v>
      </c>
      <c r="U40" s="22">
        <v>193.48995217254441</v>
      </c>
      <c r="V40" s="22">
        <v>18.145948882502871</v>
      </c>
      <c r="W40" s="22">
        <v>30.677681536165075</v>
      </c>
      <c r="X40" s="22">
        <v>67.270340884858697</v>
      </c>
      <c r="Y40" s="22">
        <v>9.0328728967597147</v>
      </c>
      <c r="Z40" s="22">
        <v>37.895959544674497</v>
      </c>
      <c r="AA40" s="22">
        <v>2.315864194396775</v>
      </c>
      <c r="AB40" s="22">
        <v>7.609268067303689</v>
      </c>
      <c r="AC40" s="22">
        <v>1.1027924735222741</v>
      </c>
      <c r="AD40" s="22">
        <v>6.1255109211100844</v>
      </c>
      <c r="AE40" s="22">
        <v>1.1629447902598524</v>
      </c>
      <c r="AF40" s="22">
        <v>3.3083774205668215</v>
      </c>
      <c r="AG40" s="22">
        <v>0.42106621716304998</v>
      </c>
      <c r="AH40" s="22">
        <v>2.6567273225763866</v>
      </c>
      <c r="AI40" s="22">
        <v>0.38096467267133099</v>
      </c>
      <c r="AJ40" s="23">
        <v>0.24859293444243646</v>
      </c>
      <c r="AK40" s="22">
        <v>4.7520330222687068</v>
      </c>
      <c r="AL40" s="24"/>
      <c r="AM40" s="25">
        <f t="shared" si="27"/>
        <v>6.4333333333333336</v>
      </c>
      <c r="AN40" s="26">
        <f t="shared" si="28"/>
        <v>1.7886792452830189</v>
      </c>
      <c r="AO40" s="26"/>
      <c r="AP40" s="28">
        <f t="shared" si="48"/>
        <v>1.4494316147850206</v>
      </c>
      <c r="AQ40" s="28">
        <f t="shared" si="29"/>
        <v>1.2008386803425841</v>
      </c>
      <c r="AR40" s="29">
        <f t="shared" si="30"/>
        <v>-82.848936651674478</v>
      </c>
      <c r="AS40" s="29"/>
      <c r="AT40" s="30"/>
      <c r="AU40" s="31"/>
      <c r="AV40" s="31">
        <f t="shared" si="31"/>
        <v>55.906270850220075</v>
      </c>
      <c r="AW40" s="31">
        <f t="shared" si="32"/>
        <v>25.450138685137269</v>
      </c>
      <c r="AX40" s="31">
        <f t="shared" si="33"/>
        <v>44.654558276805055</v>
      </c>
      <c r="AY40" s="31">
        <f t="shared" si="34"/>
        <v>37.898783597103495</v>
      </c>
      <c r="AZ40" s="31">
        <f t="shared" si="35"/>
        <v>32.727800350578676</v>
      </c>
      <c r="BA40" s="31">
        <f t="shared" si="36"/>
        <v>27.988153282625181</v>
      </c>
      <c r="BB40" s="31">
        <f t="shared" si="37"/>
        <v>17.275888586834323</v>
      </c>
      <c r="BC40" s="31">
        <f t="shared" si="38"/>
        <v>13.784905919028422</v>
      </c>
      <c r="BD40" s="31">
        <f t="shared" si="39"/>
        <v>12.767228300845117</v>
      </c>
      <c r="BE40" s="31">
        <f t="shared" si="40"/>
        <v>10.211041421502538</v>
      </c>
      <c r="BF40" s="31">
        <f t="shared" si="41"/>
        <v>8.311412375997401</v>
      </c>
      <c r="BG40" s="31">
        <f t="shared" si="42"/>
        <v>7.0911267698771487</v>
      </c>
      <c r="BH40" s="31">
        <f t="shared" si="43"/>
        <v>6.6101446964372057</v>
      </c>
      <c r="BI40" s="31">
        <f t="shared" si="44"/>
        <v>6.8924529595142117</v>
      </c>
      <c r="BJ40" s="31">
        <f t="shared" si="45"/>
        <v>5.6900840157168924</v>
      </c>
      <c r="BK40" s="31">
        <f t="shared" si="46"/>
        <v>5.3888992344348612</v>
      </c>
      <c r="BL40" s="31">
        <f t="shared" si="47"/>
        <v>5.1481712523152838</v>
      </c>
      <c r="BM40" s="31">
        <f t="shared" si="24"/>
        <v>8.2863969679492477</v>
      </c>
      <c r="BN40" s="31">
        <f t="shared" si="25"/>
        <v>2.1966980825479356</v>
      </c>
      <c r="BO40" s="27"/>
      <c r="BP40" s="27"/>
      <c r="BQ40" s="27"/>
      <c r="BR40" s="54"/>
      <c r="BS40" s="27"/>
      <c r="BT40" s="54"/>
      <c r="BU40" s="27"/>
      <c r="BV40" s="54"/>
      <c r="BW40" s="32"/>
      <c r="BX40" s="54"/>
      <c r="BY40" s="32"/>
      <c r="BZ40" s="32"/>
      <c r="CA40" s="54"/>
      <c r="CB40" s="31"/>
      <c r="CC40" s="31"/>
      <c r="CD40" s="31"/>
    </row>
    <row r="41" spans="1:82" s="54" customFormat="1" ht="17" customHeight="1" x14ac:dyDescent="0.35">
      <c r="A41" s="1" t="s">
        <v>94</v>
      </c>
      <c r="B41" s="1" t="s">
        <v>167</v>
      </c>
      <c r="C41" s="36" t="s">
        <v>89</v>
      </c>
      <c r="D41" s="1">
        <v>382932.69</v>
      </c>
      <c r="E41" s="1">
        <v>7530616.7800000003</v>
      </c>
      <c r="F41" s="36" t="s">
        <v>71</v>
      </c>
      <c r="G41" s="59" t="s">
        <v>138</v>
      </c>
      <c r="H41" s="22">
        <v>49.962723610319841</v>
      </c>
      <c r="I41" s="22">
        <v>13.653597704891347</v>
      </c>
      <c r="J41" s="22">
        <v>15.612723203385691</v>
      </c>
      <c r="K41" s="22">
        <v>4.5511992349637831</v>
      </c>
      <c r="L41" s="22">
        <v>6.9825242125824039</v>
      </c>
      <c r="M41" s="22">
        <v>3.9785317815577437</v>
      </c>
      <c r="N41" s="22">
        <v>0.98458614796125976</v>
      </c>
      <c r="O41" s="22">
        <v>2.3268382843655893</v>
      </c>
      <c r="P41" s="22">
        <v>0.47219947912427768</v>
      </c>
      <c r="Q41" s="22">
        <v>0.23107634084805076</v>
      </c>
      <c r="R41" s="22">
        <f t="shared" si="26"/>
        <v>98.756</v>
      </c>
      <c r="S41" s="22">
        <v>0.46</v>
      </c>
      <c r="T41" s="22">
        <v>35.16379099861642</v>
      </c>
      <c r="U41" s="22">
        <v>213.99678522015137</v>
      </c>
      <c r="V41" s="22">
        <v>20.495466753479285</v>
      </c>
      <c r="W41" s="22">
        <v>31.948815821600061</v>
      </c>
      <c r="X41" s="22">
        <v>75.350980711320901</v>
      </c>
      <c r="Y41" s="22">
        <v>9.4640831773419052</v>
      </c>
      <c r="Z41" s="22">
        <v>39.282977944168636</v>
      </c>
      <c r="AA41" s="22">
        <v>2.51169935704403</v>
      </c>
      <c r="AB41" s="22">
        <v>8.2986546756734754</v>
      </c>
      <c r="AC41" s="22">
        <v>1.2458028810938389</v>
      </c>
      <c r="AD41" s="22">
        <v>7.1131325791486937</v>
      </c>
      <c r="AE41" s="22">
        <v>1.3663644502319525</v>
      </c>
      <c r="AF41" s="22">
        <v>3.8981574021323344</v>
      </c>
      <c r="AG41" s="22">
        <v>0.50233987140880598</v>
      </c>
      <c r="AH41" s="22">
        <v>3.084366810450069</v>
      </c>
      <c r="AI41" s="22">
        <v>0.45210588426792547</v>
      </c>
      <c r="AJ41" s="23">
        <v>0.18967175383797466</v>
      </c>
      <c r="AK41" s="22">
        <v>5.7367213314885657</v>
      </c>
      <c r="AL41" s="24"/>
      <c r="AM41" s="25">
        <f t="shared" si="27"/>
        <v>6.0857142857142863</v>
      </c>
      <c r="AN41" s="26">
        <f t="shared" si="28"/>
        <v>1.8599348534201958</v>
      </c>
      <c r="AO41" s="26"/>
      <c r="AP41" s="28">
        <f t="shared" si="48"/>
        <v>1.2829421386756614</v>
      </c>
      <c r="AQ41" s="28">
        <f t="shared" si="29"/>
        <v>1.0932703848376868</v>
      </c>
      <c r="AR41" s="29">
        <f t="shared" si="30"/>
        <v>-85.215876217631575</v>
      </c>
      <c r="AS41" s="29"/>
      <c r="AT41" s="30"/>
      <c r="AU41" s="31"/>
      <c r="AV41" s="31">
        <f t="shared" si="31"/>
        <v>67.49083919398312</v>
      </c>
      <c r="AW41" s="31">
        <f t="shared" si="32"/>
        <v>28.745395166170105</v>
      </c>
      <c r="AX41" s="31">
        <f t="shared" si="33"/>
        <v>46.504826523435312</v>
      </c>
      <c r="AY41" s="31">
        <f t="shared" si="34"/>
        <v>42.451256738772344</v>
      </c>
      <c r="AZ41" s="31">
        <f t="shared" si="35"/>
        <v>34.290156439644583</v>
      </c>
      <c r="BA41" s="31">
        <f t="shared" si="36"/>
        <v>29.01253910204478</v>
      </c>
      <c r="BB41" s="31">
        <f t="shared" si="37"/>
        <v>19.1068558232278</v>
      </c>
      <c r="BC41" s="31">
        <f t="shared" si="38"/>
        <v>14.950591410976369</v>
      </c>
      <c r="BD41" s="31">
        <f t="shared" si="39"/>
        <v>13.923917241062879</v>
      </c>
      <c r="BE41" s="31">
        <f t="shared" si="40"/>
        <v>11.53521186197999</v>
      </c>
      <c r="BF41" s="31">
        <f t="shared" si="41"/>
        <v>9.6514688997947005</v>
      </c>
      <c r="BG41" s="31">
        <f t="shared" si="42"/>
        <v>8.3314905501948324</v>
      </c>
      <c r="BH41" s="31">
        <f t="shared" si="43"/>
        <v>7.7283057139816309</v>
      </c>
      <c r="BI41" s="31">
        <f t="shared" si="44"/>
        <v>8.121161254442363</v>
      </c>
      <c r="BJ41" s="31">
        <f t="shared" si="45"/>
        <v>6.7883766406595409</v>
      </c>
      <c r="BK41" s="31">
        <f t="shared" si="46"/>
        <v>6.2563221307303634</v>
      </c>
      <c r="BL41" s="31">
        <f t="shared" si="47"/>
        <v>6.1095389765935879</v>
      </c>
      <c r="BM41" s="31">
        <f t="shared" si="24"/>
        <v>7.4332532039884489</v>
      </c>
      <c r="BN41" s="31">
        <f t="shared" si="25"/>
        <v>2.347883506343714</v>
      </c>
      <c r="BO41" s="27"/>
      <c r="BP41" s="27"/>
      <c r="BQ41" s="27"/>
      <c r="BR41" s="24"/>
      <c r="BS41" s="27"/>
      <c r="BT41" s="24"/>
      <c r="BU41" s="27"/>
      <c r="BV41" s="24"/>
      <c r="BW41" s="32"/>
      <c r="BX41" s="24"/>
      <c r="BY41" s="32"/>
      <c r="BZ41" s="32"/>
      <c r="CA41" s="24"/>
      <c r="CB41" s="31"/>
      <c r="CC41" s="31"/>
      <c r="CD41" s="31"/>
    </row>
    <row r="42" spans="1:82" s="24" customFormat="1" ht="17" customHeight="1" x14ac:dyDescent="0.35">
      <c r="A42" s="1" t="s">
        <v>95</v>
      </c>
      <c r="B42" s="1" t="s">
        <v>167</v>
      </c>
      <c r="C42" s="36" t="s">
        <v>89</v>
      </c>
      <c r="D42" s="1">
        <v>382932.69</v>
      </c>
      <c r="E42" s="1">
        <v>7530616.7800000003</v>
      </c>
      <c r="F42" s="36" t="s">
        <v>71</v>
      </c>
      <c r="G42" s="59" t="s">
        <v>138</v>
      </c>
      <c r="H42" s="22">
        <v>50.208974838421199</v>
      </c>
      <c r="I42" s="22">
        <v>13.803949229706111</v>
      </c>
      <c r="J42" s="22">
        <v>15.764451851550751</v>
      </c>
      <c r="K42" s="22">
        <v>4.5644522580382914</v>
      </c>
      <c r="L42" s="22">
        <v>6.1831236535100205</v>
      </c>
      <c r="M42" s="22">
        <v>4.494075240843868</v>
      </c>
      <c r="N42" s="22">
        <v>0.81737878541522702</v>
      </c>
      <c r="O42" s="22">
        <v>2.3556193040933295</v>
      </c>
      <c r="P42" s="22">
        <v>0.42628364700621924</v>
      </c>
      <c r="Q42" s="22">
        <v>0.31569119141498314</v>
      </c>
      <c r="R42" s="22">
        <f t="shared" si="26"/>
        <v>98.933999999999983</v>
      </c>
      <c r="S42" s="22">
        <v>0.53</v>
      </c>
      <c r="T42" s="22">
        <v>30.061040201617818</v>
      </c>
      <c r="U42" s="22">
        <v>213.14182350310963</v>
      </c>
      <c r="V42" s="22">
        <v>20.208257794398605</v>
      </c>
      <c r="W42" s="22">
        <v>28.050268281777161</v>
      </c>
      <c r="X42" s="22">
        <v>64.746855818869165</v>
      </c>
      <c r="Y42" s="22">
        <v>8.2843803097435078</v>
      </c>
      <c r="Z42" s="22">
        <v>34.585277021259301</v>
      </c>
      <c r="AA42" s="22">
        <v>2.1314182350310964</v>
      </c>
      <c r="AB42" s="22">
        <v>7.1080787366367231</v>
      </c>
      <c r="AC42" s="22">
        <v>1.0456013983171417</v>
      </c>
      <c r="AD42" s="22">
        <v>5.9820464615259548</v>
      </c>
      <c r="AE42" s="22">
        <v>1.1863554327059875</v>
      </c>
      <c r="AF42" s="22">
        <v>3.3982045445307101</v>
      </c>
      <c r="AG42" s="22">
        <v>0.44236982236494454</v>
      </c>
      <c r="AH42" s="22">
        <v>2.8050268281777164</v>
      </c>
      <c r="AI42" s="22">
        <v>0.40215438396813141</v>
      </c>
      <c r="AJ42" s="23">
        <v>0.18630851254992328</v>
      </c>
      <c r="AK42" s="22">
        <v>5.2983840087801308</v>
      </c>
      <c r="AM42" s="25">
        <f t="shared" si="27"/>
        <v>7.0903010033444822</v>
      </c>
      <c r="AN42" s="26">
        <f t="shared" si="28"/>
        <v>1.8888888888888888</v>
      </c>
      <c r="AO42" s="26"/>
      <c r="AP42" s="28">
        <f t="shared" si="48"/>
        <v>1.7945476785997769</v>
      </c>
      <c r="AQ42" s="28">
        <f t="shared" si="29"/>
        <v>1.6082391660498536</v>
      </c>
      <c r="AR42" s="29">
        <f t="shared" si="30"/>
        <v>-89.618079543292311</v>
      </c>
      <c r="AS42" s="29"/>
      <c r="AT42" s="30"/>
      <c r="AU42" s="31"/>
      <c r="AV42" s="31">
        <f t="shared" si="31"/>
        <v>62.333929515060355</v>
      </c>
      <c r="AW42" s="31">
        <f t="shared" si="32"/>
        <v>28.342577551751202</v>
      </c>
      <c r="AX42" s="31">
        <f t="shared" si="33"/>
        <v>40.830084835192373</v>
      </c>
      <c r="AY42" s="31">
        <f t="shared" si="34"/>
        <v>36.47710186978545</v>
      </c>
      <c r="AZ42" s="31">
        <f t="shared" si="35"/>
        <v>30.015870687476475</v>
      </c>
      <c r="BA42" s="31">
        <f t="shared" si="36"/>
        <v>25.543040636085156</v>
      </c>
      <c r="BB42" s="31">
        <f t="shared" si="37"/>
        <v>19.030519955634791</v>
      </c>
      <c r="BC42" s="31">
        <f t="shared" si="38"/>
        <v>12.687013303756526</v>
      </c>
      <c r="BD42" s="31">
        <f t="shared" si="39"/>
        <v>11.926306605095174</v>
      </c>
      <c r="BE42" s="31">
        <f t="shared" si="40"/>
        <v>9.6814944288624236</v>
      </c>
      <c r="BF42" s="31">
        <f t="shared" si="41"/>
        <v>8.1167523222875921</v>
      </c>
      <c r="BG42" s="31">
        <f t="shared" si="42"/>
        <v>7.2338745896706556</v>
      </c>
      <c r="BH42" s="31">
        <f t="shared" si="43"/>
        <v>6.6068220223335867</v>
      </c>
      <c r="BI42" s="31">
        <f t="shared" si="44"/>
        <v>7.0795928011056466</v>
      </c>
      <c r="BJ42" s="31">
        <f t="shared" si="45"/>
        <v>5.9779705724992507</v>
      </c>
      <c r="BK42" s="31">
        <f t="shared" si="46"/>
        <v>5.6897095906241715</v>
      </c>
      <c r="BL42" s="31">
        <f t="shared" si="47"/>
        <v>5.4345187022720465</v>
      </c>
      <c r="BM42" s="31">
        <f t="shared" si="24"/>
        <v>7.1761280931586597</v>
      </c>
      <c r="BN42" s="31">
        <f t="shared" si="25"/>
        <v>2.1993034825870637</v>
      </c>
      <c r="BO42" s="27"/>
      <c r="BP42" s="27"/>
      <c r="BQ42" s="27"/>
      <c r="BS42" s="27"/>
      <c r="BU42" s="27"/>
      <c r="BW42" s="32"/>
      <c r="BY42" s="32"/>
      <c r="BZ42" s="32"/>
      <c r="CB42" s="31"/>
      <c r="CC42" s="31"/>
      <c r="CD42" s="31"/>
    </row>
    <row r="43" spans="1:82" s="24" customFormat="1" ht="17" customHeight="1" x14ac:dyDescent="0.35">
      <c r="A43" s="1" t="s">
        <v>96</v>
      </c>
      <c r="B43" s="1" t="s">
        <v>167</v>
      </c>
      <c r="C43" s="36" t="s">
        <v>68</v>
      </c>
      <c r="D43" s="1">
        <v>3443590</v>
      </c>
      <c r="E43" s="1">
        <v>7592435</v>
      </c>
      <c r="F43" s="36" t="s">
        <v>71</v>
      </c>
      <c r="G43" s="59" t="s">
        <v>138</v>
      </c>
      <c r="H43" s="22">
        <v>53.17867415032849</v>
      </c>
      <c r="I43" s="22">
        <v>14.455253737520046</v>
      </c>
      <c r="J43" s="22">
        <v>9.1830986498370475</v>
      </c>
      <c r="K43" s="22">
        <v>8.3501184625730698</v>
      </c>
      <c r="L43" s="22">
        <v>6.7451078578449124</v>
      </c>
      <c r="M43" s="22">
        <v>4.7236071594847662</v>
      </c>
      <c r="N43" s="22">
        <v>0.80047364337075166</v>
      </c>
      <c r="O43" s="22">
        <v>0.5008039418550515</v>
      </c>
      <c r="P43" s="22">
        <v>0.11174124463297294</v>
      </c>
      <c r="Q43" s="22">
        <v>0.13612115255289431</v>
      </c>
      <c r="R43" s="22">
        <f t="shared" si="26"/>
        <v>98.184999999999988</v>
      </c>
      <c r="S43" s="22">
        <v>1.53</v>
      </c>
      <c r="T43" s="22">
        <v>11.885205110961667</v>
      </c>
      <c r="U43" s="22">
        <v>67.044746779783765</v>
      </c>
      <c r="V43" s="22">
        <v>2.4786239718586729</v>
      </c>
      <c r="W43" s="22">
        <v>9.9754456572344949</v>
      </c>
      <c r="X43" s="22">
        <v>14.323195902953804</v>
      </c>
      <c r="Y43" s="22">
        <v>2.7732145258910559</v>
      </c>
      <c r="Z43" s="22">
        <v>11.783622161295328</v>
      </c>
      <c r="AA43" s="22">
        <v>0.77203041746417667</v>
      </c>
      <c r="AB43" s="22">
        <v>2.4481490869587712</v>
      </c>
      <c r="AC43" s="22">
        <v>0.37585691376545449</v>
      </c>
      <c r="AD43" s="22">
        <v>2.3364078423257975</v>
      </c>
      <c r="AE43" s="22">
        <v>0.46728156846515961</v>
      </c>
      <c r="AF43" s="22">
        <v>1.4424778852620144</v>
      </c>
      <c r="AG43" s="22">
        <v>0.20316589933267809</v>
      </c>
      <c r="AH43" s="22">
        <v>1.3612115255289432</v>
      </c>
      <c r="AI43" s="22">
        <v>0.20316589933267809</v>
      </c>
      <c r="AJ43" s="23">
        <v>0.45614150044065394</v>
      </c>
      <c r="AK43" s="22">
        <v>2.9662221302570999</v>
      </c>
      <c r="AL43" s="54"/>
      <c r="AM43" s="25">
        <f t="shared" si="27"/>
        <v>5.6410256410256414</v>
      </c>
      <c r="AN43" s="26">
        <f t="shared" si="28"/>
        <v>2.1791044776119404</v>
      </c>
      <c r="AO43" s="26"/>
      <c r="AP43" s="28">
        <f t="shared" si="48"/>
        <v>1.0859831624112122</v>
      </c>
      <c r="AQ43" s="28">
        <f t="shared" si="29"/>
        <v>0.62984166197055824</v>
      </c>
      <c r="AR43" s="29">
        <f t="shared" si="30"/>
        <v>-57.997368998992449</v>
      </c>
      <c r="AS43" s="29"/>
      <c r="AT43" s="55"/>
      <c r="AU43" s="56"/>
      <c r="AV43" s="31">
        <f t="shared" si="31"/>
        <v>34.896730944201174</v>
      </c>
      <c r="AW43" s="31">
        <f t="shared" si="32"/>
        <v>3.4763309563235247</v>
      </c>
      <c r="AX43" s="31">
        <f t="shared" si="33"/>
        <v>14.520299355508724</v>
      </c>
      <c r="AY43" s="31">
        <f t="shared" si="34"/>
        <v>8.0694061425091856</v>
      </c>
      <c r="AZ43" s="31">
        <f t="shared" si="35"/>
        <v>10.047878716996578</v>
      </c>
      <c r="BA43" s="31">
        <f t="shared" si="36"/>
        <v>8.7028228665401244</v>
      </c>
      <c r="BB43" s="31">
        <f t="shared" si="37"/>
        <v>5.9861381053378366</v>
      </c>
      <c r="BC43" s="31">
        <f t="shared" si="38"/>
        <v>4.5954191515724796</v>
      </c>
      <c r="BD43" s="31">
        <f t="shared" si="39"/>
        <v>4.1076326962395493</v>
      </c>
      <c r="BE43" s="31">
        <f t="shared" si="40"/>
        <v>3.4801566089393936</v>
      </c>
      <c r="BF43" s="31">
        <f t="shared" si="41"/>
        <v>3.1701598946075951</v>
      </c>
      <c r="BG43" s="31">
        <f t="shared" si="42"/>
        <v>2.8492778564948757</v>
      </c>
      <c r="BH43" s="31">
        <f t="shared" si="43"/>
        <v>2.6121329914201468</v>
      </c>
      <c r="BI43" s="31">
        <f t="shared" si="44"/>
        <v>3.0051622609625301</v>
      </c>
      <c r="BJ43" s="31">
        <f t="shared" si="45"/>
        <v>2.7454851261172717</v>
      </c>
      <c r="BK43" s="31">
        <f t="shared" si="46"/>
        <v>2.7610781450891344</v>
      </c>
      <c r="BL43" s="31">
        <f t="shared" si="47"/>
        <v>2.7454851261172717</v>
      </c>
      <c r="BM43" s="31">
        <f t="shared" si="24"/>
        <v>5.2589237220013461</v>
      </c>
      <c r="BN43" s="31">
        <f t="shared" si="25"/>
        <v>10.038379942140788</v>
      </c>
      <c r="BO43" s="27"/>
      <c r="BP43" s="27"/>
      <c r="BQ43" s="27"/>
      <c r="BS43" s="27"/>
      <c r="BU43" s="27"/>
      <c r="BW43" s="32"/>
      <c r="BY43" s="32"/>
      <c r="BZ43" s="32"/>
      <c r="CB43" s="31"/>
      <c r="CC43" s="31"/>
      <c r="CD43" s="31"/>
    </row>
    <row r="44" spans="1:82" s="24" customFormat="1" ht="17" customHeight="1" x14ac:dyDescent="0.35">
      <c r="A44" s="1" t="s">
        <v>97</v>
      </c>
      <c r="B44" s="1" t="s">
        <v>167</v>
      </c>
      <c r="C44" s="36" t="s">
        <v>68</v>
      </c>
      <c r="D44" s="1">
        <v>3443590</v>
      </c>
      <c r="E44" s="1">
        <v>7592435</v>
      </c>
      <c r="F44" s="36" t="s">
        <v>71</v>
      </c>
      <c r="G44" s="59" t="s">
        <v>138</v>
      </c>
      <c r="H44" s="22">
        <v>48.66092801162609</v>
      </c>
      <c r="I44" s="22">
        <v>13.182760678880987</v>
      </c>
      <c r="J44" s="22">
        <v>14.345650594280375</v>
      </c>
      <c r="K44" s="22">
        <v>4.9422821404473964</v>
      </c>
      <c r="L44" s="22">
        <v>9.0925961488555558</v>
      </c>
      <c r="M44" s="22">
        <v>3.3583458763689209</v>
      </c>
      <c r="N44" s="22">
        <v>1.0897080500337364</v>
      </c>
      <c r="O44" s="22">
        <v>1.4325600768152797</v>
      </c>
      <c r="P44" s="22">
        <v>0.28370503970519534</v>
      </c>
      <c r="Q44" s="22">
        <v>0.18646338298645349</v>
      </c>
      <c r="R44" s="22">
        <f t="shared" si="26"/>
        <v>96.574999999999989</v>
      </c>
      <c r="S44" s="22">
        <v>0.24</v>
      </c>
      <c r="T44" s="22">
        <v>34.986946592619496</v>
      </c>
      <c r="U44" s="22">
        <v>146.36373073130221</v>
      </c>
      <c r="V44" s="22">
        <v>9.2529947578761611</v>
      </c>
      <c r="W44" s="22">
        <v>21.95455960969533</v>
      </c>
      <c r="X44" s="22">
        <v>37.292676597290708</v>
      </c>
      <c r="Y44" s="22">
        <v>6.2956454040587531</v>
      </c>
      <c r="Z44" s="22">
        <v>26.666268749675613</v>
      </c>
      <c r="AA44" s="22">
        <v>1.6140110032698398</v>
      </c>
      <c r="AB44" s="22">
        <v>6.5462682306534488</v>
      </c>
      <c r="AC44" s="22">
        <v>1.082690610889085</v>
      </c>
      <c r="AD44" s="22">
        <v>6.6866170135464778</v>
      </c>
      <c r="AE44" s="22">
        <v>1.3934629158665073</v>
      </c>
      <c r="AF44" s="22">
        <v>4.1803887475995225</v>
      </c>
      <c r="AG44" s="22">
        <v>0.6014947838272694</v>
      </c>
      <c r="AH44" s="22">
        <v>3.9698655732599781</v>
      </c>
      <c r="AI44" s="22">
        <v>0.63156952301863289</v>
      </c>
      <c r="AJ44" s="23">
        <v>0.81953717736631171</v>
      </c>
      <c r="AK44" s="22">
        <v>3.5387943115171012</v>
      </c>
      <c r="AM44" s="25">
        <f t="shared" si="27"/>
        <v>4.1833810888252154</v>
      </c>
      <c r="AN44" s="26">
        <f t="shared" si="28"/>
        <v>0.89141414141414133</v>
      </c>
      <c r="AO44" s="26"/>
      <c r="AP44" s="28">
        <f t="shared" si="48"/>
        <v>0.56317528641724868</v>
      </c>
      <c r="AQ44" s="28">
        <f t="shared" si="29"/>
        <v>-0.25636189094906303</v>
      </c>
      <c r="AR44" s="29">
        <f t="shared" si="30"/>
        <v>45.520799142299026</v>
      </c>
      <c r="AS44" s="29"/>
      <c r="AT44" s="30"/>
      <c r="AU44" s="31"/>
      <c r="AV44" s="31">
        <f t="shared" si="31"/>
        <v>41.632874253142361</v>
      </c>
      <c r="AW44" s="31">
        <f t="shared" si="32"/>
        <v>12.977552255085781</v>
      </c>
      <c r="AX44" s="31">
        <f t="shared" si="33"/>
        <v>31.957146447882575</v>
      </c>
      <c r="AY44" s="31">
        <f t="shared" si="34"/>
        <v>21.009958646360964</v>
      </c>
      <c r="AZ44" s="31">
        <f t="shared" si="35"/>
        <v>22.810309434995482</v>
      </c>
      <c r="BA44" s="31">
        <f t="shared" si="36"/>
        <v>19.694437776717585</v>
      </c>
      <c r="BB44" s="31">
        <f t="shared" si="37"/>
        <v>13.068190243866269</v>
      </c>
      <c r="BC44" s="31">
        <f t="shared" si="38"/>
        <v>9.6072083527966647</v>
      </c>
      <c r="BD44" s="31">
        <f t="shared" si="39"/>
        <v>10.983671527942029</v>
      </c>
      <c r="BE44" s="31">
        <f t="shared" si="40"/>
        <v>10.024913063787825</v>
      </c>
      <c r="BF44" s="31">
        <f t="shared" si="41"/>
        <v>9.0727503575935931</v>
      </c>
      <c r="BG44" s="31">
        <f t="shared" si="42"/>
        <v>8.4967250967469958</v>
      </c>
      <c r="BH44" s="31">
        <f t="shared" si="43"/>
        <v>7.6894388115647248</v>
      </c>
      <c r="BI44" s="31">
        <f t="shared" si="44"/>
        <v>8.7091432241656719</v>
      </c>
      <c r="BJ44" s="31">
        <f t="shared" si="45"/>
        <v>8.1283078895576946</v>
      </c>
      <c r="BK44" s="31">
        <f t="shared" si="46"/>
        <v>8.0524656658417406</v>
      </c>
      <c r="BL44" s="31">
        <f t="shared" si="47"/>
        <v>8.5347232840355804</v>
      </c>
      <c r="BM44" s="31">
        <f t="shared" si="24"/>
        <v>3.9686162939438039</v>
      </c>
      <c r="BN44" s="31">
        <f t="shared" si="25"/>
        <v>3.208068319418774</v>
      </c>
      <c r="BO44" s="27"/>
      <c r="BP44" s="27"/>
      <c r="BQ44" s="27"/>
      <c r="BS44" s="27"/>
      <c r="BU44" s="27"/>
      <c r="BW44" s="32"/>
      <c r="BY44" s="32"/>
      <c r="BZ44" s="32"/>
      <c r="CB44" s="31"/>
      <c r="CC44" s="31"/>
      <c r="CD44" s="31"/>
    </row>
    <row r="45" spans="1:82" s="24" customFormat="1" ht="17" customHeight="1" x14ac:dyDescent="0.35">
      <c r="A45" s="1" t="s">
        <v>98</v>
      </c>
      <c r="B45" s="1" t="s">
        <v>167</v>
      </c>
      <c r="C45" s="36" t="s">
        <v>68</v>
      </c>
      <c r="D45" s="1">
        <v>3443590</v>
      </c>
      <c r="E45" s="1">
        <v>7592435</v>
      </c>
      <c r="F45" s="36" t="s">
        <v>71</v>
      </c>
      <c r="G45" s="59" t="s">
        <v>138</v>
      </c>
      <c r="H45" s="22">
        <v>56.561466813082085</v>
      </c>
      <c r="I45" s="22">
        <v>13.610134363766329</v>
      </c>
      <c r="J45" s="22">
        <v>9.9914871178609541</v>
      </c>
      <c r="K45" s="22">
        <v>3.7191652249583029</v>
      </c>
      <c r="L45" s="22">
        <v>6.6040312237773104</v>
      </c>
      <c r="M45" s="22">
        <v>3.6689062354318391</v>
      </c>
      <c r="N45" s="22">
        <v>1.7017693853660558</v>
      </c>
      <c r="O45" s="22">
        <v>0.80313865263288753</v>
      </c>
      <c r="P45" s="22">
        <v>0.23018617203120306</v>
      </c>
      <c r="Q45" s="22">
        <v>0.1387148110930394</v>
      </c>
      <c r="R45" s="22">
        <f t="shared" si="26"/>
        <v>97.028999999999982</v>
      </c>
      <c r="S45" s="22">
        <v>0.5</v>
      </c>
      <c r="T45" s="22">
        <v>20.00307783153249</v>
      </c>
      <c r="U45" s="22">
        <v>120.62157486351252</v>
      </c>
      <c r="V45" s="22">
        <v>6.1315967222285526</v>
      </c>
      <c r="W45" s="22">
        <v>26.436228490919827</v>
      </c>
      <c r="X45" s="22">
        <v>55.284888479109902</v>
      </c>
      <c r="Y45" s="22">
        <v>6.6241348195878951</v>
      </c>
      <c r="Z45" s="22">
        <v>25.330530721337627</v>
      </c>
      <c r="AA45" s="22">
        <v>1.2464229402562961</v>
      </c>
      <c r="AB45" s="22">
        <v>4.4730500678552563</v>
      </c>
      <c r="AC45" s="22">
        <v>0.67347045965461161</v>
      </c>
      <c r="AD45" s="22">
        <v>3.8900457893482789</v>
      </c>
      <c r="AE45" s="22">
        <v>0.79409203451812405</v>
      </c>
      <c r="AF45" s="22">
        <v>2.3320171140279085</v>
      </c>
      <c r="AG45" s="22">
        <v>0.33170933087465942</v>
      </c>
      <c r="AH45" s="22">
        <v>2.1611365496379324</v>
      </c>
      <c r="AI45" s="22">
        <v>0.34176112877995213</v>
      </c>
      <c r="AJ45" s="23">
        <v>2.0027751340556179</v>
      </c>
      <c r="AK45" s="22">
        <v>8.7048569859834863</v>
      </c>
      <c r="AM45" s="25">
        <f t="shared" si="27"/>
        <v>6.0301507537688455</v>
      </c>
      <c r="AN45" s="26">
        <f t="shared" si="28"/>
        <v>4.0279069767441857</v>
      </c>
      <c r="AO45" s="26"/>
      <c r="AP45" s="28">
        <f t="shared" si="48"/>
        <v>1.2573533864564335</v>
      </c>
      <c r="AQ45" s="28">
        <f t="shared" si="29"/>
        <v>-0.74542174759918445</v>
      </c>
      <c r="AR45" s="29">
        <f t="shared" si="30"/>
        <v>59.284983492189681</v>
      </c>
      <c r="AS45" s="29"/>
      <c r="AT45" s="30"/>
      <c r="AU45" s="31"/>
      <c r="AV45" s="31">
        <f t="shared" si="31"/>
        <v>102.410082188041</v>
      </c>
      <c r="AW45" s="31">
        <f t="shared" si="32"/>
        <v>8.5997148979362592</v>
      </c>
      <c r="AX45" s="31">
        <f t="shared" si="33"/>
        <v>38.480681937292324</v>
      </c>
      <c r="AY45" s="31">
        <f t="shared" si="34"/>
        <v>31.146416044568962</v>
      </c>
      <c r="AZ45" s="31">
        <f t="shared" si="35"/>
        <v>24.000488476767735</v>
      </c>
      <c r="BA45" s="31">
        <f t="shared" si="36"/>
        <v>18.707925200397064</v>
      </c>
      <c r="BB45" s="31">
        <f t="shared" si="37"/>
        <v>10.769783469956476</v>
      </c>
      <c r="BC45" s="31">
        <f t="shared" si="38"/>
        <v>7.4191841681922384</v>
      </c>
      <c r="BD45" s="31">
        <f t="shared" si="39"/>
        <v>7.5051175635155314</v>
      </c>
      <c r="BE45" s="31">
        <f t="shared" si="40"/>
        <v>6.2358375893945519</v>
      </c>
      <c r="BF45" s="31">
        <f t="shared" si="41"/>
        <v>5.2782168105132685</v>
      </c>
      <c r="BG45" s="31">
        <f t="shared" si="42"/>
        <v>4.8420246007202685</v>
      </c>
      <c r="BH45" s="31">
        <f t="shared" si="43"/>
        <v>4.3962808420950532</v>
      </c>
      <c r="BI45" s="31">
        <f t="shared" si="44"/>
        <v>4.8583689875581424</v>
      </c>
      <c r="BJ45" s="31">
        <f t="shared" si="45"/>
        <v>4.4825585253332356</v>
      </c>
      <c r="BK45" s="31">
        <f t="shared" si="46"/>
        <v>4.3836441169126417</v>
      </c>
      <c r="BL45" s="31">
        <f t="shared" si="47"/>
        <v>4.6183936321615153</v>
      </c>
      <c r="BM45" s="31">
        <f t="shared" si="24"/>
        <v>8.7782404116312929</v>
      </c>
      <c r="BN45" s="31">
        <f t="shared" si="25"/>
        <v>11.908543876567018</v>
      </c>
      <c r="BO45" s="27"/>
      <c r="BP45" s="27"/>
      <c r="BQ45" s="27"/>
      <c r="BR45" s="32"/>
      <c r="BS45" s="27"/>
      <c r="BT45" s="32"/>
      <c r="BU45" s="27"/>
      <c r="BV45" s="32"/>
      <c r="BW45" s="32"/>
      <c r="BX45" s="32"/>
      <c r="BY45" s="32"/>
      <c r="BZ45" s="32"/>
      <c r="CA45" s="32"/>
      <c r="CB45" s="31"/>
      <c r="CC45" s="31"/>
      <c r="CD45" s="31"/>
    </row>
    <row r="46" spans="1:82" s="44" customFormat="1" ht="17" customHeight="1" x14ac:dyDescent="0.35">
      <c r="A46" s="39" t="s">
        <v>75</v>
      </c>
      <c r="B46" s="39"/>
      <c r="C46" s="40"/>
      <c r="D46" s="39"/>
      <c r="E46" s="39"/>
      <c r="F46" s="40"/>
      <c r="G46" s="42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46">
        <f>AVERAGE(AJ25:AJ45)</f>
        <v>1.7824276431473267</v>
      </c>
      <c r="AK46" s="23"/>
      <c r="AM46" s="43">
        <f>AVERAGE(AM25:AM45)</f>
        <v>5.5872929149712167</v>
      </c>
      <c r="AN46" s="43">
        <f>AVERAGE(AN25:AN45)</f>
        <v>1.431487346476644</v>
      </c>
      <c r="AO46" s="43"/>
      <c r="AP46" s="43"/>
      <c r="AQ46" s="43"/>
      <c r="AR46" s="43"/>
      <c r="AS46" s="43"/>
      <c r="AT46" s="45"/>
      <c r="AU46" s="46"/>
      <c r="AV46" s="46"/>
      <c r="AW46" s="31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3">
        <f>AVERAGE(BM25:BM45)</f>
        <v>5.9601198257094135</v>
      </c>
      <c r="BN46" s="43">
        <f>AVERAGE(BN25:BN45)</f>
        <v>2.822936866204194</v>
      </c>
      <c r="BO46" s="47"/>
      <c r="BP46" s="47"/>
      <c r="BQ46" s="47"/>
      <c r="BR46" s="48"/>
      <c r="BS46" s="47"/>
      <c r="BT46" s="48"/>
      <c r="BU46" s="47"/>
      <c r="BV46" s="48"/>
      <c r="BW46" s="48"/>
      <c r="BX46" s="48"/>
      <c r="BY46" s="48"/>
      <c r="BZ46" s="48"/>
      <c r="CA46" s="48"/>
      <c r="CB46" s="46"/>
      <c r="CC46" s="46"/>
      <c r="CD46" s="46"/>
    </row>
    <row r="47" spans="1:82" s="44" customFormat="1" ht="17" customHeight="1" x14ac:dyDescent="0.35">
      <c r="A47" s="39" t="s">
        <v>76</v>
      </c>
      <c r="B47" s="39"/>
      <c r="C47" s="40"/>
      <c r="D47" s="39"/>
      <c r="E47" s="39"/>
      <c r="F47" s="40"/>
      <c r="G47" s="42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46">
        <f>_xlfn.STDEV.S(AJ25:AJ45)</f>
        <v>2.8325633927686686</v>
      </c>
      <c r="AK47" s="23"/>
      <c r="AM47" s="43">
        <f>_xlfn.STDEV.S(AM25:AM45)</f>
        <v>0.71533956985035552</v>
      </c>
      <c r="AN47" s="43">
        <f>_xlfn.STDEV.S(AN25:AN45)</f>
        <v>0.86575303348468724</v>
      </c>
      <c r="AO47" s="43"/>
      <c r="AP47" s="43"/>
      <c r="AQ47" s="43"/>
      <c r="AR47" s="43"/>
      <c r="AS47" s="43"/>
      <c r="AT47" s="45"/>
      <c r="AU47" s="46"/>
      <c r="AV47" s="46"/>
      <c r="AW47" s="31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3">
        <f>_xlfn.STDEV.S(BM25:BM45)</f>
        <v>2.5868105379991029</v>
      </c>
      <c r="BN47" s="43">
        <f>_xlfn.STDEV.S(BN25:BN45)</f>
        <v>2.8900930818491051</v>
      </c>
      <c r="BO47" s="47"/>
      <c r="BP47" s="47"/>
      <c r="BQ47" s="47"/>
      <c r="BR47" s="48"/>
      <c r="BS47" s="47"/>
      <c r="BT47" s="48"/>
      <c r="BU47" s="47"/>
      <c r="BV47" s="48"/>
      <c r="BW47" s="48"/>
      <c r="BX47" s="48"/>
      <c r="BY47" s="48"/>
      <c r="BZ47" s="48"/>
      <c r="CA47" s="48"/>
      <c r="CB47" s="46"/>
      <c r="CC47" s="46"/>
      <c r="CD47" s="46"/>
    </row>
    <row r="48" spans="1:82" x14ac:dyDescent="0.35">
      <c r="AM48" s="25"/>
      <c r="AN48" s="26"/>
      <c r="AO48" s="26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CB48" s="31"/>
      <c r="CC48" s="31"/>
      <c r="CD48" s="31"/>
    </row>
    <row r="49" spans="1:82" s="60" customFormat="1" ht="14" customHeight="1" x14ac:dyDescent="0.35">
      <c r="A49" s="59" t="s">
        <v>99</v>
      </c>
      <c r="B49" s="59" t="s">
        <v>168</v>
      </c>
      <c r="C49" s="59" t="s">
        <v>100</v>
      </c>
      <c r="D49" s="59">
        <v>53.639690000000002</v>
      </c>
      <c r="E49" s="59">
        <v>77.583349999999996</v>
      </c>
      <c r="F49" s="59" t="s">
        <v>52</v>
      </c>
      <c r="G49" s="59" t="s">
        <v>53</v>
      </c>
      <c r="H49" s="60">
        <v>45.248742201650231</v>
      </c>
      <c r="I49" s="60">
        <v>15.842121151137048</v>
      </c>
      <c r="J49" s="60">
        <v>16.34825920708392</v>
      </c>
      <c r="K49" s="60">
        <v>6.6810223384986918</v>
      </c>
      <c r="L49" s="60">
        <v>12.450996176293019</v>
      </c>
      <c r="M49" s="60">
        <v>1.7714831958140469</v>
      </c>
      <c r="N49" s="60">
        <v>0.90092573958542965</v>
      </c>
      <c r="O49" s="60">
        <v>1.0223988730126785</v>
      </c>
      <c r="P49" s="60">
        <v>0.10122761118937412</v>
      </c>
      <c r="Q49" s="60">
        <v>0.23282350573556046</v>
      </c>
      <c r="R49" s="60">
        <v>100.60000000000001</v>
      </c>
      <c r="S49" s="60">
        <v>1.22</v>
      </c>
      <c r="T49" s="60">
        <v>23.282350573556045</v>
      </c>
      <c r="U49" s="60">
        <v>61.74884282551821</v>
      </c>
      <c r="V49" s="60">
        <v>2.9356007244918492</v>
      </c>
      <c r="W49" s="60">
        <v>4.4540148923324612</v>
      </c>
      <c r="X49" s="60">
        <v>11.337492453209899</v>
      </c>
      <c r="Y49" s="60">
        <v>1.6905011068625477</v>
      </c>
      <c r="Z49" s="60">
        <v>8.5031193399074265</v>
      </c>
      <c r="AA49" s="60">
        <v>0.89080297846649226</v>
      </c>
      <c r="AB49" s="60">
        <v>3.7454216140068421</v>
      </c>
      <c r="AC49" s="60">
        <v>0.62761118937411953</v>
      </c>
      <c r="AD49" s="60">
        <v>4.3527872811430868</v>
      </c>
      <c r="AE49" s="60">
        <v>0.91104850070436705</v>
      </c>
      <c r="AF49" s="60">
        <v>2.5914268464479777</v>
      </c>
      <c r="AG49" s="60">
        <v>0.33405111692493461</v>
      </c>
      <c r="AH49" s="60">
        <v>2.6521634131616021</v>
      </c>
      <c r="AI49" s="60">
        <v>0.40491044475749649</v>
      </c>
      <c r="AJ49" s="47">
        <v>1.0700771330291039</v>
      </c>
      <c r="AK49" s="60">
        <v>0.57699738377943244</v>
      </c>
      <c r="AM49" s="25">
        <f t="shared" ref="AM49:AM82" si="50">U49/T49</f>
        <v>2.6521739130434785</v>
      </c>
      <c r="AN49" s="26">
        <f t="shared" ref="AN49:AN82" si="51">AK49/AH49</f>
        <v>0.21755725190839692</v>
      </c>
      <c r="AO49" s="26"/>
      <c r="AP49" s="27">
        <f t="shared" ref="AP49:AP82" si="52">12.62729*AM49^-2.37501</f>
        <v>1.2452345758113055</v>
      </c>
      <c r="AQ49" s="28">
        <f t="shared" ref="AQ49:AQ82" si="53">AP49-AJ49</f>
        <v>0.17515744278220158</v>
      </c>
      <c r="AR49" s="29">
        <f t="shared" ref="AR49:AR82" si="54">-AQ49/AP49*100</f>
        <v>-14.066220628999284</v>
      </c>
      <c r="AS49" s="28">
        <f t="shared" ref="AS49:AS67" si="55">AQ49^2</f>
        <v>3.068012976200022E-2</v>
      </c>
      <c r="AT49" s="30"/>
      <c r="AU49" s="31"/>
      <c r="AV49" s="31">
        <f t="shared" ref="AV49:AV82" si="56">AK49/AV$2</f>
        <v>6.7882045150521462</v>
      </c>
      <c r="AW49" s="31">
        <f t="shared" ref="AW49:AW82" si="57">V49/AW$2</f>
        <v>4.117252068011009</v>
      </c>
      <c r="AX49" s="31">
        <f t="shared" ref="AX49:AX82" si="58">W49/AX$2</f>
        <v>6.4832822304693751</v>
      </c>
      <c r="AY49" s="31">
        <f t="shared" ref="AY49:AY82" si="59">X49/AY$2</f>
        <v>6.387319691949239</v>
      </c>
      <c r="AZ49" s="31">
        <f t="shared" ref="AZ49:AZ82" si="60">Y49/AZ$2</f>
        <v>6.1250040103715495</v>
      </c>
      <c r="BA49" s="31">
        <f t="shared" ref="BA49:BA82" si="61">Z49/BA$2</f>
        <v>6.2799995124870209</v>
      </c>
      <c r="BB49" s="31">
        <f t="shared" ref="BB49:BB82" si="62">U49/BB$2</f>
        <v>5.5132895379926978</v>
      </c>
      <c r="BC49" s="31">
        <f t="shared" ref="BC49:BC82" si="63">AA49/BC$2</f>
        <v>5.3023986813481683</v>
      </c>
      <c r="BD49" s="31">
        <f t="shared" ref="BD49:BD82" si="64">AB49/BD$2</f>
        <v>6.2842644530316143</v>
      </c>
      <c r="BE49" s="31">
        <f t="shared" ref="BE49:BE82" si="65">AC49/BE$2</f>
        <v>5.8112147164270329</v>
      </c>
      <c r="BF49" s="31">
        <f t="shared" ref="BF49:BF82" si="66">AD49/BF$2</f>
        <v>5.9060885768562912</v>
      </c>
      <c r="BG49" s="31">
        <f t="shared" ref="BG49:BG82" si="67">AE49/BG$2</f>
        <v>5.5551737847827258</v>
      </c>
      <c r="BH49" s="31">
        <f t="shared" ref="BH49:BH82" si="68">T49/BH$2</f>
        <v>5.1170001260562739</v>
      </c>
      <c r="BI49" s="31">
        <f t="shared" ref="BI49:BI82" si="69">AF49/BI$2</f>
        <v>5.3988059300999538</v>
      </c>
      <c r="BJ49" s="31">
        <f t="shared" ref="BJ49:BJ82" si="70">AG49/BJ$2</f>
        <v>4.5142042827693869</v>
      </c>
      <c r="BK49" s="31">
        <f t="shared" ref="BK49:BK82" si="71">AH49/BK$2</f>
        <v>5.3796418116868194</v>
      </c>
      <c r="BL49" s="31">
        <f t="shared" ref="BL49:BL82" si="72">AI49/BL$2</f>
        <v>5.4717627669931961</v>
      </c>
      <c r="BM49" s="31">
        <f t="shared" si="24"/>
        <v>1.2051512828205382</v>
      </c>
      <c r="BN49" s="31">
        <f t="shared" si="25"/>
        <v>1.6487221095334685</v>
      </c>
      <c r="BO49" s="27"/>
      <c r="BP49" s="27"/>
      <c r="BQ49" s="27"/>
      <c r="BR49" s="27"/>
      <c r="BS49" s="27"/>
      <c r="BU49" s="27"/>
      <c r="BW49" s="27"/>
      <c r="BY49" s="27"/>
      <c r="BZ49" s="27"/>
      <c r="CB49" s="31"/>
      <c r="CC49" s="31"/>
      <c r="CD49" s="31"/>
    </row>
    <row r="50" spans="1:82" s="60" customFormat="1" x14ac:dyDescent="0.35">
      <c r="A50" s="59" t="s">
        <v>101</v>
      </c>
      <c r="B50" s="59" t="s">
        <v>168</v>
      </c>
      <c r="C50" s="59" t="s">
        <v>100</v>
      </c>
      <c r="D50" s="59">
        <v>53.380400000000002</v>
      </c>
      <c r="E50" s="59">
        <v>77.52955</v>
      </c>
      <c r="F50" s="59" t="s">
        <v>52</v>
      </c>
      <c r="G50" s="59" t="s">
        <v>53</v>
      </c>
      <c r="H50" s="60">
        <v>50.903178484107578</v>
      </c>
      <c r="I50" s="60">
        <v>13.07928891605542</v>
      </c>
      <c r="J50" s="60">
        <v>13.432783211083946</v>
      </c>
      <c r="K50" s="60">
        <v>7.4233801955990222</v>
      </c>
      <c r="L50" s="60">
        <v>8.6656601466992669</v>
      </c>
      <c r="M50" s="60">
        <v>3.2622473512632437</v>
      </c>
      <c r="N50" s="60">
        <v>1.0200835370823147</v>
      </c>
      <c r="O50" s="60">
        <v>1.0402832110839446</v>
      </c>
      <c r="P50" s="60">
        <v>7.0698859005704981E-2</v>
      </c>
      <c r="Q50" s="60">
        <v>0.24239608801955989</v>
      </c>
      <c r="R50" s="60">
        <v>99.14</v>
      </c>
      <c r="S50" s="60">
        <v>0.98</v>
      </c>
      <c r="T50" s="60">
        <v>18.583700081499593</v>
      </c>
      <c r="U50" s="60">
        <v>52.519152404237978</v>
      </c>
      <c r="V50" s="60">
        <v>2.1209657701711495</v>
      </c>
      <c r="W50" s="60">
        <v>2.8279543602281985</v>
      </c>
      <c r="X50" s="60">
        <v>7.3728810105949467</v>
      </c>
      <c r="Y50" s="60">
        <v>1.1715810920945395</v>
      </c>
      <c r="Z50" s="60">
        <v>6.160900570497148</v>
      </c>
      <c r="AA50" s="60">
        <v>0.72718826405867976</v>
      </c>
      <c r="AB50" s="60">
        <v>3.029951100244499</v>
      </c>
      <c r="AC50" s="60">
        <v>0.49489201303993485</v>
      </c>
      <c r="AD50" s="60">
        <v>3.3329462102689487</v>
      </c>
      <c r="AE50" s="60">
        <v>0.74738793806030979</v>
      </c>
      <c r="AF50" s="60">
        <v>2.1108659331703343</v>
      </c>
      <c r="AG50" s="60">
        <v>0.26259576202118995</v>
      </c>
      <c r="AH50" s="60">
        <v>2.2118643031784844</v>
      </c>
      <c r="AI50" s="60">
        <v>0.33329462102689483</v>
      </c>
      <c r="AJ50" s="47">
        <v>0.63546650218331402</v>
      </c>
      <c r="AK50" s="60">
        <v>0.30299511002444984</v>
      </c>
      <c r="AM50" s="25">
        <f t="shared" si="50"/>
        <v>2.8260869565217388</v>
      </c>
      <c r="AN50" s="26">
        <f t="shared" si="51"/>
        <v>0.13698630136986298</v>
      </c>
      <c r="AO50" s="26"/>
      <c r="AP50" s="27">
        <f t="shared" si="52"/>
        <v>1.0708780856756537</v>
      </c>
      <c r="AQ50" s="28">
        <f t="shared" si="53"/>
        <v>0.43541158349233966</v>
      </c>
      <c r="AR50" s="29">
        <f t="shared" si="54"/>
        <v>-40.659304669366122</v>
      </c>
      <c r="AS50" s="28">
        <f t="shared" si="55"/>
        <v>0.18958324703930668</v>
      </c>
      <c r="AT50" s="30"/>
      <c r="AU50" s="31"/>
      <c r="AV50" s="31">
        <f t="shared" si="56"/>
        <v>3.5646483532288213</v>
      </c>
      <c r="AW50" s="31">
        <f t="shared" si="57"/>
        <v>2.974706550029663</v>
      </c>
      <c r="AX50" s="31">
        <f t="shared" si="58"/>
        <v>4.1163818926174649</v>
      </c>
      <c r="AY50" s="31">
        <f t="shared" si="59"/>
        <v>4.1537357806168718</v>
      </c>
      <c r="AZ50" s="31">
        <f t="shared" si="60"/>
        <v>4.2448590293280413</v>
      </c>
      <c r="BA50" s="31">
        <f t="shared" si="61"/>
        <v>4.550148131829503</v>
      </c>
      <c r="BB50" s="31">
        <f t="shared" si="62"/>
        <v>4.6892100360926765</v>
      </c>
      <c r="BC50" s="31">
        <f t="shared" si="63"/>
        <v>4.3285015717778554</v>
      </c>
      <c r="BD50" s="31">
        <f t="shared" si="64"/>
        <v>5.0838105708800319</v>
      </c>
      <c r="BE50" s="31">
        <f t="shared" si="65"/>
        <v>4.5823334540734706</v>
      </c>
      <c r="BF50" s="31">
        <f t="shared" si="66"/>
        <v>4.5223150749917895</v>
      </c>
      <c r="BG50" s="31">
        <f t="shared" si="67"/>
        <v>4.5572435247579861</v>
      </c>
      <c r="BH50" s="31">
        <f t="shared" si="68"/>
        <v>4.0843296882416693</v>
      </c>
      <c r="BI50" s="31">
        <f t="shared" si="69"/>
        <v>4.3976373607715304</v>
      </c>
      <c r="BJ50" s="31">
        <f t="shared" si="70"/>
        <v>3.5485913786647294</v>
      </c>
      <c r="BK50" s="31">
        <f t="shared" si="71"/>
        <v>4.4865401687190349</v>
      </c>
      <c r="BL50" s="31">
        <f t="shared" si="72"/>
        <v>4.5039813652283085</v>
      </c>
      <c r="BM50" s="31">
        <f t="shared" si="24"/>
        <v>0.91749582926229434</v>
      </c>
      <c r="BN50" s="31">
        <f t="shared" si="25"/>
        <v>1.198319327731092</v>
      </c>
      <c r="BO50" s="27"/>
      <c r="BP50" s="27"/>
      <c r="BQ50" s="27"/>
      <c r="BR50" s="27"/>
      <c r="BS50" s="27"/>
      <c r="BU50" s="27"/>
      <c r="BW50" s="27"/>
      <c r="BY50" s="27"/>
      <c r="BZ50" s="27"/>
      <c r="CB50" s="31"/>
      <c r="CC50" s="31"/>
      <c r="CD50" s="31"/>
    </row>
    <row r="51" spans="1:82" s="60" customFormat="1" x14ac:dyDescent="0.35">
      <c r="A51" s="59" t="s">
        <v>102</v>
      </c>
      <c r="B51" s="59" t="s">
        <v>168</v>
      </c>
      <c r="C51" s="59" t="s">
        <v>100</v>
      </c>
      <c r="D51" s="59">
        <v>53.27581</v>
      </c>
      <c r="E51" s="59">
        <v>77.418559999999999</v>
      </c>
      <c r="F51" s="59" t="s">
        <v>52</v>
      </c>
      <c r="G51" s="59" t="s">
        <v>53</v>
      </c>
      <c r="H51" s="60">
        <v>50.182948562170921</v>
      </c>
      <c r="I51" s="60">
        <v>13.425698663426488</v>
      </c>
      <c r="J51" s="60">
        <v>12.822296476306198</v>
      </c>
      <c r="K51" s="60">
        <v>8.1861563385986233</v>
      </c>
      <c r="L51" s="60">
        <v>10.760672336978532</v>
      </c>
      <c r="M51" s="60">
        <v>2.403552045362495</v>
      </c>
      <c r="N51" s="60">
        <v>0.24136087484811664</v>
      </c>
      <c r="O51" s="60">
        <v>1.0157270149858242</v>
      </c>
      <c r="P51" s="60">
        <v>8.0453624949372221E-2</v>
      </c>
      <c r="Q51" s="60">
        <v>0.20113406237343057</v>
      </c>
      <c r="R51" s="60">
        <v>99.319999999999979</v>
      </c>
      <c r="S51" s="60">
        <v>0.56000000000000005</v>
      </c>
      <c r="T51" s="60">
        <v>22.52701498582422</v>
      </c>
      <c r="U51" s="60">
        <v>61.345889023896312</v>
      </c>
      <c r="V51" s="60">
        <v>2.6147428108545974</v>
      </c>
      <c r="W51" s="60">
        <v>3.3187120291616039</v>
      </c>
      <c r="X51" s="60">
        <v>8.4476306196840838</v>
      </c>
      <c r="Y51" s="60">
        <v>1.3878250303766706</v>
      </c>
      <c r="Z51" s="60">
        <v>7.8442284325637912</v>
      </c>
      <c r="AA51" s="60">
        <v>0.91515998379910901</v>
      </c>
      <c r="AB51" s="60">
        <v>3.0572377480761443</v>
      </c>
      <c r="AC51" s="60">
        <v>0.58328878088294855</v>
      </c>
      <c r="AD51" s="60">
        <v>4.133304981773998</v>
      </c>
      <c r="AE51" s="60">
        <v>0.90510328068043744</v>
      </c>
      <c r="AF51" s="60">
        <v>2.7354232482786558</v>
      </c>
      <c r="AG51" s="60">
        <v>0.32181449979748888</v>
      </c>
      <c r="AH51" s="60">
        <v>2.3029850141757797</v>
      </c>
      <c r="AI51" s="60">
        <v>0.38215471850951804</v>
      </c>
      <c r="AJ51" s="47">
        <v>0.6801727571597318</v>
      </c>
      <c r="AK51" s="60">
        <v>0.48272174969623327</v>
      </c>
      <c r="AM51" s="25">
        <f t="shared" si="50"/>
        <v>2.7232142857142856</v>
      </c>
      <c r="AN51" s="26">
        <f t="shared" si="51"/>
        <v>0.20960698689956331</v>
      </c>
      <c r="AO51" s="26"/>
      <c r="AP51" s="27">
        <f t="shared" si="52"/>
        <v>1.1694630087897249</v>
      </c>
      <c r="AQ51" s="28">
        <f t="shared" si="53"/>
        <v>0.48929025162999307</v>
      </c>
      <c r="AR51" s="29">
        <f t="shared" si="54"/>
        <v>-41.838882286354547</v>
      </c>
      <c r="AS51" s="28">
        <f t="shared" si="55"/>
        <v>0.23940495034014192</v>
      </c>
      <c r="AT51" s="30"/>
      <c r="AU51" s="31"/>
      <c r="AV51" s="31">
        <f t="shared" si="56"/>
        <v>5.6790794081909794</v>
      </c>
      <c r="AW51" s="31">
        <f t="shared" si="57"/>
        <v>3.6672409689405296</v>
      </c>
      <c r="AX51" s="31">
        <f t="shared" si="58"/>
        <v>4.8307307556937458</v>
      </c>
      <c r="AY51" s="31">
        <f t="shared" si="59"/>
        <v>4.7592285181318781</v>
      </c>
      <c r="AZ51" s="31">
        <f t="shared" si="60"/>
        <v>5.0283515593357624</v>
      </c>
      <c r="BA51" s="31">
        <f t="shared" si="61"/>
        <v>5.7933740270042771</v>
      </c>
      <c r="BB51" s="31">
        <f t="shared" si="62"/>
        <v>5.4773115199907423</v>
      </c>
      <c r="BC51" s="31">
        <f t="shared" si="63"/>
        <v>5.4473808559470775</v>
      </c>
      <c r="BD51" s="31">
        <f t="shared" si="64"/>
        <v>5.1295935370405106</v>
      </c>
      <c r="BE51" s="31">
        <f t="shared" si="65"/>
        <v>5.4008220452124869</v>
      </c>
      <c r="BF51" s="31">
        <f t="shared" si="66"/>
        <v>5.6082835573595631</v>
      </c>
      <c r="BG51" s="31">
        <f t="shared" si="67"/>
        <v>5.5189224431733992</v>
      </c>
      <c r="BH51" s="31">
        <f t="shared" si="68"/>
        <v>4.9509923045767517</v>
      </c>
      <c r="BI51" s="31">
        <f t="shared" si="69"/>
        <v>5.6987984339138666</v>
      </c>
      <c r="BJ51" s="31">
        <f t="shared" si="70"/>
        <v>4.3488445918579579</v>
      </c>
      <c r="BK51" s="31">
        <f t="shared" si="71"/>
        <v>4.6713691971111153</v>
      </c>
      <c r="BL51" s="31">
        <f t="shared" si="72"/>
        <v>5.1642529528313252</v>
      </c>
      <c r="BM51" s="31">
        <f t="shared" si="24"/>
        <v>1.034114528708453</v>
      </c>
      <c r="BN51" s="31">
        <f t="shared" si="25"/>
        <v>1.5485972850678729</v>
      </c>
      <c r="BO51" s="27"/>
      <c r="BP51" s="27"/>
      <c r="BQ51" s="27"/>
      <c r="BR51" s="27"/>
      <c r="BS51" s="27"/>
      <c r="BU51" s="27"/>
      <c r="BW51" s="27"/>
      <c r="BY51" s="27"/>
      <c r="BZ51" s="27"/>
      <c r="CB51" s="31"/>
      <c r="CC51" s="31"/>
      <c r="CD51" s="31"/>
    </row>
    <row r="52" spans="1:82" s="60" customFormat="1" x14ac:dyDescent="0.35">
      <c r="A52" s="59" t="s">
        <v>103</v>
      </c>
      <c r="B52" s="59" t="s">
        <v>168</v>
      </c>
      <c r="C52" s="59" t="s">
        <v>100</v>
      </c>
      <c r="D52" s="59">
        <v>53.27581</v>
      </c>
      <c r="E52" s="59">
        <v>77.418559999999999</v>
      </c>
      <c r="F52" s="59" t="s">
        <v>52</v>
      </c>
      <c r="G52" s="59" t="s">
        <v>53</v>
      </c>
      <c r="H52" s="60">
        <v>49.349694873881205</v>
      </c>
      <c r="I52" s="60">
        <v>16.031112693246541</v>
      </c>
      <c r="J52" s="60">
        <v>11.558482506102521</v>
      </c>
      <c r="K52" s="60">
        <v>6.9752929210740442</v>
      </c>
      <c r="L52" s="60">
        <v>10.905176973148901</v>
      </c>
      <c r="M52" s="60">
        <v>2.6433746948738812</v>
      </c>
      <c r="N52" s="60">
        <v>0.1809153783563873</v>
      </c>
      <c r="O52" s="60">
        <v>0.95483116354759967</v>
      </c>
      <c r="P52" s="60">
        <v>6.0305126118795772E-2</v>
      </c>
      <c r="Q52" s="60">
        <v>0.16081366965012206</v>
      </c>
      <c r="R52" s="60">
        <v>98.82</v>
      </c>
      <c r="S52" s="60">
        <v>0.5</v>
      </c>
      <c r="T52" s="60">
        <v>21.408319772172501</v>
      </c>
      <c r="U52" s="60">
        <v>56.284784377542721</v>
      </c>
      <c r="V52" s="60">
        <v>2.3116965012205042</v>
      </c>
      <c r="W52" s="60">
        <v>3.1157648494711148</v>
      </c>
      <c r="X52" s="60">
        <v>8.1411920260374284</v>
      </c>
      <c r="Y52" s="60">
        <v>1.2563567941415785</v>
      </c>
      <c r="Z52" s="60">
        <v>6.935089503661513</v>
      </c>
      <c r="AA52" s="60">
        <v>0.95483116354759967</v>
      </c>
      <c r="AB52" s="60">
        <v>2.9348494711147275</v>
      </c>
      <c r="AC52" s="60">
        <v>0.51259357200976408</v>
      </c>
      <c r="AD52" s="60">
        <v>3.7891720911310012</v>
      </c>
      <c r="AE52" s="60">
        <v>0.79401749389747756</v>
      </c>
      <c r="AF52" s="60">
        <v>2.6232729861676156</v>
      </c>
      <c r="AG52" s="60">
        <v>0.31157648494711143</v>
      </c>
      <c r="AH52" s="60">
        <v>2.5931204231082181</v>
      </c>
      <c r="AI52" s="60">
        <v>0.33167819365337675</v>
      </c>
      <c r="AJ52" s="47">
        <v>1.5879692159506937</v>
      </c>
      <c r="AK52" s="60">
        <v>0.36183075671277459</v>
      </c>
      <c r="AM52" s="25">
        <f t="shared" si="50"/>
        <v>2.629107981220657</v>
      </c>
      <c r="AN52" s="26">
        <f t="shared" si="51"/>
        <v>0.13953488372093023</v>
      </c>
      <c r="AO52" s="26"/>
      <c r="AP52" s="27">
        <f t="shared" si="52"/>
        <v>1.2713377729620696</v>
      </c>
      <c r="AQ52" s="28">
        <f t="shared" si="53"/>
        <v>-0.31663144298862411</v>
      </c>
      <c r="AR52" s="29">
        <f t="shared" si="54"/>
        <v>24.905375245078226</v>
      </c>
      <c r="AS52" s="28">
        <f t="shared" si="55"/>
        <v>0.10025547068905832</v>
      </c>
      <c r="AT52" s="30"/>
      <c r="AU52" s="31"/>
      <c r="AV52" s="31">
        <f t="shared" si="56"/>
        <v>4.2568324319149946</v>
      </c>
      <c r="AW52" s="31">
        <f t="shared" si="57"/>
        <v>3.2422110816556864</v>
      </c>
      <c r="AX52" s="31">
        <f t="shared" si="58"/>
        <v>4.5353200137861931</v>
      </c>
      <c r="AY52" s="31">
        <f t="shared" si="59"/>
        <v>4.5865870569224949</v>
      </c>
      <c r="AZ52" s="31">
        <f t="shared" si="60"/>
        <v>4.5520173700781825</v>
      </c>
      <c r="BA52" s="31">
        <f t="shared" si="61"/>
        <v>5.1219272552891528</v>
      </c>
      <c r="BB52" s="31">
        <f t="shared" si="62"/>
        <v>5.025427176566315</v>
      </c>
      <c r="BC52" s="31">
        <f t="shared" si="63"/>
        <v>5.683518830640474</v>
      </c>
      <c r="BD52" s="31">
        <f t="shared" si="64"/>
        <v>4.9242440790515563</v>
      </c>
      <c r="BE52" s="31">
        <f t="shared" si="65"/>
        <v>4.7462367778681855</v>
      </c>
      <c r="BF52" s="31">
        <f t="shared" si="66"/>
        <v>5.1413461209375866</v>
      </c>
      <c r="BG52" s="31">
        <f t="shared" si="67"/>
        <v>4.8415700847407166</v>
      </c>
      <c r="BH52" s="31">
        <f t="shared" si="68"/>
        <v>4.7051252246532966</v>
      </c>
      <c r="BI52" s="31">
        <f t="shared" si="69"/>
        <v>5.4651520545158663</v>
      </c>
      <c r="BJ52" s="31">
        <f t="shared" si="70"/>
        <v>4.2104930398258302</v>
      </c>
      <c r="BK52" s="31">
        <f t="shared" si="71"/>
        <v>5.2598791543777246</v>
      </c>
      <c r="BL52" s="31">
        <f t="shared" si="72"/>
        <v>4.4821377520726591</v>
      </c>
      <c r="BM52" s="31">
        <f t="shared" si="24"/>
        <v>0.86224794917797853</v>
      </c>
      <c r="BN52" s="31">
        <f t="shared" si="25"/>
        <v>1.3129411764705881</v>
      </c>
      <c r="BO52" s="27"/>
      <c r="BP52" s="27"/>
      <c r="BQ52" s="27"/>
      <c r="BR52" s="27"/>
      <c r="BS52" s="27"/>
      <c r="BU52" s="27"/>
      <c r="BW52" s="27"/>
      <c r="BY52" s="27"/>
      <c r="BZ52" s="27"/>
      <c r="CB52" s="31"/>
      <c r="CC52" s="31"/>
      <c r="CD52" s="31"/>
    </row>
    <row r="53" spans="1:82" s="60" customFormat="1" x14ac:dyDescent="0.35">
      <c r="A53" s="59" t="s">
        <v>104</v>
      </c>
      <c r="B53" s="59" t="s">
        <v>168</v>
      </c>
      <c r="C53" s="59" t="s">
        <v>100</v>
      </c>
      <c r="D53" s="59">
        <v>53.264400000000002</v>
      </c>
      <c r="E53" s="59">
        <v>77.415329999999997</v>
      </c>
      <c r="F53" s="59" t="s">
        <v>52</v>
      </c>
      <c r="G53" s="59" t="s">
        <v>53</v>
      </c>
      <c r="H53" s="60">
        <v>51.194155582426433</v>
      </c>
      <c r="I53" s="60">
        <v>15.06599657396211</v>
      </c>
      <c r="J53" s="60">
        <v>11.23651249496171</v>
      </c>
      <c r="K53" s="60">
        <v>8.0217613865376851</v>
      </c>
      <c r="L53" s="60">
        <v>10.631857114066907</v>
      </c>
      <c r="M53" s="60">
        <v>2.5496301894397417</v>
      </c>
      <c r="N53" s="60">
        <v>0.51395707376058042</v>
      </c>
      <c r="O53" s="60">
        <v>0.61473297057638043</v>
      </c>
      <c r="P53" s="60">
        <v>2.0155179363160018E-2</v>
      </c>
      <c r="Q53" s="60">
        <v>0.16124143490528015</v>
      </c>
      <c r="R53" s="60">
        <v>100.00999999999999</v>
      </c>
      <c r="S53" s="60">
        <v>0.77</v>
      </c>
      <c r="T53" s="60">
        <v>15.217160419185811</v>
      </c>
      <c r="U53" s="60">
        <v>33.256045949214027</v>
      </c>
      <c r="V53" s="60">
        <v>1.1085348649738009</v>
      </c>
      <c r="W53" s="60">
        <v>2.1162938331318015</v>
      </c>
      <c r="X53" s="60">
        <v>5.139570737605804</v>
      </c>
      <c r="Y53" s="60">
        <v>0.79612958484482055</v>
      </c>
      <c r="Z53" s="60">
        <v>4.2325876662636031</v>
      </c>
      <c r="AA53" s="60">
        <v>0.57442261185006038</v>
      </c>
      <c r="AB53" s="60">
        <v>2.4085439338976222</v>
      </c>
      <c r="AC53" s="60">
        <v>0.42325876662636036</v>
      </c>
      <c r="AD53" s="60">
        <v>2.7713371624345022</v>
      </c>
      <c r="AE53" s="60">
        <v>0.63488814993954046</v>
      </c>
      <c r="AF53" s="60">
        <v>1.7031126561870213</v>
      </c>
      <c r="AG53" s="60">
        <v>0.20155179363160017</v>
      </c>
      <c r="AH53" s="60">
        <v>1.7031126561870213</v>
      </c>
      <c r="AI53" s="60">
        <v>0.28217251108424024</v>
      </c>
      <c r="AJ53" s="47">
        <v>3.7453007767179516</v>
      </c>
      <c r="AK53" s="60">
        <v>0.2922501007658202</v>
      </c>
      <c r="AM53" s="25">
        <f t="shared" si="50"/>
        <v>2.185430463576159</v>
      </c>
      <c r="AN53" s="26">
        <f t="shared" si="51"/>
        <v>0.17159763313609466</v>
      </c>
      <c r="AO53" s="26"/>
      <c r="AP53" s="27">
        <f t="shared" si="52"/>
        <v>1.9719976900688565</v>
      </c>
      <c r="AQ53" s="28">
        <f t="shared" si="53"/>
        <v>-1.7733030866490951</v>
      </c>
      <c r="AR53" s="29">
        <f t="shared" si="54"/>
        <v>89.924196949093599</v>
      </c>
      <c r="AS53" s="28">
        <f t="shared" si="55"/>
        <v>3.1446038371192082</v>
      </c>
      <c r="AT53" s="30"/>
      <c r="AU53" s="31"/>
      <c r="AV53" s="31">
        <f t="shared" si="56"/>
        <v>3.4382364795978844</v>
      </c>
      <c r="AW53" s="31">
        <f t="shared" si="57"/>
        <v>1.5547473562044896</v>
      </c>
      <c r="AX53" s="31">
        <f t="shared" si="58"/>
        <v>3.080485928867251</v>
      </c>
      <c r="AY53" s="31">
        <f t="shared" si="59"/>
        <v>2.8955328099187629</v>
      </c>
      <c r="AZ53" s="31">
        <f t="shared" si="60"/>
        <v>2.8845274813218134</v>
      </c>
      <c r="BA53" s="31">
        <f t="shared" si="61"/>
        <v>3.125987936679175</v>
      </c>
      <c r="BB53" s="31">
        <f t="shared" si="62"/>
        <v>2.9692898168941095</v>
      </c>
      <c r="BC53" s="31">
        <f t="shared" si="63"/>
        <v>3.4191822133932162</v>
      </c>
      <c r="BD53" s="31">
        <f t="shared" si="64"/>
        <v>4.0411810971436619</v>
      </c>
      <c r="BE53" s="31">
        <f t="shared" si="65"/>
        <v>3.9190626539477811</v>
      </c>
      <c r="BF53" s="31">
        <f t="shared" si="66"/>
        <v>3.7602946573059732</v>
      </c>
      <c r="BG53" s="31">
        <f t="shared" si="67"/>
        <v>3.8712692069484174</v>
      </c>
      <c r="BH53" s="31">
        <f t="shared" si="68"/>
        <v>3.3444308613595193</v>
      </c>
      <c r="BI53" s="31">
        <f t="shared" si="69"/>
        <v>3.5481513670562945</v>
      </c>
      <c r="BJ53" s="31">
        <f t="shared" si="70"/>
        <v>2.7236728869135161</v>
      </c>
      <c r="BK53" s="31">
        <f t="shared" si="71"/>
        <v>3.4545895663022748</v>
      </c>
      <c r="BL53" s="31">
        <f t="shared" si="72"/>
        <v>3.8131420416789226</v>
      </c>
      <c r="BM53" s="31">
        <f t="shared" si="24"/>
        <v>0.8917082245936796</v>
      </c>
      <c r="BN53" s="31">
        <f t="shared" si="25"/>
        <v>2.2114438502673788</v>
      </c>
      <c r="BO53" s="27"/>
      <c r="BP53" s="27"/>
      <c r="BQ53" s="27"/>
      <c r="BR53" s="27"/>
      <c r="BS53" s="27"/>
      <c r="BU53" s="27"/>
      <c r="BW53" s="27"/>
      <c r="BY53" s="27"/>
      <c r="BZ53" s="27"/>
      <c r="CB53" s="31"/>
      <c r="CC53" s="31"/>
      <c r="CD53" s="31"/>
    </row>
    <row r="54" spans="1:82" s="60" customFormat="1" x14ac:dyDescent="0.35">
      <c r="A54" s="59" t="s">
        <v>105</v>
      </c>
      <c r="B54" s="59" t="s">
        <v>168</v>
      </c>
      <c r="C54" s="59" t="s">
        <v>100</v>
      </c>
      <c r="D54" s="59">
        <v>53.264400000000002</v>
      </c>
      <c r="E54" s="59">
        <v>77.415329999999997</v>
      </c>
      <c r="F54" s="59" t="s">
        <v>52</v>
      </c>
      <c r="G54" s="59" t="s">
        <v>53</v>
      </c>
      <c r="H54" s="60">
        <v>51.553742725265906</v>
      </c>
      <c r="I54" s="60">
        <v>14.483664459161149</v>
      </c>
      <c r="J54" s="60">
        <v>11.394491270319085</v>
      </c>
      <c r="K54" s="60">
        <v>8.9535380292996187</v>
      </c>
      <c r="L54" s="60">
        <v>10.432289785269919</v>
      </c>
      <c r="M54" s="60">
        <v>2.2991551274332731</v>
      </c>
      <c r="N54" s="60">
        <v>0.99258679510335146</v>
      </c>
      <c r="O54" s="60">
        <v>0.61783463776841263</v>
      </c>
      <c r="P54" s="60">
        <v>4.0513746738912303E-2</v>
      </c>
      <c r="Q54" s="60">
        <v>0.17218342364037731</v>
      </c>
      <c r="R54" s="60">
        <v>100.93999999999998</v>
      </c>
      <c r="S54" s="60">
        <v>1.28</v>
      </c>
      <c r="T54" s="60">
        <v>14.787517559702991</v>
      </c>
      <c r="U54" s="60">
        <v>32.41099739112984</v>
      </c>
      <c r="V54" s="60">
        <v>1.1141280353200884</v>
      </c>
      <c r="W54" s="60">
        <v>2.025687336945615</v>
      </c>
      <c r="X54" s="60">
        <v>4.7603652418221953</v>
      </c>
      <c r="Y54" s="60">
        <v>0.77988962472406187</v>
      </c>
      <c r="Z54" s="60">
        <v>4.2539434075857923</v>
      </c>
      <c r="AA54" s="60">
        <v>0.51655027092113182</v>
      </c>
      <c r="AB54" s="60">
        <v>1.995302026891431</v>
      </c>
      <c r="AC54" s="60">
        <v>0.3848805940196669</v>
      </c>
      <c r="AD54" s="60">
        <v>2.8866044551475016</v>
      </c>
      <c r="AE54" s="60">
        <v>0.59757776439895638</v>
      </c>
      <c r="AF54" s="60">
        <v>1.6306783062412202</v>
      </c>
      <c r="AG54" s="60">
        <v>0.21269717037928959</v>
      </c>
      <c r="AH54" s="60">
        <v>1.6408067429259483</v>
      </c>
      <c r="AI54" s="60">
        <v>0.27346779048765807</v>
      </c>
      <c r="AJ54" s="47">
        <v>2.6763868318516533</v>
      </c>
      <c r="AK54" s="60">
        <v>0.17218342364037731</v>
      </c>
      <c r="AM54" s="25">
        <f t="shared" si="50"/>
        <v>2.1917808219178081</v>
      </c>
      <c r="AN54" s="26">
        <f t="shared" si="51"/>
        <v>0.10493827160493828</v>
      </c>
      <c r="AO54" s="26"/>
      <c r="AP54" s="27">
        <f t="shared" si="52"/>
        <v>1.9584549258980679</v>
      </c>
      <c r="AQ54" s="28">
        <f t="shared" si="53"/>
        <v>-0.71793190595358536</v>
      </c>
      <c r="AR54" s="29">
        <f t="shared" si="54"/>
        <v>36.658076551053171</v>
      </c>
      <c r="AS54" s="28">
        <f t="shared" si="55"/>
        <v>0.5154262215861477</v>
      </c>
      <c r="AT54" s="30"/>
      <c r="AU54" s="31"/>
      <c r="AV54" s="31">
        <f t="shared" si="56"/>
        <v>2.0256873369456154</v>
      </c>
      <c r="AW54" s="31">
        <f t="shared" si="57"/>
        <v>1.5625919148949348</v>
      </c>
      <c r="AX54" s="31">
        <f t="shared" si="58"/>
        <v>2.9485987437345194</v>
      </c>
      <c r="AY54" s="31">
        <f t="shared" si="59"/>
        <v>2.6818959108857441</v>
      </c>
      <c r="AZ54" s="31">
        <f t="shared" si="60"/>
        <v>2.825687046101673</v>
      </c>
      <c r="BA54" s="31">
        <f t="shared" si="61"/>
        <v>3.1417602714813824</v>
      </c>
      <c r="BB54" s="31">
        <f t="shared" si="62"/>
        <v>2.89383905277945</v>
      </c>
      <c r="BC54" s="31">
        <f t="shared" si="63"/>
        <v>3.0747039935781655</v>
      </c>
      <c r="BD54" s="31">
        <f t="shared" si="64"/>
        <v>3.3478221927708574</v>
      </c>
      <c r="BE54" s="31">
        <f t="shared" si="65"/>
        <v>3.5637092038858045</v>
      </c>
      <c r="BF54" s="31">
        <f t="shared" si="66"/>
        <v>3.9166953258446426</v>
      </c>
      <c r="BG54" s="31">
        <f t="shared" si="67"/>
        <v>3.6437668560911973</v>
      </c>
      <c r="BH54" s="31">
        <f t="shared" si="68"/>
        <v>3.2500038592753828</v>
      </c>
      <c r="BI54" s="31">
        <f t="shared" si="69"/>
        <v>3.3972464713358757</v>
      </c>
      <c r="BJ54" s="31">
        <f t="shared" si="70"/>
        <v>2.8742860862066162</v>
      </c>
      <c r="BK54" s="31">
        <f t="shared" si="71"/>
        <v>3.3282084035009092</v>
      </c>
      <c r="BL54" s="31">
        <f t="shared" si="72"/>
        <v>3.6955106822656498</v>
      </c>
      <c r="BM54" s="31">
        <f t="shared" si="24"/>
        <v>0.88594173989613079</v>
      </c>
      <c r="BN54" s="31">
        <f t="shared" si="25"/>
        <v>1.2963636363636364</v>
      </c>
      <c r="BO54" s="27"/>
      <c r="BP54" s="27"/>
      <c r="BQ54" s="27"/>
      <c r="BR54" s="27"/>
      <c r="BS54" s="27"/>
      <c r="BU54" s="27"/>
      <c r="BW54" s="27"/>
      <c r="BY54" s="27"/>
      <c r="BZ54" s="27"/>
      <c r="CB54" s="31"/>
      <c r="CC54" s="31"/>
      <c r="CD54" s="31"/>
    </row>
    <row r="55" spans="1:82" s="60" customFormat="1" x14ac:dyDescent="0.35">
      <c r="A55" s="59" t="s">
        <v>106</v>
      </c>
      <c r="B55" s="59" t="s">
        <v>168</v>
      </c>
      <c r="C55" s="59" t="s">
        <v>100</v>
      </c>
      <c r="D55" s="59">
        <v>53.264400000000002</v>
      </c>
      <c r="E55" s="59">
        <v>77.415329999999997</v>
      </c>
      <c r="F55" s="59" t="s">
        <v>52</v>
      </c>
      <c r="G55" s="59" t="s">
        <v>53</v>
      </c>
      <c r="H55" s="60">
        <v>51.118579401319124</v>
      </c>
      <c r="I55" s="60">
        <v>14.951679350583461</v>
      </c>
      <c r="J55" s="60">
        <v>11.062222222222223</v>
      </c>
      <c r="K55" s="60">
        <v>7.8496316590563167</v>
      </c>
      <c r="L55" s="60">
        <v>12.122983257229833</v>
      </c>
      <c r="M55" s="60">
        <v>1.3537331303906648</v>
      </c>
      <c r="N55" s="60">
        <v>0.24245966514459666</v>
      </c>
      <c r="O55" s="60">
        <v>0.63645662100456624</v>
      </c>
      <c r="P55" s="60">
        <v>3.0307458143074582E-2</v>
      </c>
      <c r="Q55" s="60">
        <v>0.19194723490613902</v>
      </c>
      <c r="R55" s="60">
        <v>99.559999999999988</v>
      </c>
      <c r="S55" s="60">
        <v>1.01</v>
      </c>
      <c r="T55" s="60">
        <v>15.860903094875697</v>
      </c>
      <c r="U55" s="60">
        <v>36.3689497716895</v>
      </c>
      <c r="V55" s="60">
        <v>1.4143480466768137</v>
      </c>
      <c r="W55" s="60">
        <v>2.4245966514459663</v>
      </c>
      <c r="X55" s="60">
        <v>5.2532927447995945</v>
      </c>
      <c r="Y55" s="60">
        <v>0.84860882800608828</v>
      </c>
      <c r="Z55" s="60">
        <v>4.8491933028919325</v>
      </c>
      <c r="AA55" s="60">
        <v>0.55563673262303404</v>
      </c>
      <c r="AB55" s="60">
        <v>2.2932643328259767</v>
      </c>
      <c r="AC55" s="60">
        <v>0.42430441400304414</v>
      </c>
      <c r="AD55" s="60">
        <v>2.5963389142567221</v>
      </c>
      <c r="AE55" s="60">
        <v>0.575841704718417</v>
      </c>
      <c r="AF55" s="60">
        <v>1.9598822932521562</v>
      </c>
      <c r="AG55" s="60">
        <v>0.24245966514459666</v>
      </c>
      <c r="AH55" s="60">
        <v>1.707320142059868</v>
      </c>
      <c r="AI55" s="60">
        <v>0.2525621511922882</v>
      </c>
      <c r="AJ55" s="47">
        <v>2.4437824660138516</v>
      </c>
      <c r="AK55" s="60">
        <v>0.37379198376458656</v>
      </c>
      <c r="AM55" s="25">
        <f t="shared" si="50"/>
        <v>2.2929936305732488</v>
      </c>
      <c r="AN55" s="26">
        <f t="shared" si="51"/>
        <v>0.21893491124260359</v>
      </c>
      <c r="AO55" s="26"/>
      <c r="AP55" s="27">
        <f t="shared" si="52"/>
        <v>1.7593400361675162</v>
      </c>
      <c r="AQ55" s="28">
        <f t="shared" si="53"/>
        <v>-0.68444242984633541</v>
      </c>
      <c r="AR55" s="29">
        <f t="shared" si="54"/>
        <v>38.903362384528037</v>
      </c>
      <c r="AS55" s="28">
        <f t="shared" si="55"/>
        <v>0.46846143977395577</v>
      </c>
      <c r="AT55" s="30"/>
      <c r="AU55" s="31"/>
      <c r="AV55" s="31">
        <f t="shared" si="56"/>
        <v>4.3975527501716059</v>
      </c>
      <c r="AW55" s="31">
        <f t="shared" si="57"/>
        <v>1.9836578494765971</v>
      </c>
      <c r="AX55" s="31">
        <f t="shared" si="58"/>
        <v>3.5292527677524981</v>
      </c>
      <c r="AY55" s="31">
        <f t="shared" si="59"/>
        <v>2.9596015463659691</v>
      </c>
      <c r="AZ55" s="31">
        <f t="shared" si="60"/>
        <v>3.0746696666887252</v>
      </c>
      <c r="BA55" s="31">
        <f t="shared" si="61"/>
        <v>3.5813835324164933</v>
      </c>
      <c r="BB55" s="31">
        <f t="shared" si="62"/>
        <v>3.2472276581865627</v>
      </c>
      <c r="BC55" s="31">
        <f t="shared" si="63"/>
        <v>3.3073615037085355</v>
      </c>
      <c r="BD55" s="31">
        <f t="shared" si="64"/>
        <v>3.8477589476945919</v>
      </c>
      <c r="BE55" s="31">
        <f t="shared" si="65"/>
        <v>3.9287445741022604</v>
      </c>
      <c r="BF55" s="31">
        <f t="shared" si="66"/>
        <v>3.5228479162235038</v>
      </c>
      <c r="BG55" s="31">
        <f t="shared" si="67"/>
        <v>3.5112299068196156</v>
      </c>
      <c r="BH55" s="31">
        <f t="shared" si="68"/>
        <v>3.4859127681045488</v>
      </c>
      <c r="BI55" s="31">
        <f t="shared" si="69"/>
        <v>4.0830881109419925</v>
      </c>
      <c r="BJ55" s="31">
        <f t="shared" si="70"/>
        <v>3.2764819614134684</v>
      </c>
      <c r="BK55" s="31">
        <f t="shared" si="71"/>
        <v>3.4631240204054117</v>
      </c>
      <c r="BL55" s="31">
        <f t="shared" si="72"/>
        <v>3.4130020431390298</v>
      </c>
      <c r="BM55" s="31">
        <f t="shared" si="24"/>
        <v>1.0190951138213482</v>
      </c>
      <c r="BN55" s="31">
        <f t="shared" si="25"/>
        <v>2.2168907563025213</v>
      </c>
      <c r="BO55" s="27"/>
      <c r="BP55" s="27"/>
      <c r="BQ55" s="27"/>
      <c r="BR55" s="27"/>
      <c r="BS55" s="27"/>
      <c r="BU55" s="27"/>
      <c r="BW55" s="27"/>
      <c r="BY55" s="27"/>
      <c r="BZ55" s="27"/>
      <c r="CB55" s="31"/>
      <c r="CC55" s="31"/>
      <c r="CD55" s="31"/>
    </row>
    <row r="56" spans="1:82" s="60" customFormat="1" x14ac:dyDescent="0.35">
      <c r="A56" s="59" t="s">
        <v>107</v>
      </c>
      <c r="B56" s="59" t="s">
        <v>168</v>
      </c>
      <c r="C56" s="59" t="s">
        <v>100</v>
      </c>
      <c r="D56" s="59">
        <v>53.247219999999999</v>
      </c>
      <c r="E56" s="59">
        <v>77.40692</v>
      </c>
      <c r="F56" s="59" t="s">
        <v>52</v>
      </c>
      <c r="G56" s="59" t="s">
        <v>53</v>
      </c>
      <c r="H56" s="60">
        <v>50.869143730886847</v>
      </c>
      <c r="I56" s="60">
        <v>14.714633027522936</v>
      </c>
      <c r="J56" s="60">
        <v>11.073899082568806</v>
      </c>
      <c r="K56" s="60">
        <v>7.5545229357798158</v>
      </c>
      <c r="L56" s="60">
        <v>12.793134556574925</v>
      </c>
      <c r="M56" s="60">
        <v>1.163012232415902</v>
      </c>
      <c r="N56" s="60">
        <v>0.21237614678899081</v>
      </c>
      <c r="O56" s="60">
        <v>0.61690214067278282</v>
      </c>
      <c r="P56" s="60">
        <v>3.0339449541284404E-2</v>
      </c>
      <c r="Q56" s="60">
        <v>0.18203669724770641</v>
      </c>
      <c r="R56" s="60">
        <v>99.210000000000008</v>
      </c>
      <c r="S56" s="60">
        <v>1.1100000000000001</v>
      </c>
      <c r="T56" s="60">
        <v>15.473119266055047</v>
      </c>
      <c r="U56" s="60">
        <v>33.373394495412846</v>
      </c>
      <c r="V56" s="60">
        <v>1.2135779816513761</v>
      </c>
      <c r="W56" s="60">
        <v>2.326024464831804</v>
      </c>
      <c r="X56" s="60">
        <v>5.6633639143730887</v>
      </c>
      <c r="Y56" s="60">
        <v>0.83939143730886845</v>
      </c>
      <c r="Z56" s="60">
        <v>4.2475229357798172</v>
      </c>
      <c r="AA56" s="60">
        <v>0.59667584097859327</v>
      </c>
      <c r="AB56" s="60">
        <v>2.0934220183486238</v>
      </c>
      <c r="AC56" s="60">
        <v>0.38429969418960247</v>
      </c>
      <c r="AD56" s="60">
        <v>2.7608899082568805</v>
      </c>
      <c r="AE56" s="60">
        <v>0.6270152905198777</v>
      </c>
      <c r="AF56" s="60">
        <v>1.7192354740061162</v>
      </c>
      <c r="AG56" s="60">
        <v>0.23260244648318046</v>
      </c>
      <c r="AH56" s="60">
        <v>1.7394617737003057</v>
      </c>
      <c r="AI56" s="60">
        <v>0.28316819571865443</v>
      </c>
      <c r="AJ56" s="47">
        <v>1.0639367143275331</v>
      </c>
      <c r="AK56" s="60">
        <v>0.2932813455657492</v>
      </c>
      <c r="AM56" s="25">
        <f t="shared" si="50"/>
        <v>2.1568627450980391</v>
      </c>
      <c r="AN56" s="26">
        <f t="shared" si="51"/>
        <v>0.16860465116279069</v>
      </c>
      <c r="AO56" s="26"/>
      <c r="AP56" s="27">
        <f t="shared" si="52"/>
        <v>2.0345968013875173</v>
      </c>
      <c r="AQ56" s="28">
        <f t="shared" si="53"/>
        <v>0.97066008705998419</v>
      </c>
      <c r="AR56" s="29">
        <f t="shared" si="54"/>
        <v>-47.707736805544521</v>
      </c>
      <c r="AS56" s="28">
        <f t="shared" si="55"/>
        <v>0.94218100461129606</v>
      </c>
      <c r="AT56" s="30"/>
      <c r="AU56" s="31"/>
      <c r="AV56" s="31">
        <f t="shared" si="56"/>
        <v>3.450368771361755</v>
      </c>
      <c r="AW56" s="31">
        <f t="shared" si="57"/>
        <v>1.7020729055419019</v>
      </c>
      <c r="AX56" s="31">
        <f t="shared" si="58"/>
        <v>3.3857706911671088</v>
      </c>
      <c r="AY56" s="31">
        <f t="shared" si="59"/>
        <v>3.1906275573932894</v>
      </c>
      <c r="AZ56" s="31">
        <f t="shared" si="60"/>
        <v>3.0412733235828564</v>
      </c>
      <c r="BA56" s="31">
        <f t="shared" si="61"/>
        <v>3.137018416380958</v>
      </c>
      <c r="BB56" s="31">
        <f t="shared" si="62"/>
        <v>2.9797673656618615</v>
      </c>
      <c r="BC56" s="31">
        <f t="shared" si="63"/>
        <v>3.5516419105868646</v>
      </c>
      <c r="BD56" s="31">
        <f t="shared" si="64"/>
        <v>3.5124530509205099</v>
      </c>
      <c r="BE56" s="31">
        <f t="shared" si="65"/>
        <v>3.5583305017555786</v>
      </c>
      <c r="BF56" s="31">
        <f t="shared" si="66"/>
        <v>3.74611927850323</v>
      </c>
      <c r="BG56" s="31">
        <f t="shared" si="67"/>
        <v>3.8232639665846198</v>
      </c>
      <c r="BH56" s="31">
        <f t="shared" si="68"/>
        <v>3.4006855529791311</v>
      </c>
      <c r="BI56" s="31">
        <f t="shared" si="69"/>
        <v>3.5817405708460757</v>
      </c>
      <c r="BJ56" s="31">
        <f t="shared" si="70"/>
        <v>3.143276303826763</v>
      </c>
      <c r="BK56" s="31">
        <f t="shared" si="71"/>
        <v>3.5283200277896669</v>
      </c>
      <c r="BL56" s="31">
        <f t="shared" si="72"/>
        <v>3.8265972394412762</v>
      </c>
      <c r="BM56" s="31">
        <f t="shared" si="24"/>
        <v>0.95959852408516955</v>
      </c>
      <c r="BN56" s="31">
        <f t="shared" si="25"/>
        <v>2.0271568627450978</v>
      </c>
      <c r="BO56" s="27"/>
      <c r="BP56" s="27"/>
      <c r="BQ56" s="27"/>
      <c r="BR56" s="27"/>
      <c r="BS56" s="27"/>
      <c r="BU56" s="27"/>
      <c r="BW56" s="27"/>
      <c r="BY56" s="27"/>
      <c r="BZ56" s="27"/>
      <c r="CB56" s="31"/>
      <c r="CC56" s="31"/>
      <c r="CD56" s="31"/>
    </row>
    <row r="57" spans="1:82" s="60" customFormat="1" x14ac:dyDescent="0.35">
      <c r="A57" s="59" t="s">
        <v>108</v>
      </c>
      <c r="B57" s="59" t="s">
        <v>168</v>
      </c>
      <c r="C57" s="59" t="s">
        <v>100</v>
      </c>
      <c r="D57" s="59">
        <v>53.247219999999999</v>
      </c>
      <c r="E57" s="59">
        <v>77.40692</v>
      </c>
      <c r="F57" s="59" t="s">
        <v>52</v>
      </c>
      <c r="G57" s="59" t="s">
        <v>53</v>
      </c>
      <c r="H57" s="60">
        <v>50.087613038906412</v>
      </c>
      <c r="I57" s="60">
        <v>15.731298633017875</v>
      </c>
      <c r="J57" s="60">
        <v>9.9122965299684545</v>
      </c>
      <c r="K57" s="60">
        <v>4.5668117770767616</v>
      </c>
      <c r="L57" s="60">
        <v>16.257429022082018</v>
      </c>
      <c r="M57" s="60">
        <v>2.2097476340694007</v>
      </c>
      <c r="N57" s="60">
        <v>0.11574868559411147</v>
      </c>
      <c r="O57" s="60">
        <v>0.93651209253417456</v>
      </c>
      <c r="P57" s="60">
        <v>6.3135646687697153E-2</v>
      </c>
      <c r="Q57" s="60">
        <v>0.18940694006309144</v>
      </c>
      <c r="R57" s="60">
        <v>100.07000000000001</v>
      </c>
      <c r="S57" s="60">
        <v>4.97</v>
      </c>
      <c r="T57" s="60">
        <v>22.307928496319661</v>
      </c>
      <c r="U57" s="60">
        <v>58.926603575184011</v>
      </c>
      <c r="V57" s="60">
        <v>2.2097476340694007</v>
      </c>
      <c r="W57" s="60">
        <v>2.9463301787592009</v>
      </c>
      <c r="X57" s="60">
        <v>7.8919558359621451</v>
      </c>
      <c r="Y57" s="60">
        <v>1.2942807570977917</v>
      </c>
      <c r="Z57" s="60">
        <v>7.2605993690851731</v>
      </c>
      <c r="AA57" s="60">
        <v>0.86285383806519445</v>
      </c>
      <c r="AB57" s="60">
        <v>3.4303701366982122</v>
      </c>
      <c r="AC57" s="60">
        <v>0.59978864353312289</v>
      </c>
      <c r="AD57" s="60">
        <v>3.8197066246056779</v>
      </c>
      <c r="AE57" s="60">
        <v>0.92598948475289178</v>
      </c>
      <c r="AF57" s="60">
        <v>2.5464710830704522</v>
      </c>
      <c r="AG57" s="60">
        <v>0.35776866456361728</v>
      </c>
      <c r="AH57" s="60">
        <v>2.3465415352260779</v>
      </c>
      <c r="AI57" s="60">
        <v>0.33672344900105156</v>
      </c>
      <c r="AJ57" s="47">
        <v>0.30899581379721336</v>
      </c>
      <c r="AK57" s="60">
        <v>0.452472134595163</v>
      </c>
      <c r="AM57" s="25">
        <f t="shared" si="50"/>
        <v>2.641509433962264</v>
      </c>
      <c r="AN57" s="26">
        <f t="shared" si="51"/>
        <v>0.19282511210762332</v>
      </c>
      <c r="AO57" s="26"/>
      <c r="AP57" s="27">
        <f t="shared" si="52"/>
        <v>1.2572077272707698</v>
      </c>
      <c r="AQ57" s="28">
        <f t="shared" si="53"/>
        <v>0.94821191347355649</v>
      </c>
      <c r="AR57" s="29">
        <f t="shared" si="54"/>
        <v>-75.422055791209459</v>
      </c>
      <c r="AS57" s="28">
        <f t="shared" si="55"/>
        <v>0.89910583285318335</v>
      </c>
      <c r="AT57" s="30"/>
      <c r="AU57" s="31"/>
      <c r="AV57" s="31">
        <f t="shared" si="56"/>
        <v>5.3232015834725059</v>
      </c>
      <c r="AW57" s="31">
        <f t="shared" si="57"/>
        <v>3.0992252932249662</v>
      </c>
      <c r="AX57" s="31">
        <f t="shared" si="58"/>
        <v>4.2886902165344987</v>
      </c>
      <c r="AY57" s="31">
        <f t="shared" si="59"/>
        <v>4.4461723019505044</v>
      </c>
      <c r="AZ57" s="31">
        <f t="shared" si="60"/>
        <v>4.6894230329630133</v>
      </c>
      <c r="BA57" s="31">
        <f t="shared" si="61"/>
        <v>5.3623333597379412</v>
      </c>
      <c r="BB57" s="31">
        <f t="shared" si="62"/>
        <v>5.2613038906414298</v>
      </c>
      <c r="BC57" s="31">
        <f t="shared" si="63"/>
        <v>5.1360347503880615</v>
      </c>
      <c r="BD57" s="31">
        <f t="shared" si="64"/>
        <v>5.7556545917755244</v>
      </c>
      <c r="BE57" s="31">
        <f t="shared" si="65"/>
        <v>5.5535985512326196</v>
      </c>
      <c r="BF57" s="31">
        <f t="shared" si="66"/>
        <v>5.182776966900513</v>
      </c>
      <c r="BG57" s="31">
        <f t="shared" si="67"/>
        <v>5.6462773460542177</v>
      </c>
      <c r="BH57" s="31">
        <f t="shared" si="68"/>
        <v>4.9028414277625627</v>
      </c>
      <c r="BI57" s="31">
        <f t="shared" si="69"/>
        <v>5.3051480897301087</v>
      </c>
      <c r="BJ57" s="31">
        <f t="shared" si="70"/>
        <v>4.8347116832921255</v>
      </c>
      <c r="BK57" s="31">
        <f t="shared" si="71"/>
        <v>4.7597191383896105</v>
      </c>
      <c r="BL57" s="31">
        <f t="shared" si="72"/>
        <v>4.5503168783925885</v>
      </c>
      <c r="BM57" s="31">
        <f t="shared" si="24"/>
        <v>0.90103850497059401</v>
      </c>
      <c r="BN57" s="31">
        <f t="shared" si="25"/>
        <v>1.7175910364145657</v>
      </c>
      <c r="BO57" s="27"/>
      <c r="BP57" s="27"/>
      <c r="BQ57" s="27"/>
      <c r="BR57" s="27"/>
      <c r="BS57" s="27"/>
      <c r="BU57" s="27"/>
      <c r="BW57" s="27"/>
      <c r="BY57" s="27"/>
      <c r="BZ57" s="27"/>
      <c r="CB57" s="31"/>
      <c r="CC57" s="31"/>
      <c r="CD57" s="31"/>
    </row>
    <row r="58" spans="1:82" s="60" customFormat="1" x14ac:dyDescent="0.35">
      <c r="A58" s="59" t="s">
        <v>109</v>
      </c>
      <c r="B58" s="59" t="s">
        <v>168</v>
      </c>
      <c r="C58" s="59" t="s">
        <v>100</v>
      </c>
      <c r="D58" s="59">
        <v>53.247219999999999</v>
      </c>
      <c r="E58" s="59">
        <v>77.40692</v>
      </c>
      <c r="F58" s="59" t="s">
        <v>52</v>
      </c>
      <c r="G58" s="59" t="s">
        <v>53</v>
      </c>
      <c r="H58" s="60">
        <v>49.205965303844977</v>
      </c>
      <c r="I58" s="60">
        <v>15.175200365222684</v>
      </c>
      <c r="J58" s="60">
        <v>12.351907274018464</v>
      </c>
      <c r="K58" s="60">
        <v>8.3287146190524499</v>
      </c>
      <c r="L58" s="60">
        <v>10.688180988130263</v>
      </c>
      <c r="M58" s="60">
        <v>2.2384680937404888</v>
      </c>
      <c r="N58" s="60">
        <v>0.18149741300598557</v>
      </c>
      <c r="O58" s="60">
        <v>0.96798620269858981</v>
      </c>
      <c r="P58" s="60">
        <v>6.0499137668661863E-2</v>
      </c>
      <c r="Q58" s="60">
        <v>0.19158060261742921</v>
      </c>
      <c r="R58" s="60">
        <v>99.389999999999972</v>
      </c>
      <c r="S58" s="60">
        <v>0.82</v>
      </c>
      <c r="T58" s="60">
        <v>22.183017145176017</v>
      </c>
      <c r="U58" s="60">
        <v>57.474180785228768</v>
      </c>
      <c r="V58" s="60">
        <v>2.3191336106320377</v>
      </c>
      <c r="W58" s="60">
        <v>3.1257887795475296</v>
      </c>
      <c r="X58" s="60">
        <v>7.8648878969260414</v>
      </c>
      <c r="Y58" s="60">
        <v>1.2906482702647863</v>
      </c>
      <c r="Z58" s="60">
        <v>6.9574008318961145</v>
      </c>
      <c r="AA58" s="60">
        <v>0.64532413513239317</v>
      </c>
      <c r="AB58" s="60">
        <v>3.1862879172161915</v>
      </c>
      <c r="AC58" s="60">
        <v>0.57474180785228768</v>
      </c>
      <c r="AD58" s="60">
        <v>3.9425271380744649</v>
      </c>
      <c r="AE58" s="60">
        <v>0.87723749619559699</v>
      </c>
      <c r="AF58" s="60">
        <v>2.6720452470325657</v>
      </c>
      <c r="AG58" s="60">
        <v>0.33274525717764025</v>
      </c>
      <c r="AH58" s="60">
        <v>2.3090504210205944</v>
      </c>
      <c r="AI58" s="60">
        <v>0.36299482601197114</v>
      </c>
      <c r="AJ58" s="47">
        <v>1.5546079137124176</v>
      </c>
      <c r="AK58" s="60">
        <v>0.4436603429035203</v>
      </c>
      <c r="AM58" s="25">
        <f t="shared" si="50"/>
        <v>2.5909090909090908</v>
      </c>
      <c r="AN58" s="26">
        <f t="shared" si="51"/>
        <v>0.19213973799126635</v>
      </c>
      <c r="AO58" s="26"/>
      <c r="AP58" s="27">
        <f t="shared" si="52"/>
        <v>1.3163067393852375</v>
      </c>
      <c r="AQ58" s="28">
        <f t="shared" si="53"/>
        <v>-0.23830117432718012</v>
      </c>
      <c r="AR58" s="29">
        <f t="shared" si="54"/>
        <v>18.103772258924643</v>
      </c>
      <c r="AS58" s="28">
        <f t="shared" si="55"/>
        <v>5.6787449685713087E-2</v>
      </c>
      <c r="AT58" s="30"/>
      <c r="AU58" s="31"/>
      <c r="AV58" s="31">
        <f t="shared" si="56"/>
        <v>5.2195334459237674</v>
      </c>
      <c r="AW58" s="31">
        <f t="shared" si="57"/>
        <v>3.2526418101431105</v>
      </c>
      <c r="AX58" s="31">
        <f t="shared" si="58"/>
        <v>4.5499108872598679</v>
      </c>
      <c r="AY58" s="31">
        <f t="shared" si="59"/>
        <v>4.4309227588315725</v>
      </c>
      <c r="AZ58" s="31">
        <f t="shared" si="60"/>
        <v>4.6762618487854573</v>
      </c>
      <c r="BA58" s="31">
        <f t="shared" si="61"/>
        <v>5.1384053411345008</v>
      </c>
      <c r="BB58" s="31">
        <f t="shared" si="62"/>
        <v>5.1316232843954257</v>
      </c>
      <c r="BC58" s="31">
        <f t="shared" si="63"/>
        <v>3.8412150900737685</v>
      </c>
      <c r="BD58" s="31">
        <f t="shared" si="64"/>
        <v>5.34612066647012</v>
      </c>
      <c r="BE58" s="31">
        <f t="shared" si="65"/>
        <v>5.3216834060397007</v>
      </c>
      <c r="BF58" s="31">
        <f t="shared" si="66"/>
        <v>5.3494262389070082</v>
      </c>
      <c r="BG58" s="31">
        <f t="shared" si="67"/>
        <v>5.3490091231438841</v>
      </c>
      <c r="BH58" s="31">
        <f t="shared" si="68"/>
        <v>4.875388383555169</v>
      </c>
      <c r="BI58" s="31">
        <f t="shared" si="69"/>
        <v>5.5667609313178454</v>
      </c>
      <c r="BJ58" s="31">
        <f t="shared" si="70"/>
        <v>4.4965575294275713</v>
      </c>
      <c r="BK58" s="31">
        <f t="shared" si="71"/>
        <v>4.6836722535914692</v>
      </c>
      <c r="BL58" s="31">
        <f t="shared" si="72"/>
        <v>4.9053354866482586</v>
      </c>
      <c r="BM58" s="31">
        <f t="shared" si="24"/>
        <v>0.97144092090794099</v>
      </c>
      <c r="BN58" s="31">
        <f t="shared" si="25"/>
        <v>1.604705882352941</v>
      </c>
      <c r="BO58" s="27"/>
      <c r="BP58" s="27"/>
      <c r="BQ58" s="27"/>
      <c r="BR58" s="27"/>
      <c r="BS58" s="27"/>
      <c r="BU58" s="27"/>
      <c r="BW58" s="27"/>
      <c r="BY58" s="27"/>
      <c r="BZ58" s="27"/>
      <c r="CB58" s="31"/>
      <c r="CC58" s="31"/>
      <c r="CD58" s="31"/>
    </row>
    <row r="59" spans="1:82" s="60" customFormat="1" x14ac:dyDescent="0.35">
      <c r="A59" s="59" t="s">
        <v>110</v>
      </c>
      <c r="B59" s="59" t="s">
        <v>168</v>
      </c>
      <c r="C59" s="59" t="s">
        <v>100</v>
      </c>
      <c r="D59" s="59">
        <v>53.22186</v>
      </c>
      <c r="E59" s="59">
        <v>77.418080000000003</v>
      </c>
      <c r="F59" s="59" t="s">
        <v>52</v>
      </c>
      <c r="G59" s="59" t="s">
        <v>53</v>
      </c>
      <c r="H59" s="60">
        <v>48.704898495101503</v>
      </c>
      <c r="I59" s="60">
        <v>15.327421472578527</v>
      </c>
      <c r="J59" s="60">
        <v>12.957721442278556</v>
      </c>
      <c r="K59" s="60">
        <v>8.3695788304211707</v>
      </c>
      <c r="L59" s="60">
        <v>11.041793758206241</v>
      </c>
      <c r="M59" s="60">
        <v>2.0772689627310372</v>
      </c>
      <c r="N59" s="60">
        <v>0.16134127865872136</v>
      </c>
      <c r="O59" s="60">
        <v>0.96804767195232799</v>
      </c>
      <c r="P59" s="60">
        <v>4.033531966468034E-2</v>
      </c>
      <c r="Q59" s="60">
        <v>0.19159276840723161</v>
      </c>
      <c r="R59" s="60">
        <v>99.84</v>
      </c>
      <c r="S59" s="60">
        <v>0.83</v>
      </c>
      <c r="T59" s="60">
        <v>16.033289566710433</v>
      </c>
      <c r="U59" s="60">
        <v>42.35208564791435</v>
      </c>
      <c r="V59" s="60">
        <v>1.7142510857489142</v>
      </c>
      <c r="W59" s="60">
        <v>2.7226340773659228</v>
      </c>
      <c r="X59" s="60">
        <v>6.4536511463488546</v>
      </c>
      <c r="Y59" s="60">
        <v>0.96804767195232799</v>
      </c>
      <c r="Z59" s="60">
        <v>4.9410766589233415</v>
      </c>
      <c r="AA59" s="60">
        <v>0.59494596505403496</v>
      </c>
      <c r="AB59" s="60">
        <v>2.3999515200484796</v>
      </c>
      <c r="AC59" s="60">
        <v>0.4235208564791435</v>
      </c>
      <c r="AD59" s="60">
        <v>2.8335562064437934</v>
      </c>
      <c r="AE59" s="60">
        <v>0.63528128471871526</v>
      </c>
      <c r="AF59" s="60">
        <v>1.7041672558327441</v>
      </c>
      <c r="AG59" s="60">
        <v>0.21176042823957175</v>
      </c>
      <c r="AH59" s="60">
        <v>1.694083425916574</v>
      </c>
      <c r="AI59" s="60">
        <v>0.29243106756893239</v>
      </c>
      <c r="AJ59" s="47">
        <v>0.76060986628216842</v>
      </c>
      <c r="AK59" s="60">
        <v>0.44368851631148365</v>
      </c>
      <c r="AM59" s="25">
        <f t="shared" si="50"/>
        <v>2.641509433962264</v>
      </c>
      <c r="AN59" s="26">
        <f t="shared" si="51"/>
        <v>0.26190476190476192</v>
      </c>
      <c r="AO59" s="26"/>
      <c r="AP59" s="27">
        <f t="shared" si="52"/>
        <v>1.2572077272707698</v>
      </c>
      <c r="AQ59" s="28">
        <f t="shared" si="53"/>
        <v>0.49659786098860137</v>
      </c>
      <c r="AR59" s="29">
        <f t="shared" si="54"/>
        <v>-39.500064326413984</v>
      </c>
      <c r="AS59" s="28">
        <f t="shared" si="55"/>
        <v>0.24660943553845424</v>
      </c>
      <c r="AT59" s="30"/>
      <c r="AU59" s="31"/>
      <c r="AV59" s="31">
        <f t="shared" si="56"/>
        <v>5.21986489778216</v>
      </c>
      <c r="AW59" s="31">
        <f t="shared" si="57"/>
        <v>2.4042792226492486</v>
      </c>
      <c r="AX59" s="31">
        <f t="shared" si="58"/>
        <v>3.9630772596301638</v>
      </c>
      <c r="AY59" s="31">
        <f t="shared" si="59"/>
        <v>3.6358598007599183</v>
      </c>
      <c r="AZ59" s="31">
        <f t="shared" si="60"/>
        <v>3.5074191012765503</v>
      </c>
      <c r="BA59" s="31">
        <f t="shared" si="61"/>
        <v>3.6492442089537231</v>
      </c>
      <c r="BB59" s="31">
        <f t="shared" si="62"/>
        <v>3.7814362185637815</v>
      </c>
      <c r="BC59" s="31">
        <f t="shared" si="63"/>
        <v>3.5413450300835412</v>
      </c>
      <c r="BD59" s="31">
        <f t="shared" si="64"/>
        <v>4.0267642953833551</v>
      </c>
      <c r="BE59" s="31">
        <f t="shared" si="65"/>
        <v>3.9214894118439214</v>
      </c>
      <c r="BF59" s="31">
        <f t="shared" si="66"/>
        <v>3.844716698024143</v>
      </c>
      <c r="BG59" s="31">
        <f t="shared" si="67"/>
        <v>3.8736663702360685</v>
      </c>
      <c r="BH59" s="31">
        <f t="shared" si="68"/>
        <v>3.5237999047715238</v>
      </c>
      <c r="BI59" s="31">
        <f t="shared" si="69"/>
        <v>3.5503484496515503</v>
      </c>
      <c r="BJ59" s="31">
        <f t="shared" si="70"/>
        <v>2.8616274086428617</v>
      </c>
      <c r="BK59" s="31">
        <f t="shared" si="71"/>
        <v>3.4362746975995417</v>
      </c>
      <c r="BL59" s="31">
        <f t="shared" si="72"/>
        <v>3.9517711833639515</v>
      </c>
      <c r="BM59" s="31">
        <f t="shared" si="24"/>
        <v>1.1533063006862132</v>
      </c>
      <c r="BN59" s="31">
        <f t="shared" si="25"/>
        <v>2.171072664359861</v>
      </c>
      <c r="BO59" s="27"/>
      <c r="BP59" s="27"/>
      <c r="BQ59" s="27"/>
      <c r="BR59" s="27"/>
      <c r="BS59" s="27"/>
      <c r="BU59" s="27"/>
      <c r="BW59" s="27"/>
      <c r="BY59" s="27"/>
      <c r="BZ59" s="27"/>
      <c r="CB59" s="31"/>
      <c r="CC59" s="31"/>
      <c r="CD59" s="31"/>
    </row>
    <row r="60" spans="1:82" s="60" customFormat="1" x14ac:dyDescent="0.35">
      <c r="A60" s="59" t="s">
        <v>111</v>
      </c>
      <c r="B60" s="59" t="s">
        <v>168</v>
      </c>
      <c r="C60" s="59" t="s">
        <v>100</v>
      </c>
      <c r="D60" s="59">
        <v>53.22186</v>
      </c>
      <c r="E60" s="59">
        <v>77.418080000000003</v>
      </c>
      <c r="F60" s="59" t="s">
        <v>52</v>
      </c>
      <c r="G60" s="59" t="s">
        <v>53</v>
      </c>
      <c r="H60" s="60">
        <v>49.214490380679493</v>
      </c>
      <c r="I60" s="60">
        <v>14.724007367990176</v>
      </c>
      <c r="J60" s="60">
        <v>12.959143471142037</v>
      </c>
      <c r="K60" s="60">
        <v>7.4628530495292669</v>
      </c>
      <c r="L60" s="60">
        <v>9.8328131395824805</v>
      </c>
      <c r="M60" s="60">
        <v>2.9246316004911992</v>
      </c>
      <c r="N60" s="60">
        <v>0.15127404830126892</v>
      </c>
      <c r="O60" s="60">
        <v>1.0286635284486287</v>
      </c>
      <c r="P60" s="60">
        <v>5.0424682767089647E-2</v>
      </c>
      <c r="Q60" s="60">
        <v>0.20169873106835859</v>
      </c>
      <c r="R60" s="60">
        <v>98.550000000000011</v>
      </c>
      <c r="S60" s="60">
        <v>0.83</v>
      </c>
      <c r="T60" s="60">
        <v>17.245241506344659</v>
      </c>
      <c r="U60" s="60">
        <v>43.365227179697094</v>
      </c>
      <c r="V60" s="60">
        <v>1.8152885796152272</v>
      </c>
      <c r="W60" s="60">
        <v>2.722932869422841</v>
      </c>
      <c r="X60" s="60">
        <v>6.5552087597216531</v>
      </c>
      <c r="Y60" s="60">
        <v>1.0488334015554646</v>
      </c>
      <c r="Z60" s="60">
        <v>5.7484138354482202</v>
      </c>
      <c r="AA60" s="60">
        <v>0.71603049529267282</v>
      </c>
      <c r="AB60" s="60">
        <v>2.5918286942284077</v>
      </c>
      <c r="AC60" s="60">
        <v>0.48407695456406052</v>
      </c>
      <c r="AD60" s="60">
        <v>3.3582838722881703</v>
      </c>
      <c r="AE60" s="60">
        <v>0.70594555873925491</v>
      </c>
      <c r="AF60" s="60">
        <v>2.1783462955382729</v>
      </c>
      <c r="AG60" s="60">
        <v>0.27229328694228411</v>
      </c>
      <c r="AH60" s="60">
        <v>2.0169873106835858</v>
      </c>
      <c r="AI60" s="60">
        <v>0.29246316004911993</v>
      </c>
      <c r="AJ60" s="47">
        <v>0.52329661672163974</v>
      </c>
      <c r="AK60" s="60">
        <v>0.3832275890298813</v>
      </c>
      <c r="AM60" s="25">
        <f t="shared" si="50"/>
        <v>2.5146198830409356</v>
      </c>
      <c r="AN60" s="26">
        <f t="shared" si="51"/>
        <v>0.19</v>
      </c>
      <c r="AO60" s="26"/>
      <c r="AP60" s="27">
        <f t="shared" si="52"/>
        <v>1.4131372032995064</v>
      </c>
      <c r="AQ60" s="28">
        <f t="shared" si="53"/>
        <v>0.88984058657786669</v>
      </c>
      <c r="AR60" s="29">
        <f t="shared" si="54"/>
        <v>-62.969157170315469</v>
      </c>
      <c r="AS60" s="28">
        <f t="shared" si="55"/>
        <v>0.79181626952124184</v>
      </c>
      <c r="AT60" s="30"/>
      <c r="AU60" s="31"/>
      <c r="AV60" s="31">
        <f t="shared" si="56"/>
        <v>4.5085598709397798</v>
      </c>
      <c r="AW60" s="31">
        <f t="shared" si="57"/>
        <v>2.5459867876791407</v>
      </c>
      <c r="AX60" s="31">
        <f t="shared" si="58"/>
        <v>3.963512182565998</v>
      </c>
      <c r="AY60" s="31">
        <f t="shared" si="59"/>
        <v>3.693075357589664</v>
      </c>
      <c r="AZ60" s="31">
        <f t="shared" si="60"/>
        <v>3.8001210201284943</v>
      </c>
      <c r="BA60" s="31">
        <f t="shared" si="61"/>
        <v>4.2455050483369421</v>
      </c>
      <c r="BB60" s="31">
        <f t="shared" si="62"/>
        <v>3.8718952839015266</v>
      </c>
      <c r="BC60" s="31">
        <f t="shared" si="63"/>
        <v>4.262086281504005</v>
      </c>
      <c r="BD60" s="31">
        <f t="shared" si="64"/>
        <v>4.348705862799342</v>
      </c>
      <c r="BE60" s="31">
        <f t="shared" si="65"/>
        <v>4.4821940237413012</v>
      </c>
      <c r="BF60" s="31">
        <f t="shared" si="66"/>
        <v>4.5566945349907328</v>
      </c>
      <c r="BG60" s="31">
        <f t="shared" si="67"/>
        <v>4.3045460898735053</v>
      </c>
      <c r="BH60" s="31">
        <f t="shared" si="68"/>
        <v>3.7901629684273979</v>
      </c>
      <c r="BI60" s="31">
        <f t="shared" si="69"/>
        <v>4.538221449038069</v>
      </c>
      <c r="BJ60" s="31">
        <f t="shared" si="70"/>
        <v>3.6796390127335692</v>
      </c>
      <c r="BK60" s="31">
        <f t="shared" si="71"/>
        <v>4.0912521514880034</v>
      </c>
      <c r="BL60" s="31">
        <f t="shared" si="72"/>
        <v>3.9522048655286479</v>
      </c>
      <c r="BM60" s="31">
        <f t="shared" si="24"/>
        <v>0.9687772925764192</v>
      </c>
      <c r="BN60" s="31">
        <f t="shared" si="25"/>
        <v>1.7708496732026142</v>
      </c>
      <c r="BO60" s="27"/>
      <c r="BP60" s="27"/>
      <c r="BQ60" s="27"/>
      <c r="BR60" s="27"/>
      <c r="BS60" s="27"/>
      <c r="BU60" s="27"/>
      <c r="BW60" s="27"/>
      <c r="BY60" s="27"/>
      <c r="BZ60" s="27"/>
      <c r="CB60" s="31"/>
      <c r="CC60" s="31"/>
      <c r="CD60" s="31"/>
    </row>
    <row r="61" spans="1:82" s="60" customFormat="1" x14ac:dyDescent="0.35">
      <c r="A61" s="59" t="s">
        <v>112</v>
      </c>
      <c r="B61" s="59" t="s">
        <v>168</v>
      </c>
      <c r="C61" s="59" t="s">
        <v>100</v>
      </c>
      <c r="D61" s="59">
        <v>53.20964</v>
      </c>
      <c r="E61" s="59">
        <v>77.445880000000002</v>
      </c>
      <c r="F61" s="59" t="s">
        <v>52</v>
      </c>
      <c r="G61" s="59" t="s">
        <v>53</v>
      </c>
      <c r="H61" s="60">
        <v>49.689821225586442</v>
      </c>
      <c r="I61" s="60">
        <v>16.512152526609487</v>
      </c>
      <c r="J61" s="60">
        <v>11.860121938617342</v>
      </c>
      <c r="K61" s="60">
        <v>8.4656732458406516</v>
      </c>
      <c r="L61" s="60">
        <v>9.3960793634390818</v>
      </c>
      <c r="M61" s="60">
        <v>1.9630546657021806</v>
      </c>
      <c r="N61" s="60">
        <v>0.11246667355585409</v>
      </c>
      <c r="O61" s="60">
        <v>0.74636974268884981</v>
      </c>
      <c r="P61" s="60">
        <v>4.0896972202128762E-2</v>
      </c>
      <c r="Q61" s="60">
        <v>0.15336364575798284</v>
      </c>
      <c r="R61" s="60">
        <v>98.94</v>
      </c>
      <c r="S61" s="60">
        <v>2.17</v>
      </c>
      <c r="T61" s="60">
        <v>17.278970755399399</v>
      </c>
      <c r="U61" s="60">
        <v>44.986669422341635</v>
      </c>
      <c r="V61" s="60">
        <v>1.7381213185904723</v>
      </c>
      <c r="W61" s="60">
        <v>2.6583031931383694</v>
      </c>
      <c r="X61" s="60">
        <v>6.1345458303193139</v>
      </c>
      <c r="Y61" s="60">
        <v>0.96107884675002575</v>
      </c>
      <c r="Z61" s="60">
        <v>5.0098790947607732</v>
      </c>
      <c r="AA61" s="60">
        <v>0.69524852743618903</v>
      </c>
      <c r="AB61" s="60">
        <v>2.6583031931383694</v>
      </c>
      <c r="AC61" s="60">
        <v>0.43964245117288414</v>
      </c>
      <c r="AD61" s="60">
        <v>3.1592911026144463</v>
      </c>
      <c r="AE61" s="60">
        <v>0.65435155523406019</v>
      </c>
      <c r="AF61" s="60">
        <v>1.942606179601116</v>
      </c>
      <c r="AG61" s="60">
        <v>0.23515759016224036</v>
      </c>
      <c r="AH61" s="60">
        <v>1.6870001033378113</v>
      </c>
      <c r="AI61" s="60">
        <v>0.25560607626330473</v>
      </c>
      <c r="AJ61" s="47">
        <v>0.52981823363435643</v>
      </c>
      <c r="AK61" s="60">
        <v>0.39874547897075541</v>
      </c>
      <c r="AM61" s="25">
        <f t="shared" si="50"/>
        <v>2.6035502958579886</v>
      </c>
      <c r="AN61" s="26">
        <f t="shared" si="51"/>
        <v>0.23636363636363639</v>
      </c>
      <c r="AO61" s="26"/>
      <c r="AP61" s="27">
        <f t="shared" si="52"/>
        <v>1.3011783117790872</v>
      </c>
      <c r="AQ61" s="28">
        <f t="shared" si="53"/>
        <v>0.77136007814473073</v>
      </c>
      <c r="AR61" s="29">
        <f t="shared" si="54"/>
        <v>-59.281658106494127</v>
      </c>
      <c r="AS61" s="28">
        <f t="shared" si="55"/>
        <v>0.59499637015544515</v>
      </c>
      <c r="AT61" s="30"/>
      <c r="AU61" s="31"/>
      <c r="AV61" s="31">
        <f t="shared" si="56"/>
        <v>4.6911232820088866</v>
      </c>
      <c r="AW61" s="31">
        <f t="shared" si="57"/>
        <v>2.4377578100848138</v>
      </c>
      <c r="AX61" s="31">
        <f t="shared" si="58"/>
        <v>3.8694369623557048</v>
      </c>
      <c r="AY61" s="31">
        <f t="shared" si="59"/>
        <v>3.4560821579263741</v>
      </c>
      <c r="AZ61" s="31">
        <f t="shared" si="60"/>
        <v>3.4821697346015421</v>
      </c>
      <c r="BA61" s="31">
        <f t="shared" si="61"/>
        <v>3.7000584156283405</v>
      </c>
      <c r="BB61" s="31">
        <f t="shared" si="62"/>
        <v>4.0166669127090744</v>
      </c>
      <c r="BC61" s="31">
        <f t="shared" si="63"/>
        <v>4.1383840918820773</v>
      </c>
      <c r="BD61" s="31">
        <f t="shared" si="64"/>
        <v>4.4602402569435728</v>
      </c>
      <c r="BE61" s="31">
        <f t="shared" si="65"/>
        <v>4.0707634367859642</v>
      </c>
      <c r="BF61" s="31">
        <f t="shared" si="66"/>
        <v>4.2866907769531162</v>
      </c>
      <c r="BG61" s="31">
        <f t="shared" si="67"/>
        <v>3.9899485075247569</v>
      </c>
      <c r="BH61" s="31">
        <f t="shared" si="68"/>
        <v>3.7975759901976702</v>
      </c>
      <c r="BI61" s="31">
        <f t="shared" si="69"/>
        <v>4.0470962075023253</v>
      </c>
      <c r="BJ61" s="31">
        <f t="shared" si="70"/>
        <v>3.1778052724627077</v>
      </c>
      <c r="BK61" s="31">
        <f t="shared" si="71"/>
        <v>3.4219069033221325</v>
      </c>
      <c r="BL61" s="31">
        <f t="shared" si="72"/>
        <v>3.4541361657203344</v>
      </c>
      <c r="BM61" s="31">
        <f t="shared" si="24"/>
        <v>1.1307838207401526</v>
      </c>
      <c r="BN61" s="31">
        <f t="shared" si="25"/>
        <v>1.9243598615916953</v>
      </c>
      <c r="BO61" s="27"/>
      <c r="BP61" s="27"/>
      <c r="BQ61" s="27"/>
      <c r="BR61" s="27"/>
      <c r="BS61" s="27"/>
      <c r="BU61" s="27"/>
      <c r="BW61" s="27"/>
      <c r="BY61" s="27"/>
      <c r="BZ61" s="27"/>
      <c r="CB61" s="31"/>
      <c r="CC61" s="31"/>
      <c r="CD61" s="31"/>
    </row>
    <row r="62" spans="1:82" s="60" customFormat="1" ht="15.5" customHeight="1" x14ac:dyDescent="0.35">
      <c r="A62" s="59" t="s">
        <v>113</v>
      </c>
      <c r="B62" s="59" t="s">
        <v>168</v>
      </c>
      <c r="C62" s="59" t="s">
        <v>100</v>
      </c>
      <c r="D62" s="59">
        <v>53.197510000000001</v>
      </c>
      <c r="E62" s="59">
        <v>77.462720000000004</v>
      </c>
      <c r="F62" s="59" t="s">
        <v>52</v>
      </c>
      <c r="G62" s="59" t="s">
        <v>53</v>
      </c>
      <c r="H62" s="60">
        <v>49.218737312220867</v>
      </c>
      <c r="I62" s="60">
        <v>16.440073081607792</v>
      </c>
      <c r="J62" s="60">
        <v>11.112271619975637</v>
      </c>
      <c r="K62" s="60">
        <v>9.1536703207470556</v>
      </c>
      <c r="L62" s="60">
        <v>11.010789687373121</v>
      </c>
      <c r="M62" s="60">
        <v>1.9788976857490863</v>
      </c>
      <c r="N62" s="60">
        <v>9.1333739342265519E-2</v>
      </c>
      <c r="O62" s="60">
        <v>0.75096630125862762</v>
      </c>
      <c r="P62" s="60">
        <v>6.088915956151035E-2</v>
      </c>
      <c r="Q62" s="60">
        <v>0.16237109216402759</v>
      </c>
      <c r="R62" s="60">
        <v>99.979999999999976</v>
      </c>
      <c r="S62" s="60">
        <v>1.46</v>
      </c>
      <c r="T62" s="60">
        <v>16.846000812017863</v>
      </c>
      <c r="U62" s="60">
        <v>43.637231019082414</v>
      </c>
      <c r="V62" s="60">
        <v>1.7251928542427932</v>
      </c>
      <c r="W62" s="60">
        <v>2.1311205846528622</v>
      </c>
      <c r="X62" s="60">
        <v>5.6829882257409654</v>
      </c>
      <c r="Y62" s="60">
        <v>1.0452639058059277</v>
      </c>
      <c r="Z62" s="60">
        <v>5.5815062931384487</v>
      </c>
      <c r="AA62" s="60">
        <v>0.71037352821762068</v>
      </c>
      <c r="AB62" s="60">
        <v>2.5066037352821762</v>
      </c>
      <c r="AC62" s="60">
        <v>0.40592773041006902</v>
      </c>
      <c r="AD62" s="60">
        <v>3.1154953308972795</v>
      </c>
      <c r="AE62" s="60">
        <v>0.67992894843686558</v>
      </c>
      <c r="AF62" s="60">
        <v>1.9586012992285828</v>
      </c>
      <c r="AG62" s="60">
        <v>0.26385302476654487</v>
      </c>
      <c r="AH62" s="60">
        <v>1.9383049127080796</v>
      </c>
      <c r="AI62" s="60">
        <v>0.27400121802679661</v>
      </c>
      <c r="AJ62" s="47">
        <v>2.8225599486086588</v>
      </c>
      <c r="AK62" s="60">
        <v>0.38563134388956555</v>
      </c>
      <c r="AM62" s="25">
        <f t="shared" si="50"/>
        <v>2.5903614457831323</v>
      </c>
      <c r="AN62" s="26">
        <f t="shared" si="51"/>
        <v>0.19895287958115182</v>
      </c>
      <c r="AO62" s="26"/>
      <c r="AP62" s="27">
        <f t="shared" si="52"/>
        <v>1.3169677744972905</v>
      </c>
      <c r="AQ62" s="28">
        <f t="shared" si="53"/>
        <v>-1.5055921741113683</v>
      </c>
      <c r="AR62" s="29">
        <f t="shared" si="54"/>
        <v>114.32262833356563</v>
      </c>
      <c r="AS62" s="28">
        <f t="shared" si="55"/>
        <v>2.2668077947453966</v>
      </c>
      <c r="AT62" s="30"/>
      <c r="AU62" s="31"/>
      <c r="AV62" s="31">
        <f t="shared" si="56"/>
        <v>4.5368393398772415</v>
      </c>
      <c r="AW62" s="31">
        <f t="shared" si="57"/>
        <v>2.4196253215186441</v>
      </c>
      <c r="AX62" s="31">
        <f t="shared" si="58"/>
        <v>3.1020678088105709</v>
      </c>
      <c r="AY62" s="31">
        <f t="shared" si="59"/>
        <v>3.2016835074596988</v>
      </c>
      <c r="AZ62" s="31">
        <f t="shared" si="60"/>
        <v>3.7871880645142304</v>
      </c>
      <c r="BA62" s="31">
        <f t="shared" si="61"/>
        <v>4.1222350761731521</v>
      </c>
      <c r="BB62" s="31">
        <f t="shared" si="62"/>
        <v>3.8961813409895014</v>
      </c>
      <c r="BC62" s="31">
        <f t="shared" si="63"/>
        <v>4.228413858438218</v>
      </c>
      <c r="BD62" s="31">
        <f t="shared" si="64"/>
        <v>4.2057109652385511</v>
      </c>
      <c r="BE62" s="31">
        <f t="shared" si="65"/>
        <v>3.7585900963895282</v>
      </c>
      <c r="BF62" s="31">
        <f t="shared" si="66"/>
        <v>4.2272663919908817</v>
      </c>
      <c r="BG62" s="31">
        <f t="shared" si="67"/>
        <v>4.1459082221760095</v>
      </c>
      <c r="BH62" s="31">
        <f t="shared" si="68"/>
        <v>3.7024177608830469</v>
      </c>
      <c r="BI62" s="31">
        <f t="shared" si="69"/>
        <v>4.0804193733928811</v>
      </c>
      <c r="BJ62" s="31">
        <f t="shared" si="70"/>
        <v>3.5655814157641199</v>
      </c>
      <c r="BK62" s="31">
        <f t="shared" si="71"/>
        <v>3.9316529669535085</v>
      </c>
      <c r="BL62" s="31">
        <f t="shared" si="72"/>
        <v>3.7027191625242786</v>
      </c>
      <c r="BM62" s="31">
        <f t="shared" si="24"/>
        <v>0.78899837673472173</v>
      </c>
      <c r="BN62" s="31">
        <f t="shared" si="25"/>
        <v>1.8750173010380622</v>
      </c>
      <c r="BO62" s="27"/>
      <c r="BP62" s="27"/>
      <c r="BQ62" s="27"/>
      <c r="BR62" s="27"/>
      <c r="BS62" s="27"/>
      <c r="BU62" s="27"/>
      <c r="BW62" s="27"/>
      <c r="BY62" s="27"/>
      <c r="BZ62" s="27"/>
      <c r="CB62" s="31"/>
      <c r="CC62" s="31"/>
      <c r="CD62" s="31"/>
    </row>
    <row r="63" spans="1:82" s="60" customFormat="1" x14ac:dyDescent="0.35">
      <c r="A63" s="59" t="s">
        <v>114</v>
      </c>
      <c r="B63" s="59" t="s">
        <v>168</v>
      </c>
      <c r="C63" s="59" t="s">
        <v>100</v>
      </c>
      <c r="D63" s="59">
        <v>53.185740000000003</v>
      </c>
      <c r="E63" s="59">
        <v>77.467429999999993</v>
      </c>
      <c r="F63" s="59" t="s">
        <v>52</v>
      </c>
      <c r="G63" s="59" t="s">
        <v>53</v>
      </c>
      <c r="H63" s="60">
        <v>50.502353414462434</v>
      </c>
      <c r="I63" s="60">
        <v>14.407729055617018</v>
      </c>
      <c r="J63" s="60">
        <v>13.152700392235744</v>
      </c>
      <c r="K63" s="60">
        <v>7.359488082067787</v>
      </c>
      <c r="L63" s="60">
        <v>11.345459116966712</v>
      </c>
      <c r="M63" s="60">
        <v>1.6967987528914814</v>
      </c>
      <c r="N63" s="60">
        <v>0.3112471085185558</v>
      </c>
      <c r="O63" s="60">
        <v>0.77309765664286434</v>
      </c>
      <c r="P63" s="60">
        <v>5.0201146535250936E-2</v>
      </c>
      <c r="Q63" s="60">
        <v>0.23092527406215432</v>
      </c>
      <c r="R63" s="60">
        <v>99.83</v>
      </c>
      <c r="S63" s="60">
        <v>0.4</v>
      </c>
      <c r="T63" s="60">
        <v>16.365573770491807</v>
      </c>
      <c r="U63" s="60">
        <v>47.189077743135876</v>
      </c>
      <c r="V63" s="60">
        <v>2.2088504475510411</v>
      </c>
      <c r="W63" s="60">
        <v>3.9156894297495728</v>
      </c>
      <c r="X63" s="60">
        <v>8.0321834456401486</v>
      </c>
      <c r="Y63" s="60">
        <v>1.2751091219953736</v>
      </c>
      <c r="Z63" s="60">
        <v>6.124539877300613</v>
      </c>
      <c r="AA63" s="60">
        <v>0.75301719802876399</v>
      </c>
      <c r="AB63" s="60">
        <v>2.5100573267625466</v>
      </c>
      <c r="AC63" s="60">
        <v>0.42168963089610778</v>
      </c>
      <c r="AD63" s="60">
        <v>3.0522297093432567</v>
      </c>
      <c r="AE63" s="60">
        <v>0.63253444634416178</v>
      </c>
      <c r="AF63" s="60">
        <v>1.9478044855677361</v>
      </c>
      <c r="AG63" s="60">
        <v>0.26104596198330487</v>
      </c>
      <c r="AH63" s="60">
        <v>1.8474021924972346</v>
      </c>
      <c r="AI63" s="60">
        <v>0.28112642059740522</v>
      </c>
      <c r="AJ63" s="47">
        <v>1.8015869959856337</v>
      </c>
      <c r="AK63" s="60">
        <v>0.93374132555566747</v>
      </c>
      <c r="AM63" s="25">
        <f t="shared" si="50"/>
        <v>2.8834355828220852</v>
      </c>
      <c r="AN63" s="26">
        <f t="shared" si="51"/>
        <v>0.50543478260869568</v>
      </c>
      <c r="AO63" s="26"/>
      <c r="AP63" s="27">
        <f t="shared" si="52"/>
        <v>1.0209834526215957</v>
      </c>
      <c r="AQ63" s="28">
        <f t="shared" si="53"/>
        <v>-0.78060354336403792</v>
      </c>
      <c r="AR63" s="29">
        <f t="shared" si="54"/>
        <v>76.45604258910069</v>
      </c>
      <c r="AS63" s="28">
        <f t="shared" si="55"/>
        <v>0.60934189191249144</v>
      </c>
      <c r="AT63" s="30"/>
      <c r="AU63" s="31"/>
      <c r="AV63" s="31">
        <f t="shared" si="56"/>
        <v>10.985192065360794</v>
      </c>
      <c r="AW63" s="31">
        <f t="shared" si="57"/>
        <v>3.0979669671122596</v>
      </c>
      <c r="AX63" s="31">
        <f t="shared" si="58"/>
        <v>5.6996934930852587</v>
      </c>
      <c r="AY63" s="31">
        <f t="shared" si="59"/>
        <v>4.525173772191633</v>
      </c>
      <c r="AZ63" s="31">
        <f t="shared" si="60"/>
        <v>4.6199605869397589</v>
      </c>
      <c r="BA63" s="31">
        <f t="shared" si="61"/>
        <v>4.5232938532500828</v>
      </c>
      <c r="BB63" s="31">
        <f t="shared" si="62"/>
        <v>4.213310512779989</v>
      </c>
      <c r="BC63" s="31">
        <f t="shared" si="63"/>
        <v>4.4822452263616901</v>
      </c>
      <c r="BD63" s="31">
        <f t="shared" si="64"/>
        <v>4.2115055818163531</v>
      </c>
      <c r="BE63" s="31">
        <f t="shared" si="65"/>
        <v>3.9045336194084053</v>
      </c>
      <c r="BF63" s="31">
        <f t="shared" si="66"/>
        <v>4.1414243003300637</v>
      </c>
      <c r="BG63" s="31">
        <f t="shared" si="67"/>
        <v>3.8569173557570839</v>
      </c>
      <c r="BH63" s="31">
        <f t="shared" si="68"/>
        <v>3.5968294001080894</v>
      </c>
      <c r="BI63" s="31">
        <f t="shared" si="69"/>
        <v>4.0579260115994504</v>
      </c>
      <c r="BJ63" s="31">
        <f t="shared" si="70"/>
        <v>3.5276481349095254</v>
      </c>
      <c r="BK63" s="31">
        <f t="shared" si="71"/>
        <v>3.7472661105420579</v>
      </c>
      <c r="BL63" s="31">
        <f t="shared" si="72"/>
        <v>3.7990056837487196</v>
      </c>
      <c r="BM63" s="31">
        <f t="shared" si="24"/>
        <v>1.521027150180368</v>
      </c>
      <c r="BN63" s="31">
        <f t="shared" si="25"/>
        <v>3.5459358288770058</v>
      </c>
      <c r="BO63" s="27"/>
      <c r="BP63" s="27"/>
      <c r="BQ63" s="27"/>
      <c r="BR63" s="27"/>
      <c r="BS63" s="27"/>
      <c r="BU63" s="27"/>
      <c r="BW63" s="27"/>
      <c r="BY63" s="27"/>
      <c r="BZ63" s="27"/>
      <c r="CB63" s="31"/>
      <c r="CC63" s="31"/>
      <c r="CD63" s="31"/>
    </row>
    <row r="64" spans="1:82" s="60" customFormat="1" x14ac:dyDescent="0.35">
      <c r="A64" s="59" t="s">
        <v>115</v>
      </c>
      <c r="B64" s="59" t="s">
        <v>168</v>
      </c>
      <c r="C64" s="59" t="s">
        <v>100</v>
      </c>
      <c r="D64" s="59">
        <v>53.185740000000003</v>
      </c>
      <c r="E64" s="59">
        <v>77.467429999999993</v>
      </c>
      <c r="F64" s="59" t="s">
        <v>52</v>
      </c>
      <c r="G64" s="59" t="s">
        <v>53</v>
      </c>
      <c r="H64" s="60">
        <v>48.472041927030844</v>
      </c>
      <c r="I64" s="60">
        <v>13.626476516831284</v>
      </c>
      <c r="J64" s="60">
        <v>13.375065510985689</v>
      </c>
      <c r="K64" s="60">
        <v>9.9257065107841154</v>
      </c>
      <c r="L64" s="60">
        <v>11.212930860713566</v>
      </c>
      <c r="M64" s="60">
        <v>1.8302721225559364</v>
      </c>
      <c r="N64" s="60">
        <v>0.22124168514412415</v>
      </c>
      <c r="O64" s="60">
        <v>0.78440233823825845</v>
      </c>
      <c r="P64" s="60">
        <v>5.0282201169119141E-2</v>
      </c>
      <c r="Q64" s="60">
        <v>0.28158032654706716</v>
      </c>
      <c r="R64" s="60">
        <v>99.78</v>
      </c>
      <c r="S64" s="60">
        <v>0.56000000000000005</v>
      </c>
      <c r="T64" s="60">
        <v>15.788611167103408</v>
      </c>
      <c r="U64" s="60">
        <v>48.270913122354372</v>
      </c>
      <c r="V64" s="60">
        <v>2.3129812537794798</v>
      </c>
      <c r="W64" s="60">
        <v>2.8158032654706711</v>
      </c>
      <c r="X64" s="60">
        <v>5.7321709332795807</v>
      </c>
      <c r="Y64" s="60">
        <v>0.83468453940737752</v>
      </c>
      <c r="Z64" s="60">
        <v>4.0225760935295307</v>
      </c>
      <c r="AA64" s="60">
        <v>0.6033864140294295</v>
      </c>
      <c r="AB64" s="60">
        <v>1.8805543237250555</v>
      </c>
      <c r="AC64" s="60">
        <v>0.40225760935295313</v>
      </c>
      <c r="AD64" s="60">
        <v>2.7353517436000812</v>
      </c>
      <c r="AE64" s="60">
        <v>0.6033864140294295</v>
      </c>
      <c r="AF64" s="60">
        <v>1.8302721225559364</v>
      </c>
      <c r="AG64" s="60">
        <v>0.28158032654706716</v>
      </c>
      <c r="AH64" s="60">
        <v>1.9207800846603509</v>
      </c>
      <c r="AI64" s="60">
        <v>0.32180608748236245</v>
      </c>
      <c r="AJ64" s="47">
        <v>0.89725434623644695</v>
      </c>
      <c r="AK64" s="60">
        <v>0.9151360612779682</v>
      </c>
      <c r="AM64" s="25">
        <f t="shared" si="50"/>
        <v>3.0573248407643314</v>
      </c>
      <c r="AN64" s="26">
        <f t="shared" si="51"/>
        <v>0.47643979057591623</v>
      </c>
      <c r="AO64" s="26"/>
      <c r="AP64" s="27">
        <f t="shared" si="52"/>
        <v>0.88842145276081874</v>
      </c>
      <c r="AQ64" s="28">
        <f t="shared" si="53"/>
        <v>-8.8328934756282118E-3</v>
      </c>
      <c r="AR64" s="29">
        <f t="shared" si="54"/>
        <v>0.99422334390727585</v>
      </c>
      <c r="AS64" s="28">
        <f t="shared" si="55"/>
        <v>7.8020007151795434E-5</v>
      </c>
      <c r="AT64" s="30"/>
      <c r="AU64" s="31"/>
      <c r="AV64" s="31">
        <f t="shared" si="56"/>
        <v>10.766306603270213</v>
      </c>
      <c r="AW64" s="31">
        <f t="shared" si="57"/>
        <v>3.2440129786528469</v>
      </c>
      <c r="AX64" s="31">
        <f t="shared" si="58"/>
        <v>4.0986947095642954</v>
      </c>
      <c r="AY64" s="31">
        <f t="shared" si="59"/>
        <v>3.2293920750870879</v>
      </c>
      <c r="AZ64" s="31">
        <f t="shared" si="60"/>
        <v>3.0242193456789037</v>
      </c>
      <c r="BA64" s="31">
        <f t="shared" si="61"/>
        <v>2.9708833777913815</v>
      </c>
      <c r="BB64" s="31">
        <f t="shared" si="62"/>
        <v>4.3099029573530689</v>
      </c>
      <c r="BC64" s="31">
        <f t="shared" si="63"/>
        <v>3.5915857977942229</v>
      </c>
      <c r="BD64" s="31">
        <f t="shared" si="64"/>
        <v>3.1552924894715697</v>
      </c>
      <c r="BE64" s="31">
        <f t="shared" si="65"/>
        <v>3.7246074940088252</v>
      </c>
      <c r="BF64" s="31">
        <f t="shared" si="66"/>
        <v>3.7114677660788078</v>
      </c>
      <c r="BG64" s="31">
        <f t="shared" si="67"/>
        <v>3.6791854513989604</v>
      </c>
      <c r="BH64" s="31">
        <f t="shared" si="68"/>
        <v>3.4700244323304195</v>
      </c>
      <c r="BI64" s="31">
        <f t="shared" si="69"/>
        <v>3.8130669219915343</v>
      </c>
      <c r="BJ64" s="31">
        <f t="shared" si="70"/>
        <v>3.8051395479333401</v>
      </c>
      <c r="BK64" s="31">
        <f t="shared" si="71"/>
        <v>3.8961056483982777</v>
      </c>
      <c r="BL64" s="31">
        <f t="shared" si="72"/>
        <v>4.3487309119238171</v>
      </c>
      <c r="BM64" s="31">
        <f t="shared" si="24"/>
        <v>1.0519978356462956</v>
      </c>
      <c r="BN64" s="31">
        <f t="shared" si="25"/>
        <v>3.3188235294117647</v>
      </c>
      <c r="BO64" s="27"/>
      <c r="BP64" s="27"/>
      <c r="BQ64" s="27"/>
      <c r="BR64" s="27"/>
      <c r="BS64" s="27"/>
      <c r="BU64" s="27"/>
      <c r="BW64" s="27"/>
      <c r="BY64" s="27"/>
      <c r="BZ64" s="27"/>
      <c r="CB64" s="31"/>
      <c r="CC64" s="31"/>
      <c r="CD64" s="31"/>
    </row>
    <row r="65" spans="1:82" s="60" customFormat="1" x14ac:dyDescent="0.35">
      <c r="A65" s="59" t="s">
        <v>116</v>
      </c>
      <c r="B65" s="59" t="s">
        <v>168</v>
      </c>
      <c r="C65" s="59" t="s">
        <v>100</v>
      </c>
      <c r="D65" s="59">
        <v>53.507129999999997</v>
      </c>
      <c r="E65" s="59">
        <v>76.611000000000004</v>
      </c>
      <c r="F65" s="59" t="s">
        <v>52</v>
      </c>
      <c r="G65" s="59" t="s">
        <v>53</v>
      </c>
      <c r="H65" s="60">
        <v>48.398667776852626</v>
      </c>
      <c r="I65" s="60">
        <v>14.509346378018318</v>
      </c>
      <c r="J65" s="60">
        <v>15.278393005828475</v>
      </c>
      <c r="K65" s="60">
        <v>9.7822731057452117</v>
      </c>
      <c r="L65" s="60">
        <v>7.4136094920899263</v>
      </c>
      <c r="M65" s="60">
        <v>0.95361781848459615</v>
      </c>
      <c r="N65" s="60">
        <v>0.60498334721065772</v>
      </c>
      <c r="O65" s="60">
        <v>1.1997127393838467</v>
      </c>
      <c r="P65" s="60">
        <v>0.10253955037468777</v>
      </c>
      <c r="Q65" s="60">
        <v>0.27685678601165697</v>
      </c>
      <c r="R65" s="60">
        <v>98.520000000000024</v>
      </c>
      <c r="S65" s="60">
        <v>2.44</v>
      </c>
      <c r="T65" s="60">
        <v>29.121232306411322</v>
      </c>
      <c r="U65" s="60">
        <v>82.031640299750208</v>
      </c>
      <c r="V65" s="60">
        <v>3.4863447127393834</v>
      </c>
      <c r="W65" s="60">
        <v>6.5625312239800175</v>
      </c>
      <c r="X65" s="60">
        <v>13.740299750208159</v>
      </c>
      <c r="Y65" s="60">
        <v>1.8662198168193171</v>
      </c>
      <c r="Z65" s="60">
        <v>8.8184013322231465</v>
      </c>
      <c r="AA65" s="60">
        <v>0.98437968359700234</v>
      </c>
      <c r="AB65" s="60">
        <v>3.6196461282264774</v>
      </c>
      <c r="AC65" s="60">
        <v>0.75879267277268947</v>
      </c>
      <c r="AD65" s="60">
        <v>4.9834221482098258</v>
      </c>
      <c r="AE65" s="60">
        <v>1.056157368859284</v>
      </c>
      <c r="AF65" s="60">
        <v>3.2299958368026642</v>
      </c>
      <c r="AG65" s="60">
        <v>0.46142797668609492</v>
      </c>
      <c r="AH65" s="60">
        <v>2.8403455453788511</v>
      </c>
      <c r="AI65" s="60">
        <v>0.44092006661115735</v>
      </c>
      <c r="AJ65" s="47">
        <v>3.9073050364876152</v>
      </c>
      <c r="AK65" s="60">
        <v>1.5688551207327226</v>
      </c>
      <c r="AM65" s="25">
        <f t="shared" si="50"/>
        <v>2.8169014084507045</v>
      </c>
      <c r="AN65" s="26">
        <f t="shared" si="51"/>
        <v>0.55234657039711188</v>
      </c>
      <c r="AO65" s="26"/>
      <c r="AP65" s="27">
        <f t="shared" si="52"/>
        <v>1.0791902062901866</v>
      </c>
      <c r="AQ65" s="28">
        <f t="shared" si="53"/>
        <v>-2.8281148301974284</v>
      </c>
      <c r="AR65" s="29">
        <f t="shared" si="54"/>
        <v>262.05897845564476</v>
      </c>
      <c r="AS65" s="28">
        <f t="shared" si="55"/>
        <v>7.9982334927826289</v>
      </c>
      <c r="AT65" s="30"/>
      <c r="AU65" s="31"/>
      <c r="AV65" s="31">
        <f t="shared" si="56"/>
        <v>18.457119067443795</v>
      </c>
      <c r="AW65" s="31">
        <f t="shared" si="57"/>
        <v>4.8896840290874941</v>
      </c>
      <c r="AX65" s="31">
        <f t="shared" si="58"/>
        <v>9.5524471964774627</v>
      </c>
      <c r="AY65" s="31">
        <f t="shared" si="59"/>
        <v>7.7410139437792447</v>
      </c>
      <c r="AZ65" s="31">
        <f t="shared" si="60"/>
        <v>6.76166600296854</v>
      </c>
      <c r="BA65" s="31">
        <f t="shared" si="61"/>
        <v>6.5128517963243322</v>
      </c>
      <c r="BB65" s="31">
        <f t="shared" si="62"/>
        <v>7.3242535981919836</v>
      </c>
      <c r="BC65" s="31">
        <f t="shared" si="63"/>
        <v>5.8594028785535848</v>
      </c>
      <c r="BD65" s="31">
        <f t="shared" si="64"/>
        <v>6.0732317587692579</v>
      </c>
      <c r="BE65" s="31">
        <f t="shared" si="65"/>
        <v>7.0258580812286064</v>
      </c>
      <c r="BF65" s="31">
        <f t="shared" si="66"/>
        <v>6.7617668225370773</v>
      </c>
      <c r="BG65" s="31">
        <f t="shared" si="67"/>
        <v>6.4399839564590486</v>
      </c>
      <c r="BH65" s="31">
        <f t="shared" si="68"/>
        <v>6.4002708365739176</v>
      </c>
      <c r="BI65" s="31">
        <f t="shared" si="69"/>
        <v>6.7291579933388839</v>
      </c>
      <c r="BJ65" s="31">
        <f t="shared" si="70"/>
        <v>6.2355131984607421</v>
      </c>
      <c r="BK65" s="31">
        <f t="shared" si="71"/>
        <v>5.7613499906264725</v>
      </c>
      <c r="BL65" s="31">
        <f t="shared" si="72"/>
        <v>5.9583792785291534</v>
      </c>
      <c r="BM65" s="31">
        <f t="shared" si="24"/>
        <v>1.6580223753146366</v>
      </c>
      <c r="BN65" s="31">
        <f t="shared" si="25"/>
        <v>3.7747058823529414</v>
      </c>
      <c r="BO65" s="27"/>
      <c r="BP65" s="27"/>
      <c r="BQ65" s="27"/>
      <c r="BR65" s="27"/>
      <c r="BS65" s="27"/>
      <c r="BU65" s="27"/>
      <c r="BW65" s="27"/>
      <c r="BY65" s="27"/>
      <c r="BZ65" s="27"/>
      <c r="CB65" s="31"/>
      <c r="CC65" s="31"/>
      <c r="CD65" s="31"/>
    </row>
    <row r="66" spans="1:82" s="60" customFormat="1" x14ac:dyDescent="0.35">
      <c r="A66" s="59" t="s">
        <v>117</v>
      </c>
      <c r="B66" s="59" t="s">
        <v>168</v>
      </c>
      <c r="C66" s="59" t="s">
        <v>100</v>
      </c>
      <c r="D66" s="59">
        <v>53.642890000000001</v>
      </c>
      <c r="E66" s="59">
        <v>76.083600000000004</v>
      </c>
      <c r="F66" s="59" t="s">
        <v>52</v>
      </c>
      <c r="G66" s="59" t="s">
        <v>53</v>
      </c>
      <c r="H66" s="60">
        <v>45.072154908843849</v>
      </c>
      <c r="I66" s="60">
        <v>15.042973615672066</v>
      </c>
      <c r="J66" s="60">
        <v>16.916249575359529</v>
      </c>
      <c r="K66" s="60">
        <v>7.7769335296115951</v>
      </c>
      <c r="L66" s="60">
        <v>13.737357037708072</v>
      </c>
      <c r="M66" s="60">
        <v>0.22706375268938969</v>
      </c>
      <c r="N66" s="60">
        <v>0.20435737742045068</v>
      </c>
      <c r="O66" s="60">
        <v>0.87419544785415026</v>
      </c>
      <c r="P66" s="60">
        <v>6.8119125806816894E-2</v>
      </c>
      <c r="Q66" s="60">
        <v>0.34059562903408447</v>
      </c>
      <c r="R66" s="60">
        <v>100.26</v>
      </c>
      <c r="S66" s="60">
        <v>11.95</v>
      </c>
      <c r="T66" s="60">
        <v>24.863480919488165</v>
      </c>
      <c r="U66" s="60">
        <v>53.359981882006572</v>
      </c>
      <c r="V66" s="60">
        <v>2.2706375268938968</v>
      </c>
      <c r="W66" s="60">
        <v>6.6983807043369961</v>
      </c>
      <c r="X66" s="60">
        <v>14.759143924810328</v>
      </c>
      <c r="Y66" s="60">
        <v>2.2933439021628357</v>
      </c>
      <c r="Z66" s="60">
        <v>11.466719510814176</v>
      </c>
      <c r="AA66" s="60">
        <v>1.3283229532329293</v>
      </c>
      <c r="AB66" s="60">
        <v>3.8487306080851549</v>
      </c>
      <c r="AC66" s="60">
        <v>0.70389763333710786</v>
      </c>
      <c r="AD66" s="60">
        <v>4.3142113010984033</v>
      </c>
      <c r="AE66" s="60">
        <v>0.88554863548861973</v>
      </c>
      <c r="AF66" s="60">
        <v>2.9177692220586571</v>
      </c>
      <c r="AG66" s="60">
        <v>0.40871475484090136</v>
      </c>
      <c r="AH66" s="60">
        <v>2.4068757785075303</v>
      </c>
      <c r="AI66" s="60">
        <v>0.40871475484090136</v>
      </c>
      <c r="AJ66" s="47">
        <v>0.43512405874176735</v>
      </c>
      <c r="AK66" s="60">
        <v>0.46548069301324879</v>
      </c>
      <c r="AM66" s="25">
        <f t="shared" si="50"/>
        <v>2.1461187214611877</v>
      </c>
      <c r="AN66" s="26">
        <f t="shared" si="51"/>
        <v>0.19339622641509435</v>
      </c>
      <c r="AO66" s="26"/>
      <c r="AP66" s="27">
        <f t="shared" si="52"/>
        <v>2.0588712930259749</v>
      </c>
      <c r="AQ66" s="28">
        <f t="shared" si="53"/>
        <v>1.6237472342842076</v>
      </c>
      <c r="AR66" s="29">
        <f t="shared" si="54"/>
        <v>-78.865893161186648</v>
      </c>
      <c r="AS66" s="28">
        <f t="shared" si="55"/>
        <v>2.6365550808456133</v>
      </c>
      <c r="AT66" s="30"/>
      <c r="AU66" s="31"/>
      <c r="AV66" s="31">
        <f t="shared" si="56"/>
        <v>5.4762434472146913</v>
      </c>
      <c r="AW66" s="31">
        <f t="shared" si="57"/>
        <v>3.1846248624037825</v>
      </c>
      <c r="AX66" s="31">
        <f t="shared" si="58"/>
        <v>9.7501902537656413</v>
      </c>
      <c r="AY66" s="31">
        <f t="shared" si="59"/>
        <v>8.3150106618649744</v>
      </c>
      <c r="AZ66" s="31">
        <f t="shared" si="60"/>
        <v>8.3092170368218685</v>
      </c>
      <c r="BA66" s="31">
        <f t="shared" si="61"/>
        <v>8.4687736416648267</v>
      </c>
      <c r="BB66" s="31">
        <f t="shared" si="62"/>
        <v>4.7642840966077298</v>
      </c>
      <c r="BC66" s="31">
        <f t="shared" si="63"/>
        <v>7.9066842454341026</v>
      </c>
      <c r="BD66" s="31">
        <f t="shared" si="64"/>
        <v>6.457601691418045</v>
      </c>
      <c r="BE66" s="31">
        <f t="shared" si="65"/>
        <v>6.5175706790472949</v>
      </c>
      <c r="BF66" s="31">
        <f t="shared" si="66"/>
        <v>5.853746677202718</v>
      </c>
      <c r="BG66" s="31">
        <f t="shared" si="67"/>
        <v>5.3996868017598763</v>
      </c>
      <c r="BH66" s="31">
        <f t="shared" si="68"/>
        <v>5.4645013009864103</v>
      </c>
      <c r="BI66" s="31">
        <f t="shared" si="69"/>
        <v>6.0786858792888694</v>
      </c>
      <c r="BJ66" s="31">
        <f t="shared" si="70"/>
        <v>5.5231723627148837</v>
      </c>
      <c r="BK66" s="31">
        <f t="shared" si="71"/>
        <v>4.8821009706035099</v>
      </c>
      <c r="BL66" s="31">
        <f t="shared" si="72"/>
        <v>5.5231723627148837</v>
      </c>
      <c r="BM66" s="31">
        <f t="shared" si="24"/>
        <v>1.9971299881903821</v>
      </c>
      <c r="BN66" s="31">
        <f t="shared" si="25"/>
        <v>1.7195882352941172</v>
      </c>
      <c r="BO66" s="27"/>
      <c r="BP66" s="27"/>
      <c r="BQ66" s="27"/>
      <c r="BR66" s="27"/>
      <c r="BS66" s="27"/>
      <c r="BU66" s="27"/>
      <c r="BW66" s="27"/>
      <c r="BY66" s="27"/>
      <c r="BZ66" s="27"/>
      <c r="CB66" s="31"/>
      <c r="CC66" s="31"/>
      <c r="CD66" s="31"/>
    </row>
    <row r="67" spans="1:82" s="60" customFormat="1" x14ac:dyDescent="0.35">
      <c r="A67" s="59" t="s">
        <v>118</v>
      </c>
      <c r="B67" s="59" t="s">
        <v>168</v>
      </c>
      <c r="C67" s="59" t="s">
        <v>100</v>
      </c>
      <c r="D67" s="59">
        <v>53.642890000000001</v>
      </c>
      <c r="E67" s="59">
        <v>76.083600000000004</v>
      </c>
      <c r="F67" s="59" t="s">
        <v>52</v>
      </c>
      <c r="G67" s="59" t="s">
        <v>53</v>
      </c>
      <c r="H67" s="60">
        <v>51.488346883468829</v>
      </c>
      <c r="I67" s="60">
        <v>14.949864498644986</v>
      </c>
      <c r="J67" s="60">
        <v>12.415989159891598</v>
      </c>
      <c r="K67" s="60">
        <v>7.6117615176151761</v>
      </c>
      <c r="L67" s="60">
        <v>10.997018970189702</v>
      </c>
      <c r="M67" s="60">
        <v>1.9156097560975609</v>
      </c>
      <c r="N67" s="60">
        <v>0.47636856368563679</v>
      </c>
      <c r="O67" s="60">
        <v>0.80070460704607049</v>
      </c>
      <c r="P67" s="60">
        <v>6.0813008130081295E-2</v>
      </c>
      <c r="Q67" s="60">
        <v>0.26352303523035231</v>
      </c>
      <c r="R67" s="60">
        <v>100.98</v>
      </c>
      <c r="S67" s="60">
        <v>1.35</v>
      </c>
      <c r="T67" s="60">
        <v>19.358807588075884</v>
      </c>
      <c r="U67" s="60">
        <v>51.691056910569102</v>
      </c>
      <c r="V67" s="60">
        <v>2.02710027100271</v>
      </c>
      <c r="W67" s="60">
        <v>4.8650406504065034</v>
      </c>
      <c r="X67" s="60">
        <v>10.034146341463416</v>
      </c>
      <c r="Y67" s="60">
        <v>1.4696476964769645</v>
      </c>
      <c r="Z67" s="60">
        <v>6.486720867208672</v>
      </c>
      <c r="AA67" s="60">
        <v>0.61826558265582654</v>
      </c>
      <c r="AB67" s="60">
        <v>2.3919783197831976</v>
      </c>
      <c r="AC67" s="60">
        <v>0.48650406504065036</v>
      </c>
      <c r="AD67" s="60">
        <v>2.9798373983739834</v>
      </c>
      <c r="AE67" s="60">
        <v>0.71962059620596208</v>
      </c>
      <c r="AF67" s="60">
        <v>2.4325203252032517</v>
      </c>
      <c r="AG67" s="60">
        <v>0.28379403794037938</v>
      </c>
      <c r="AH67" s="60">
        <v>2.0068292682926829</v>
      </c>
      <c r="AI67" s="60">
        <v>0.3648780487804878</v>
      </c>
      <c r="AJ67" s="47">
        <v>1.9638559162248979</v>
      </c>
      <c r="AK67" s="60">
        <v>0.80070460704607049</v>
      </c>
      <c r="AM67" s="25">
        <f t="shared" si="50"/>
        <v>2.6701570680628266</v>
      </c>
      <c r="AN67" s="26">
        <f t="shared" si="51"/>
        <v>0.39898989898989901</v>
      </c>
      <c r="AO67" s="26"/>
      <c r="AP67" s="27">
        <f t="shared" si="52"/>
        <v>1.2254087251226491</v>
      </c>
      <c r="AQ67" s="28">
        <f t="shared" si="53"/>
        <v>-0.73844719110224877</v>
      </c>
      <c r="AR67" s="29">
        <f t="shared" si="54"/>
        <v>60.261296983040403</v>
      </c>
      <c r="AS67" s="28">
        <f t="shared" si="55"/>
        <v>0.54530425404680116</v>
      </c>
      <c r="AT67" s="30"/>
      <c r="AU67" s="31"/>
      <c r="AV67" s="31">
        <f t="shared" si="56"/>
        <v>9.4200542005420047</v>
      </c>
      <c r="AW67" s="31">
        <f t="shared" si="57"/>
        <v>2.8430578835942639</v>
      </c>
      <c r="AX67" s="31">
        <f t="shared" si="58"/>
        <v>7.0815729991361032</v>
      </c>
      <c r="AY67" s="31">
        <f t="shared" si="59"/>
        <v>5.6530401923737559</v>
      </c>
      <c r="AZ67" s="31">
        <f t="shared" si="60"/>
        <v>5.3248104944817545</v>
      </c>
      <c r="BA67" s="31">
        <f t="shared" si="61"/>
        <v>4.7907835060625343</v>
      </c>
      <c r="BB67" s="31">
        <f t="shared" si="62"/>
        <v>4.6152729384436704</v>
      </c>
      <c r="BC67" s="31">
        <f t="shared" si="63"/>
        <v>3.6801522777132529</v>
      </c>
      <c r="BD67" s="31">
        <f t="shared" si="64"/>
        <v>4.0133864425892583</v>
      </c>
      <c r="BE67" s="31">
        <f t="shared" si="65"/>
        <v>4.5046672688949112</v>
      </c>
      <c r="BF67" s="31">
        <f t="shared" si="66"/>
        <v>4.0431986409416325</v>
      </c>
      <c r="BG67" s="31">
        <f t="shared" si="67"/>
        <v>4.3879304646705002</v>
      </c>
      <c r="BH67" s="31">
        <f t="shared" si="68"/>
        <v>4.2546829863903044</v>
      </c>
      <c r="BI67" s="31">
        <f t="shared" si="69"/>
        <v>5.0677506775067744</v>
      </c>
      <c r="BJ67" s="31">
        <f t="shared" si="70"/>
        <v>3.8350545667618836</v>
      </c>
      <c r="BK67" s="31">
        <f t="shared" si="71"/>
        <v>4.0706476030277541</v>
      </c>
      <c r="BL67" s="31">
        <f t="shared" si="72"/>
        <v>4.9307844429795651</v>
      </c>
      <c r="BM67" s="31">
        <f t="shared" si="24"/>
        <v>1.7396674165233115</v>
      </c>
      <c r="BN67" s="31">
        <f t="shared" si="25"/>
        <v>3.3133529411764702</v>
      </c>
      <c r="BO67" s="27"/>
      <c r="BP67" s="27"/>
      <c r="BQ67" s="27"/>
      <c r="BR67" s="27"/>
      <c r="BS67" s="27"/>
      <c r="BU67" s="27"/>
      <c r="BW67" s="27"/>
      <c r="BY67" s="27"/>
      <c r="BZ67" s="27"/>
      <c r="CB67" s="31"/>
      <c r="CC67" s="31"/>
      <c r="CD67" s="31"/>
    </row>
    <row r="68" spans="1:82" s="60" customFormat="1" x14ac:dyDescent="0.35">
      <c r="A68" s="59" t="s">
        <v>119</v>
      </c>
      <c r="B68" s="59" t="s">
        <v>168</v>
      </c>
      <c r="C68" s="59" t="s">
        <v>100</v>
      </c>
      <c r="D68" s="59">
        <v>53.625250000000001</v>
      </c>
      <c r="E68" s="59">
        <v>77.690560000000005</v>
      </c>
      <c r="F68" s="59" t="s">
        <v>61</v>
      </c>
      <c r="G68" s="59" t="s">
        <v>53</v>
      </c>
      <c r="H68" s="60">
        <v>51.773394495412845</v>
      </c>
      <c r="I68" s="60">
        <v>13.785815102328863</v>
      </c>
      <c r="J68" s="60">
        <v>15.21545518701482</v>
      </c>
      <c r="K68" s="60">
        <v>6.9235426958362734</v>
      </c>
      <c r="L68" s="60">
        <v>10.313832039520111</v>
      </c>
      <c r="M68" s="60">
        <v>1.5521806633733237</v>
      </c>
      <c r="N68" s="60">
        <v>0.17359915314043756</v>
      </c>
      <c r="O68" s="60">
        <v>1.2866760762173606</v>
      </c>
      <c r="P68" s="60">
        <v>0.10211714890613972</v>
      </c>
      <c r="Q68" s="60">
        <v>0.16338743824982355</v>
      </c>
      <c r="R68" s="60">
        <v>101.29000000000002</v>
      </c>
      <c r="S68" s="60">
        <v>2.1</v>
      </c>
      <c r="T68" s="60">
        <v>28.184333098094566</v>
      </c>
      <c r="U68" s="60">
        <v>93.947776993648546</v>
      </c>
      <c r="V68" s="60">
        <v>4.1868031051517285</v>
      </c>
      <c r="W68" s="60">
        <v>5.8206774876499647</v>
      </c>
      <c r="X68" s="60">
        <v>14.50063514467184</v>
      </c>
      <c r="Y68" s="60">
        <v>2.1955187014820043</v>
      </c>
      <c r="Z68" s="60">
        <v>11.539237826393791</v>
      </c>
      <c r="AA68" s="60">
        <v>1.2356175017642907</v>
      </c>
      <c r="AB68" s="60">
        <v>4.1459562455892724</v>
      </c>
      <c r="AC68" s="60">
        <v>0.76587861679604807</v>
      </c>
      <c r="AD68" s="60">
        <v>4.7995059985885673</v>
      </c>
      <c r="AE68" s="60">
        <v>1.0211714890613972</v>
      </c>
      <c r="AF68" s="60">
        <v>3.1349964714184893</v>
      </c>
      <c r="AG68" s="60">
        <v>0.41868031051517285</v>
      </c>
      <c r="AH68" s="60">
        <v>2.8490684544812983</v>
      </c>
      <c r="AI68" s="60">
        <v>0.46973888496824273</v>
      </c>
      <c r="AJ68" s="47">
        <v>1.1136778443607402</v>
      </c>
      <c r="AK68" s="60">
        <v>0.73524347212420604</v>
      </c>
      <c r="AM68" s="25">
        <f t="shared" si="50"/>
        <v>3.333333333333333</v>
      </c>
      <c r="AN68" s="26">
        <f t="shared" si="51"/>
        <v>0.25806451612903225</v>
      </c>
      <c r="AO68" s="26"/>
      <c r="AP68" s="27">
        <f t="shared" si="52"/>
        <v>0.72354893033887901</v>
      </c>
      <c r="AQ68" s="28">
        <f t="shared" si="53"/>
        <v>-0.39012891402186123</v>
      </c>
      <c r="AR68" s="29">
        <f t="shared" si="54"/>
        <v>53.918801847878029</v>
      </c>
      <c r="AS68" s="29"/>
      <c r="AT68" s="30"/>
      <c r="AU68" s="31"/>
      <c r="AV68" s="31">
        <f t="shared" si="56"/>
        <v>8.649923201461247</v>
      </c>
      <c r="AW68" s="31">
        <f t="shared" si="57"/>
        <v>5.8720941166223399</v>
      </c>
      <c r="AX68" s="31">
        <f t="shared" si="58"/>
        <v>8.4726018743085358</v>
      </c>
      <c r="AY68" s="31">
        <f t="shared" si="59"/>
        <v>8.1693719124911777</v>
      </c>
      <c r="AZ68" s="31">
        <f t="shared" si="60"/>
        <v>7.9547779039203048</v>
      </c>
      <c r="BA68" s="31">
        <f t="shared" si="61"/>
        <v>8.5223322203794609</v>
      </c>
      <c r="BB68" s="31">
        <f t="shared" si="62"/>
        <v>8.3881943744329064</v>
      </c>
      <c r="BC68" s="31">
        <f t="shared" si="63"/>
        <v>7.354866081930302</v>
      </c>
      <c r="BD68" s="31">
        <f t="shared" si="64"/>
        <v>6.9563024254853572</v>
      </c>
      <c r="BE68" s="31">
        <f t="shared" si="65"/>
        <v>7.0914686740374826</v>
      </c>
      <c r="BF68" s="31">
        <f t="shared" si="66"/>
        <v>6.5122198081256002</v>
      </c>
      <c r="BG68" s="31">
        <f t="shared" si="67"/>
        <v>6.2266554211060798</v>
      </c>
      <c r="BH68" s="31">
        <f t="shared" si="68"/>
        <v>6.1943589226581466</v>
      </c>
      <c r="BI68" s="31">
        <f t="shared" si="69"/>
        <v>6.5312426487885196</v>
      </c>
      <c r="BJ68" s="31">
        <f t="shared" si="70"/>
        <v>5.6578420339888229</v>
      </c>
      <c r="BK68" s="31">
        <f t="shared" si="71"/>
        <v>5.7790435182176436</v>
      </c>
      <c r="BL68" s="31">
        <f t="shared" si="72"/>
        <v>6.3478227698411187</v>
      </c>
      <c r="BM68" s="31">
        <f t="shared" ref="BM68:BM107" si="73">AX68/BK68</f>
        <v>1.4660906856990812</v>
      </c>
      <c r="BN68" s="31">
        <f t="shared" ref="BN68:BN107" si="74">AV68/AW68</f>
        <v>1.4730559540889527</v>
      </c>
      <c r="BO68" s="27"/>
      <c r="BP68" s="27"/>
      <c r="BQ68" s="27"/>
      <c r="BR68" s="27"/>
      <c r="BS68" s="27"/>
      <c r="BU68" s="27"/>
      <c r="BW68" s="27"/>
      <c r="BY68" s="27"/>
      <c r="BZ68" s="27"/>
      <c r="CB68" s="31"/>
      <c r="CC68" s="31"/>
      <c r="CD68" s="31"/>
    </row>
    <row r="69" spans="1:82" s="60" customFormat="1" x14ac:dyDescent="0.35">
      <c r="A69" s="59" t="s">
        <v>120</v>
      </c>
      <c r="B69" s="59" t="s">
        <v>168</v>
      </c>
      <c r="C69" s="59" t="s">
        <v>100</v>
      </c>
      <c r="D69" s="59">
        <v>53.621389999999998</v>
      </c>
      <c r="E69" s="59">
        <v>77.688895000000002</v>
      </c>
      <c r="F69" s="59" t="s">
        <v>61</v>
      </c>
      <c r="G69" s="59" t="s">
        <v>53</v>
      </c>
      <c r="H69" s="60">
        <v>50.267922596498416</v>
      </c>
      <c r="I69" s="60">
        <v>14.86581857274496</v>
      </c>
      <c r="J69" s="60">
        <v>13.384345244189618</v>
      </c>
      <c r="K69" s="60">
        <v>7.41758370021501</v>
      </c>
      <c r="L69" s="60">
        <v>10.778995597419884</v>
      </c>
      <c r="M69" s="60">
        <v>1.5121245008702777</v>
      </c>
      <c r="N69" s="60">
        <v>0.27586055083444255</v>
      </c>
      <c r="O69" s="60">
        <v>1.011488686392956</v>
      </c>
      <c r="P69" s="60">
        <v>8.1736459506501491E-2</v>
      </c>
      <c r="Q69" s="60">
        <v>0.19412409132794103</v>
      </c>
      <c r="R69" s="60">
        <v>99.789999999999978</v>
      </c>
      <c r="S69" s="60">
        <v>2.12</v>
      </c>
      <c r="T69" s="60">
        <v>24.52093785195045</v>
      </c>
      <c r="U69" s="60">
        <v>64.367461861369918</v>
      </c>
      <c r="V69" s="60">
        <v>2.6564349339612985</v>
      </c>
      <c r="W69" s="60">
        <v>3.5759701034094404</v>
      </c>
      <c r="X69" s="60">
        <v>9.1953516944814169</v>
      </c>
      <c r="Y69" s="60">
        <v>1.430388041363776</v>
      </c>
      <c r="Z69" s="60">
        <v>7.7649636531176407</v>
      </c>
      <c r="AA69" s="60">
        <v>0.96040339920139239</v>
      </c>
      <c r="AB69" s="60">
        <v>3.4022801269581247</v>
      </c>
      <c r="AC69" s="60">
        <v>0.58237227398382307</v>
      </c>
      <c r="AD69" s="60">
        <v>3.9540012286270096</v>
      </c>
      <c r="AE69" s="60">
        <v>0.87866693969489096</v>
      </c>
      <c r="AF69" s="60">
        <v>2.6462178765229858</v>
      </c>
      <c r="AG69" s="60">
        <v>0.34737995290263141</v>
      </c>
      <c r="AH69" s="60">
        <v>2.3907914405651685</v>
      </c>
      <c r="AI69" s="60">
        <v>0.41889935497082009</v>
      </c>
      <c r="AJ69" s="47">
        <v>0.68566839520750056</v>
      </c>
      <c r="AK69" s="60">
        <v>0.37803112521756943</v>
      </c>
      <c r="AM69" s="25">
        <f t="shared" si="50"/>
        <v>2.6249999999999996</v>
      </c>
      <c r="AN69" s="26">
        <f t="shared" si="51"/>
        <v>0.15811965811965814</v>
      </c>
      <c r="AO69" s="26"/>
      <c r="AP69" s="27">
        <f t="shared" si="52"/>
        <v>1.2760681159950666</v>
      </c>
      <c r="AQ69" s="28">
        <f t="shared" si="53"/>
        <v>0.59039972078756608</v>
      </c>
      <c r="AR69" s="29">
        <f t="shared" si="54"/>
        <v>-46.267100743848424</v>
      </c>
      <c r="AS69" s="29"/>
      <c r="AT69" s="30"/>
      <c r="AU69" s="31"/>
      <c r="AV69" s="31">
        <f t="shared" si="56"/>
        <v>4.4474250025596405</v>
      </c>
      <c r="AW69" s="31">
        <f t="shared" si="57"/>
        <v>3.7257151948966318</v>
      </c>
      <c r="AX69" s="31">
        <f t="shared" si="58"/>
        <v>5.2051966570734205</v>
      </c>
      <c r="AY69" s="31">
        <f t="shared" si="59"/>
        <v>5.1804798278768551</v>
      </c>
      <c r="AZ69" s="31">
        <f t="shared" si="60"/>
        <v>5.1825653672600573</v>
      </c>
      <c r="BA69" s="31">
        <f t="shared" si="61"/>
        <v>5.7348328309583749</v>
      </c>
      <c r="BB69" s="31">
        <f t="shared" si="62"/>
        <v>5.7470948090508855</v>
      </c>
      <c r="BC69" s="31">
        <f t="shared" si="63"/>
        <v>5.7166869000082876</v>
      </c>
      <c r="BD69" s="31">
        <f t="shared" si="64"/>
        <v>5.7085237029498739</v>
      </c>
      <c r="BE69" s="31">
        <f t="shared" si="65"/>
        <v>5.3923358702205837</v>
      </c>
      <c r="BF69" s="31">
        <f t="shared" si="66"/>
        <v>5.3649948828046261</v>
      </c>
      <c r="BG69" s="31">
        <f t="shared" si="67"/>
        <v>5.3577252420420178</v>
      </c>
      <c r="BH69" s="31">
        <f t="shared" si="68"/>
        <v>5.3892171103187803</v>
      </c>
      <c r="BI69" s="31">
        <f t="shared" si="69"/>
        <v>5.5129539094228877</v>
      </c>
      <c r="BJ69" s="31">
        <f t="shared" si="70"/>
        <v>4.694323687873398</v>
      </c>
      <c r="BK69" s="31">
        <f t="shared" si="71"/>
        <v>4.849475538671741</v>
      </c>
      <c r="BL69" s="31">
        <f t="shared" si="72"/>
        <v>5.6608020942002719</v>
      </c>
      <c r="BM69" s="31">
        <f t="shared" si="73"/>
        <v>1.0733524925664664</v>
      </c>
      <c r="BN69" s="31">
        <f t="shared" si="74"/>
        <v>1.193710407239819</v>
      </c>
      <c r="BO69" s="27"/>
      <c r="BP69" s="27"/>
      <c r="BQ69" s="27"/>
      <c r="BR69" s="27"/>
      <c r="BS69" s="27"/>
      <c r="BU69" s="27"/>
      <c r="BW69" s="27"/>
      <c r="BY69" s="27"/>
      <c r="BZ69" s="27"/>
      <c r="CB69" s="31"/>
      <c r="CC69" s="31"/>
      <c r="CD69" s="31"/>
    </row>
    <row r="70" spans="1:82" s="60" customFormat="1" x14ac:dyDescent="0.35">
      <c r="A70" s="59" t="s">
        <v>121</v>
      </c>
      <c r="B70" s="59" t="s">
        <v>168</v>
      </c>
      <c r="C70" s="59" t="s">
        <v>100</v>
      </c>
      <c r="D70" s="59">
        <v>53.621389999999998</v>
      </c>
      <c r="E70" s="59">
        <v>77.688895000000002</v>
      </c>
      <c r="F70" s="59" t="s">
        <v>61</v>
      </c>
      <c r="G70" s="59" t="s">
        <v>53</v>
      </c>
      <c r="H70" s="60">
        <v>48.51286340916046</v>
      </c>
      <c r="I70" s="60">
        <v>14.676160359073753</v>
      </c>
      <c r="J70" s="60">
        <v>15.950132612465572</v>
      </c>
      <c r="K70" s="60">
        <v>7.215778843211262</v>
      </c>
      <c r="L70" s="60">
        <v>9.3560522289095172</v>
      </c>
      <c r="M70" s="60">
        <v>2.3339171682138122</v>
      </c>
      <c r="N70" s="60">
        <v>0.18345200448842192</v>
      </c>
      <c r="O70" s="60">
        <v>1.3249311435274915</v>
      </c>
      <c r="P70" s="60">
        <v>8.1534224217076401E-2</v>
      </c>
      <c r="Q70" s="60">
        <v>0.27517800673263287</v>
      </c>
      <c r="R70" s="60">
        <v>99.910000000000011</v>
      </c>
      <c r="S70" s="60">
        <v>1.88</v>
      </c>
      <c r="T70" s="60">
        <v>26.090951749464448</v>
      </c>
      <c r="U70" s="60">
        <v>79.495868611649485</v>
      </c>
      <c r="V70" s="60">
        <v>3.5671223094970927</v>
      </c>
      <c r="W70" s="60">
        <v>3.5671223094970927</v>
      </c>
      <c r="X70" s="60">
        <v>9.682189125777823</v>
      </c>
      <c r="Y70" s="60">
        <v>1.6612598184229317</v>
      </c>
      <c r="Z70" s="60">
        <v>8.8668468836070566</v>
      </c>
      <c r="AA70" s="60">
        <v>0.83572579822503312</v>
      </c>
      <c r="AB70" s="60">
        <v>3.883067428338264</v>
      </c>
      <c r="AC70" s="60">
        <v>0.69304090584514944</v>
      </c>
      <c r="AD70" s="60">
        <v>4.5353412220748757</v>
      </c>
      <c r="AE70" s="60">
        <v>1.0293695807405896</v>
      </c>
      <c r="AF70" s="60">
        <v>2.8536978475976738</v>
      </c>
      <c r="AG70" s="60">
        <v>0.37709578700397833</v>
      </c>
      <c r="AH70" s="60">
        <v>2.6906293991635213</v>
      </c>
      <c r="AI70" s="60">
        <v>0.41786289911251656</v>
      </c>
      <c r="AJ70" s="47">
        <v>1.425128588895564</v>
      </c>
      <c r="AK70" s="60">
        <v>0.50958890135672752</v>
      </c>
      <c r="AM70" s="25">
        <f t="shared" si="50"/>
        <v>3.0468749999999996</v>
      </c>
      <c r="AN70" s="26">
        <f t="shared" si="51"/>
        <v>0.18939393939393939</v>
      </c>
      <c r="AO70" s="26"/>
      <c r="AP70" s="27">
        <f t="shared" si="52"/>
        <v>0.89567520609358753</v>
      </c>
      <c r="AQ70" s="28">
        <f t="shared" si="53"/>
        <v>-0.52945338280197651</v>
      </c>
      <c r="AR70" s="29">
        <f t="shared" si="54"/>
        <v>59.112207103637836</v>
      </c>
      <c r="AS70" s="29"/>
      <c r="AT70" s="30"/>
      <c r="AU70" s="31"/>
      <c r="AV70" s="31">
        <f t="shared" si="56"/>
        <v>5.9951635453732646</v>
      </c>
      <c r="AW70" s="31">
        <f t="shared" si="57"/>
        <v>5.0029765911600181</v>
      </c>
      <c r="AX70" s="31">
        <f t="shared" si="58"/>
        <v>5.1923177721937304</v>
      </c>
      <c r="AY70" s="31">
        <f t="shared" si="59"/>
        <v>5.4547544370579288</v>
      </c>
      <c r="AZ70" s="31">
        <f t="shared" si="60"/>
        <v>6.0190573131265639</v>
      </c>
      <c r="BA70" s="31">
        <f t="shared" si="61"/>
        <v>6.5486313763715334</v>
      </c>
      <c r="BB70" s="31">
        <f t="shared" si="62"/>
        <v>7.0978454117544185</v>
      </c>
      <c r="BC70" s="31">
        <f t="shared" si="63"/>
        <v>4.9745583227680541</v>
      </c>
      <c r="BD70" s="31">
        <f t="shared" si="64"/>
        <v>6.5152138059366846</v>
      </c>
      <c r="BE70" s="31">
        <f t="shared" si="65"/>
        <v>6.4170454244921249</v>
      </c>
      <c r="BF70" s="31">
        <f t="shared" si="66"/>
        <v>6.1537872755425722</v>
      </c>
      <c r="BG70" s="31">
        <f t="shared" si="67"/>
        <v>6.2766437850035945</v>
      </c>
      <c r="BH70" s="31">
        <f t="shared" si="68"/>
        <v>5.7342751097724065</v>
      </c>
      <c r="BI70" s="31">
        <f t="shared" si="69"/>
        <v>5.9452038491618202</v>
      </c>
      <c r="BJ70" s="31">
        <f t="shared" si="70"/>
        <v>5.095889013567275</v>
      </c>
      <c r="BK70" s="31">
        <f t="shared" si="71"/>
        <v>5.4576661240639375</v>
      </c>
      <c r="BL70" s="31">
        <f t="shared" si="72"/>
        <v>5.6467959339529266</v>
      </c>
      <c r="BM70" s="31">
        <f t="shared" si="73"/>
        <v>0.95138061841118615</v>
      </c>
      <c r="BN70" s="31">
        <f t="shared" si="74"/>
        <v>1.1983193277310922</v>
      </c>
      <c r="BO70" s="27"/>
      <c r="BP70" s="27"/>
      <c r="BQ70" s="27"/>
      <c r="BR70" s="27"/>
      <c r="BS70" s="27"/>
      <c r="BU70" s="27"/>
      <c r="BW70" s="27"/>
      <c r="BY70" s="27"/>
      <c r="BZ70" s="27"/>
      <c r="CB70" s="31"/>
      <c r="CC70" s="31"/>
      <c r="CD70" s="31"/>
    </row>
    <row r="71" spans="1:82" s="60" customFormat="1" x14ac:dyDescent="0.35">
      <c r="A71" s="59" t="s">
        <v>122</v>
      </c>
      <c r="B71" s="59" t="s">
        <v>168</v>
      </c>
      <c r="C71" s="59" t="s">
        <v>100</v>
      </c>
      <c r="D71" s="59">
        <v>53.617280000000001</v>
      </c>
      <c r="E71" s="59">
        <v>77.69162</v>
      </c>
      <c r="F71" s="59" t="s">
        <v>61</v>
      </c>
      <c r="G71" s="59" t="s">
        <v>53</v>
      </c>
      <c r="H71" s="60">
        <v>50.7355074672356</v>
      </c>
      <c r="I71" s="60">
        <v>14.402011581834804</v>
      </c>
      <c r="J71" s="60">
        <v>11.673209387381895</v>
      </c>
      <c r="K71" s="60">
        <v>8.3481133800670513</v>
      </c>
      <c r="L71" s="60">
        <v>11.066808899725691</v>
      </c>
      <c r="M71" s="60">
        <v>1.9708015848826574</v>
      </c>
      <c r="N71" s="60">
        <v>0.43458701615361173</v>
      </c>
      <c r="O71" s="60">
        <v>0.6266138372447424</v>
      </c>
      <c r="P71" s="60">
        <v>4.042669917708016E-2</v>
      </c>
      <c r="Q71" s="60">
        <v>0.18192014629686071</v>
      </c>
      <c r="R71" s="60">
        <v>99.47999999999999</v>
      </c>
      <c r="S71" s="60">
        <v>1.05</v>
      </c>
      <c r="T71" s="60">
        <v>14.755745199634257</v>
      </c>
      <c r="U71" s="60">
        <v>40.426699177080152</v>
      </c>
      <c r="V71" s="60">
        <v>1.4149344711978056</v>
      </c>
      <c r="W71" s="60">
        <v>2.4256019506248094</v>
      </c>
      <c r="X71" s="60">
        <v>4.6490704053642178</v>
      </c>
      <c r="Y71" s="60">
        <v>0.81864065833587318</v>
      </c>
      <c r="Z71" s="60">
        <v>4.5480036574215177</v>
      </c>
      <c r="AA71" s="60">
        <v>0.59629381286193228</v>
      </c>
      <c r="AB71" s="60">
        <v>2.1426150563852482</v>
      </c>
      <c r="AC71" s="60">
        <v>0.3335202682109113</v>
      </c>
      <c r="AD71" s="60">
        <v>2.64794879609875</v>
      </c>
      <c r="AE71" s="60">
        <v>0.60640048765620236</v>
      </c>
      <c r="AF71" s="60">
        <v>1.6473879914660161</v>
      </c>
      <c r="AG71" s="60">
        <v>0.2021334958854008</v>
      </c>
      <c r="AH71" s="60">
        <v>1.6271746418774764</v>
      </c>
      <c r="AI71" s="60">
        <v>0.25266686985675096</v>
      </c>
      <c r="AJ71" s="47">
        <v>0.54302426296836037</v>
      </c>
      <c r="AK71" s="60">
        <v>0.21224017067967083</v>
      </c>
      <c r="AM71" s="25">
        <f t="shared" si="50"/>
        <v>2.7397260273972601</v>
      </c>
      <c r="AN71" s="26">
        <f t="shared" si="51"/>
        <v>0.13043478260869565</v>
      </c>
      <c r="AO71" s="26"/>
      <c r="AP71" s="27">
        <f t="shared" si="52"/>
        <v>1.1527929999256585</v>
      </c>
      <c r="AQ71" s="28">
        <f t="shared" si="53"/>
        <v>0.60976873695729816</v>
      </c>
      <c r="AR71" s="29">
        <f t="shared" si="54"/>
        <v>-52.894902814002251</v>
      </c>
      <c r="AS71" s="29"/>
      <c r="AT71" s="30"/>
      <c r="AU71" s="31"/>
      <c r="AV71" s="31">
        <f t="shared" si="56"/>
        <v>2.4969431844667156</v>
      </c>
      <c r="AW71" s="31">
        <f t="shared" si="57"/>
        <v>1.9844803242605971</v>
      </c>
      <c r="AX71" s="31">
        <f t="shared" si="58"/>
        <v>3.5307160853345114</v>
      </c>
      <c r="AY71" s="31">
        <f t="shared" si="59"/>
        <v>2.6191945945713906</v>
      </c>
      <c r="AZ71" s="31">
        <f t="shared" si="60"/>
        <v>2.9660893417966419</v>
      </c>
      <c r="BA71" s="31">
        <f t="shared" si="61"/>
        <v>3.3589391856879742</v>
      </c>
      <c r="BB71" s="31">
        <f t="shared" si="62"/>
        <v>3.6095267122392998</v>
      </c>
      <c r="BC71" s="31">
        <f t="shared" si="63"/>
        <v>3.5493679337019777</v>
      </c>
      <c r="BD71" s="31">
        <f t="shared" si="64"/>
        <v>3.5949917053443765</v>
      </c>
      <c r="BE71" s="31">
        <f t="shared" si="65"/>
        <v>3.0881506315825122</v>
      </c>
      <c r="BF71" s="31">
        <f t="shared" si="66"/>
        <v>3.5928748929426733</v>
      </c>
      <c r="BG71" s="31">
        <f t="shared" si="67"/>
        <v>3.6975639491231851</v>
      </c>
      <c r="BH71" s="31">
        <f t="shared" si="68"/>
        <v>3.2430209229965401</v>
      </c>
      <c r="BI71" s="31">
        <f t="shared" si="69"/>
        <v>3.4320583155542002</v>
      </c>
      <c r="BJ71" s="31">
        <f t="shared" si="70"/>
        <v>2.7315337281810921</v>
      </c>
      <c r="BK71" s="31">
        <f t="shared" si="71"/>
        <v>3.3005570829157738</v>
      </c>
      <c r="BL71" s="31">
        <f t="shared" si="72"/>
        <v>3.4144171602263644</v>
      </c>
      <c r="BM71" s="31">
        <f t="shared" si="73"/>
        <v>1.0697333803466325</v>
      </c>
      <c r="BN71" s="31">
        <f t="shared" si="74"/>
        <v>1.2582352941176469</v>
      </c>
      <c r="BO71" s="27"/>
      <c r="BP71" s="27"/>
      <c r="BQ71" s="27"/>
      <c r="BR71" s="27"/>
      <c r="BS71" s="27"/>
      <c r="BU71" s="27"/>
      <c r="BW71" s="27"/>
      <c r="BY71" s="27"/>
      <c r="BZ71" s="27"/>
      <c r="CB71" s="31"/>
      <c r="CC71" s="31"/>
      <c r="CD71" s="31"/>
    </row>
    <row r="72" spans="1:82" s="60" customFormat="1" x14ac:dyDescent="0.35">
      <c r="A72" s="59" t="s">
        <v>123</v>
      </c>
      <c r="B72" s="59" t="s">
        <v>168</v>
      </c>
      <c r="C72" s="59" t="s">
        <v>100</v>
      </c>
      <c r="D72" s="59">
        <v>53.617280000000001</v>
      </c>
      <c r="E72" s="59">
        <v>77.69162</v>
      </c>
      <c r="F72" s="59" t="s">
        <v>61</v>
      </c>
      <c r="G72" s="59" t="s">
        <v>53</v>
      </c>
      <c r="H72" s="60">
        <v>50.843491453423695</v>
      </c>
      <c r="I72" s="60">
        <v>13.467472438555678</v>
      </c>
      <c r="J72" s="60">
        <v>11.802953373116214</v>
      </c>
      <c r="K72" s="60">
        <v>8.0502194801254188</v>
      </c>
      <c r="L72" s="60">
        <v>12.811752806715891</v>
      </c>
      <c r="M72" s="60">
        <v>1.7956629918074238</v>
      </c>
      <c r="N72" s="60">
        <v>8.0703954687974103E-2</v>
      </c>
      <c r="O72" s="60">
        <v>0.62545564883179938</v>
      </c>
      <c r="P72" s="60">
        <v>5.0439971679983826E-2</v>
      </c>
      <c r="Q72" s="60">
        <v>0.21184788105593205</v>
      </c>
      <c r="R72" s="60">
        <v>99.74</v>
      </c>
      <c r="S72" s="60">
        <v>0.87</v>
      </c>
      <c r="T72" s="60">
        <v>14.930231617275211</v>
      </c>
      <c r="U72" s="60">
        <v>50.439971679983813</v>
      </c>
      <c r="V72" s="60">
        <v>1.3114392636795793</v>
      </c>
      <c r="W72" s="60">
        <v>2.7237584707191265</v>
      </c>
      <c r="X72" s="60">
        <v>5.5483968847982199</v>
      </c>
      <c r="Y72" s="60">
        <v>0.87765550723171848</v>
      </c>
      <c r="Z72" s="60">
        <v>5.0439971679983824</v>
      </c>
      <c r="AA72" s="60">
        <v>0.62545564883179938</v>
      </c>
      <c r="AB72" s="60">
        <v>2.1386547992313143</v>
      </c>
      <c r="AC72" s="60">
        <v>0.37325579043188029</v>
      </c>
      <c r="AD72" s="60">
        <v>2.5825265500151713</v>
      </c>
      <c r="AE72" s="60">
        <v>0.595191665823809</v>
      </c>
      <c r="AF72" s="60">
        <v>1.6342550824314759</v>
      </c>
      <c r="AG72" s="60">
        <v>0.20175988671993531</v>
      </c>
      <c r="AH72" s="60">
        <v>1.6342550824314759</v>
      </c>
      <c r="AI72" s="60">
        <v>0.26228785273591587</v>
      </c>
      <c r="AJ72" s="47">
        <v>0.56516128790027675</v>
      </c>
      <c r="AK72" s="60">
        <v>0.29255183574390614</v>
      </c>
      <c r="AM72" s="25">
        <f t="shared" si="50"/>
        <v>3.3783783783783776</v>
      </c>
      <c r="AN72" s="26">
        <f t="shared" si="51"/>
        <v>0.17901234567901234</v>
      </c>
      <c r="AO72" s="26"/>
      <c r="AP72" s="27">
        <f t="shared" si="52"/>
        <v>0.70084613286295905</v>
      </c>
      <c r="AQ72" s="28">
        <f t="shared" si="53"/>
        <v>0.13568484496268229</v>
      </c>
      <c r="AR72" s="29">
        <f t="shared" si="54"/>
        <v>-19.360147484642486</v>
      </c>
      <c r="AS72" s="29"/>
      <c r="AT72" s="30"/>
      <c r="AU72" s="31"/>
      <c r="AV72" s="31">
        <f t="shared" si="56"/>
        <v>3.4417863028694837</v>
      </c>
      <c r="AW72" s="31">
        <f t="shared" si="57"/>
        <v>1.8393257555113316</v>
      </c>
      <c r="AX72" s="31">
        <f t="shared" si="58"/>
        <v>3.9647139311777675</v>
      </c>
      <c r="AY72" s="31">
        <f t="shared" si="59"/>
        <v>3.1258573998863213</v>
      </c>
      <c r="AZ72" s="31">
        <f t="shared" si="60"/>
        <v>3.1799112580859363</v>
      </c>
      <c r="BA72" s="31">
        <f t="shared" si="61"/>
        <v>3.7252564017713308</v>
      </c>
      <c r="BB72" s="31">
        <f t="shared" si="62"/>
        <v>4.5035688999985553</v>
      </c>
      <c r="BC72" s="31">
        <f t="shared" si="63"/>
        <v>3.7229502906654721</v>
      </c>
      <c r="BD72" s="31">
        <f t="shared" si="64"/>
        <v>3.5883469785760309</v>
      </c>
      <c r="BE72" s="31">
        <f t="shared" si="65"/>
        <v>3.4560721336285214</v>
      </c>
      <c r="BF72" s="31">
        <f t="shared" si="66"/>
        <v>3.5041065807532852</v>
      </c>
      <c r="BG72" s="31">
        <f t="shared" si="67"/>
        <v>3.6292174745354204</v>
      </c>
      <c r="BH72" s="31">
        <f t="shared" si="68"/>
        <v>3.2813695862143324</v>
      </c>
      <c r="BI72" s="31">
        <f t="shared" si="69"/>
        <v>3.4046980883989084</v>
      </c>
      <c r="BJ72" s="31">
        <f t="shared" si="70"/>
        <v>2.7264849556748016</v>
      </c>
      <c r="BK72" s="31">
        <f t="shared" si="71"/>
        <v>3.3149190313011681</v>
      </c>
      <c r="BL72" s="31">
        <f t="shared" si="72"/>
        <v>3.5444304423772417</v>
      </c>
      <c r="BM72" s="31">
        <f t="shared" si="73"/>
        <v>1.1960213488597768</v>
      </c>
      <c r="BN72" s="31">
        <f t="shared" si="74"/>
        <v>1.8712217194570131</v>
      </c>
      <c r="BO72" s="27"/>
      <c r="BP72" s="27"/>
      <c r="BQ72" s="27"/>
      <c r="BR72" s="27"/>
      <c r="BS72" s="27"/>
      <c r="BU72" s="27"/>
      <c r="BW72" s="27"/>
      <c r="BY72" s="27"/>
      <c r="BZ72" s="27"/>
      <c r="CB72" s="31"/>
      <c r="CC72" s="31"/>
      <c r="CD72" s="31"/>
    </row>
    <row r="73" spans="1:82" s="60" customFormat="1" x14ac:dyDescent="0.35">
      <c r="A73" s="59" t="s">
        <v>124</v>
      </c>
      <c r="B73" s="59" t="s">
        <v>168</v>
      </c>
      <c r="C73" s="59" t="s">
        <v>100</v>
      </c>
      <c r="D73" s="59">
        <v>53.515300000000003</v>
      </c>
      <c r="E73" s="59">
        <v>77.661109999999994</v>
      </c>
      <c r="F73" s="59" t="s">
        <v>61</v>
      </c>
      <c r="G73" s="59" t="s">
        <v>53</v>
      </c>
      <c r="H73" s="60">
        <v>49.059235927656985</v>
      </c>
      <c r="I73" s="60">
        <v>14.536069904490958</v>
      </c>
      <c r="J73" s="60">
        <v>13.425675675675677</v>
      </c>
      <c r="K73" s="60">
        <v>7.7323816297500514</v>
      </c>
      <c r="L73" s="60">
        <v>10.397327778906728</v>
      </c>
      <c r="M73" s="60">
        <v>2.3520168664905512</v>
      </c>
      <c r="N73" s="60">
        <v>0.7268034952245479</v>
      </c>
      <c r="O73" s="60">
        <v>0.85803190408453567</v>
      </c>
      <c r="P73" s="60">
        <v>5.0472464946149161E-2</v>
      </c>
      <c r="Q73" s="60">
        <v>0.21198435277382646</v>
      </c>
      <c r="R73" s="60">
        <v>99.350000000000023</v>
      </c>
      <c r="S73" s="60">
        <v>0.93</v>
      </c>
      <c r="T73" s="60">
        <v>21.09749034749035</v>
      </c>
      <c r="U73" s="60">
        <v>51.48191424507214</v>
      </c>
      <c r="V73" s="60">
        <v>1.917953667953668</v>
      </c>
      <c r="W73" s="60">
        <v>2.8264580369843531</v>
      </c>
      <c r="X73" s="60">
        <v>7.3689798821377774</v>
      </c>
      <c r="Y73" s="60">
        <v>1.20124466571835</v>
      </c>
      <c r="Z73" s="60">
        <v>6.4604755131070926</v>
      </c>
      <c r="AA73" s="60">
        <v>0.68642552326762862</v>
      </c>
      <c r="AB73" s="60">
        <v>2.6649461491566755</v>
      </c>
      <c r="AC73" s="60">
        <v>0.4845356634830319</v>
      </c>
      <c r="AD73" s="60">
        <v>3.3513716724243041</v>
      </c>
      <c r="AE73" s="60">
        <v>0.76718146718146729</v>
      </c>
      <c r="AF73" s="60">
        <v>2.3419223735013208</v>
      </c>
      <c r="AG73" s="60">
        <v>0.2927402966876651</v>
      </c>
      <c r="AH73" s="60">
        <v>2.0895600487705752</v>
      </c>
      <c r="AI73" s="60">
        <v>0.30283478967689492</v>
      </c>
      <c r="AJ73" s="47">
        <v>0.15591745801413465</v>
      </c>
      <c r="AK73" s="60">
        <v>0.27255131070920546</v>
      </c>
      <c r="AM73" s="25">
        <f t="shared" si="50"/>
        <v>2.4401913875598082</v>
      </c>
      <c r="AN73" s="26">
        <f t="shared" si="51"/>
        <v>0.13043478260869565</v>
      </c>
      <c r="AO73" s="26"/>
      <c r="AP73" s="27">
        <f t="shared" si="52"/>
        <v>1.5176601881220646</v>
      </c>
      <c r="AQ73" s="28">
        <f t="shared" si="53"/>
        <v>1.3617427301079299</v>
      </c>
      <c r="AR73" s="29">
        <f t="shared" si="54"/>
        <v>-89.726457922898732</v>
      </c>
      <c r="AS73" s="29"/>
      <c r="AT73" s="30"/>
      <c r="AU73" s="31"/>
      <c r="AV73" s="31">
        <f t="shared" si="56"/>
        <v>3.2064860083435933</v>
      </c>
      <c r="AW73" s="31">
        <f t="shared" si="57"/>
        <v>2.689977093904163</v>
      </c>
      <c r="AX73" s="31">
        <f t="shared" si="58"/>
        <v>4.1142038384051718</v>
      </c>
      <c r="AY73" s="31">
        <f t="shared" si="59"/>
        <v>4.1515379617677626</v>
      </c>
      <c r="AZ73" s="31">
        <f t="shared" si="60"/>
        <v>4.3523357453563403</v>
      </c>
      <c r="BA73" s="31">
        <f t="shared" si="61"/>
        <v>4.7713999358250314</v>
      </c>
      <c r="BB73" s="31">
        <f t="shared" si="62"/>
        <v>4.5965994861671557</v>
      </c>
      <c r="BC73" s="31">
        <f t="shared" si="63"/>
        <v>4.085866209926361</v>
      </c>
      <c r="BD73" s="31">
        <f t="shared" si="64"/>
        <v>4.4713861563031472</v>
      </c>
      <c r="BE73" s="31">
        <f t="shared" si="65"/>
        <v>4.4864413285465918</v>
      </c>
      <c r="BF73" s="31">
        <f t="shared" si="66"/>
        <v>4.5473157020682553</v>
      </c>
      <c r="BG73" s="31">
        <f t="shared" si="67"/>
        <v>4.6779357754967519</v>
      </c>
      <c r="BH73" s="31">
        <f t="shared" si="68"/>
        <v>4.6368110653824948</v>
      </c>
      <c r="BI73" s="31">
        <f t="shared" si="69"/>
        <v>4.8790049447944188</v>
      </c>
      <c r="BJ73" s="31">
        <f t="shared" si="70"/>
        <v>3.9559499552387178</v>
      </c>
      <c r="BK73" s="31">
        <f t="shared" si="71"/>
        <v>4.2384585167760145</v>
      </c>
      <c r="BL73" s="31">
        <f t="shared" si="72"/>
        <v>4.0923620226607422</v>
      </c>
      <c r="BM73" s="31">
        <f t="shared" si="73"/>
        <v>0.9706839932775001</v>
      </c>
      <c r="BN73" s="31">
        <f t="shared" si="74"/>
        <v>1.1920123839009287</v>
      </c>
      <c r="BO73" s="27"/>
      <c r="BP73" s="27"/>
      <c r="BQ73" s="27"/>
      <c r="BR73" s="27"/>
      <c r="BS73" s="27"/>
      <c r="BU73" s="27"/>
      <c r="BW73" s="27"/>
      <c r="BY73" s="27"/>
      <c r="BZ73" s="27"/>
      <c r="CB73" s="31"/>
      <c r="CC73" s="31"/>
      <c r="CD73" s="31"/>
    </row>
    <row r="74" spans="1:82" s="60" customFormat="1" x14ac:dyDescent="0.35">
      <c r="A74" s="59" t="s">
        <v>125</v>
      </c>
      <c r="B74" s="59" t="s">
        <v>168</v>
      </c>
      <c r="C74" s="59" t="s">
        <v>100</v>
      </c>
      <c r="D74" s="59">
        <v>53.639490000000002</v>
      </c>
      <c r="E74" s="59">
        <v>77.568259999999995</v>
      </c>
      <c r="F74" s="59" t="s">
        <v>61</v>
      </c>
      <c r="G74" s="59" t="s">
        <v>53</v>
      </c>
      <c r="H74" s="60">
        <v>51.51218696137078</v>
      </c>
      <c r="I74" s="60">
        <v>14.681481293724017</v>
      </c>
      <c r="J74" s="60">
        <v>12.954248200344722</v>
      </c>
      <c r="K74" s="60">
        <v>5.689709013484741</v>
      </c>
      <c r="L74" s="60">
        <v>11.633422893642908</v>
      </c>
      <c r="M74" s="60">
        <v>2.0930001013890296</v>
      </c>
      <c r="N74" s="60">
        <v>0.66041265335090749</v>
      </c>
      <c r="O74" s="60">
        <v>0.67057284801784456</v>
      </c>
      <c r="P74" s="60">
        <v>6.0961168001622219E-2</v>
      </c>
      <c r="Q74" s="60">
        <v>0.25400486667342592</v>
      </c>
      <c r="R74" s="60">
        <v>100.21</v>
      </c>
      <c r="S74" s="60">
        <v>1.58</v>
      </c>
      <c r="T74" s="60">
        <v>20.421991280543445</v>
      </c>
      <c r="U74" s="60">
        <v>43.688837067829262</v>
      </c>
      <c r="V74" s="60">
        <v>1.320825306701815</v>
      </c>
      <c r="W74" s="60">
        <v>1.8288350400486666</v>
      </c>
      <c r="X74" s="60">
        <v>4.9784953867991488</v>
      </c>
      <c r="Y74" s="60">
        <v>0.75185440535334069</v>
      </c>
      <c r="Z74" s="60">
        <v>4.1656798134441848</v>
      </c>
      <c r="AA74" s="60">
        <v>0.52833012268072599</v>
      </c>
      <c r="AB74" s="60">
        <v>2.2555632160600223</v>
      </c>
      <c r="AC74" s="60">
        <v>0.54865051201460002</v>
      </c>
      <c r="AD74" s="60">
        <v>3.2309419040859781</v>
      </c>
      <c r="AE74" s="60">
        <v>0.75185440535334069</v>
      </c>
      <c r="AF74" s="60">
        <v>2.1946020480584001</v>
      </c>
      <c r="AG74" s="60">
        <v>0.33528642400892228</v>
      </c>
      <c r="AH74" s="60">
        <v>2.0625195173882185</v>
      </c>
      <c r="AI74" s="60">
        <v>0.32512622934198515</v>
      </c>
      <c r="AJ74" s="47">
        <v>1.1220939778961221</v>
      </c>
      <c r="AK74" s="60">
        <v>0.24384467200648888</v>
      </c>
      <c r="AM74" s="25">
        <f t="shared" si="50"/>
        <v>2.1393034825870649</v>
      </c>
      <c r="AN74" s="26">
        <f t="shared" si="51"/>
        <v>0.11822660098522167</v>
      </c>
      <c r="AO74" s="26"/>
      <c r="AP74" s="27">
        <f t="shared" si="52"/>
        <v>2.0744831245608899</v>
      </c>
      <c r="AQ74" s="28">
        <f t="shared" si="53"/>
        <v>0.95238914666476782</v>
      </c>
      <c r="AR74" s="29">
        <f t="shared" si="54"/>
        <v>-45.909708080482069</v>
      </c>
      <c r="AS74" s="29"/>
      <c r="AT74" s="30"/>
      <c r="AU74" s="31"/>
      <c r="AV74" s="31">
        <f t="shared" si="56"/>
        <v>2.8687608471351629</v>
      </c>
      <c r="AW74" s="31">
        <f t="shared" si="57"/>
        <v>1.852489911222742</v>
      </c>
      <c r="AX74" s="31">
        <f t="shared" si="58"/>
        <v>2.6620597380621054</v>
      </c>
      <c r="AY74" s="31">
        <f t="shared" si="59"/>
        <v>2.8047861334079713</v>
      </c>
      <c r="AZ74" s="31">
        <f t="shared" si="60"/>
        <v>2.7241101643236978</v>
      </c>
      <c r="BA74" s="31">
        <f t="shared" si="61"/>
        <v>3.0765729789100327</v>
      </c>
      <c r="BB74" s="31">
        <f t="shared" si="62"/>
        <v>3.9007890239133274</v>
      </c>
      <c r="BC74" s="31">
        <f t="shared" si="63"/>
        <v>3.1448221588138452</v>
      </c>
      <c r="BD74" s="31">
        <f t="shared" si="64"/>
        <v>3.7845020403691652</v>
      </c>
      <c r="BE74" s="31">
        <f t="shared" si="65"/>
        <v>5.0800973334685189</v>
      </c>
      <c r="BF74" s="31">
        <f t="shared" si="66"/>
        <v>4.3839103176200522</v>
      </c>
      <c r="BG74" s="31">
        <f t="shared" si="67"/>
        <v>4.5844780814228088</v>
      </c>
      <c r="BH74" s="31">
        <f t="shared" si="68"/>
        <v>4.4883497319875705</v>
      </c>
      <c r="BI74" s="31">
        <f t="shared" si="69"/>
        <v>4.5720876001216668</v>
      </c>
      <c r="BJ74" s="31">
        <f t="shared" si="70"/>
        <v>4.5308976217421932</v>
      </c>
      <c r="BK74" s="31">
        <f t="shared" si="71"/>
        <v>4.1836095687387802</v>
      </c>
      <c r="BL74" s="31">
        <f t="shared" si="72"/>
        <v>4.3935976938106105</v>
      </c>
      <c r="BM74" s="31">
        <f t="shared" si="73"/>
        <v>0.63630692451653137</v>
      </c>
      <c r="BN74" s="31">
        <f t="shared" si="74"/>
        <v>1.5485972850678729</v>
      </c>
      <c r="BO74" s="27"/>
      <c r="BP74" s="27"/>
      <c r="BQ74" s="27"/>
      <c r="BR74" s="27"/>
      <c r="BS74" s="27"/>
      <c r="BU74" s="27"/>
      <c r="BW74" s="27"/>
      <c r="BY74" s="27"/>
      <c r="BZ74" s="27"/>
      <c r="CB74" s="31"/>
      <c r="CC74" s="31"/>
      <c r="CD74" s="31"/>
    </row>
    <row r="75" spans="1:82" s="60" customFormat="1" x14ac:dyDescent="0.35">
      <c r="A75" s="59" t="s">
        <v>126</v>
      </c>
      <c r="B75" s="59" t="s">
        <v>168</v>
      </c>
      <c r="C75" s="59" t="s">
        <v>100</v>
      </c>
      <c r="D75" s="59">
        <v>53.639490000000002</v>
      </c>
      <c r="E75" s="59">
        <v>77.568259999999995</v>
      </c>
      <c r="F75" s="59" t="s">
        <v>61</v>
      </c>
      <c r="G75" s="59" t="s">
        <v>53</v>
      </c>
      <c r="H75" s="60">
        <v>49.991140776699034</v>
      </c>
      <c r="I75" s="60">
        <v>14.733161407766993</v>
      </c>
      <c r="J75" s="60">
        <v>12.955021237864077</v>
      </c>
      <c r="K75" s="60">
        <v>8.0168719660194174</v>
      </c>
      <c r="L75" s="60">
        <v>10.618037014563107</v>
      </c>
      <c r="M75" s="60">
        <v>2.7840594660194178</v>
      </c>
      <c r="N75" s="60">
        <v>0.43691444174757277</v>
      </c>
      <c r="O75" s="60">
        <v>0.67061286407766996</v>
      </c>
      <c r="P75" s="60">
        <v>6.0964805825242718E-2</v>
      </c>
      <c r="Q75" s="60">
        <v>0.20321601941747575</v>
      </c>
      <c r="R75" s="60">
        <v>100.47</v>
      </c>
      <c r="S75" s="60">
        <v>1.59</v>
      </c>
      <c r="T75" s="60">
        <v>16.155673543689321</v>
      </c>
      <c r="U75" s="60">
        <v>37.594963592233007</v>
      </c>
      <c r="V75" s="60">
        <v>1.4225121359223301</v>
      </c>
      <c r="W75" s="60">
        <v>2.9466322815533985</v>
      </c>
      <c r="X75" s="60">
        <v>6.9093446601941739</v>
      </c>
      <c r="Y75" s="60">
        <v>1.0262408980582525</v>
      </c>
      <c r="Z75" s="60">
        <v>5.1820084951456309</v>
      </c>
      <c r="AA75" s="60">
        <v>0.65029126213592237</v>
      </c>
      <c r="AB75" s="60">
        <v>2.3573058252427184</v>
      </c>
      <c r="AC75" s="60">
        <v>0.39627123786407775</v>
      </c>
      <c r="AD75" s="60">
        <v>2.7637378640776697</v>
      </c>
      <c r="AE75" s="60">
        <v>0.64013046116504857</v>
      </c>
      <c r="AF75" s="60">
        <v>1.574924150485437</v>
      </c>
      <c r="AG75" s="60">
        <v>0.23369842233009711</v>
      </c>
      <c r="AH75" s="60">
        <v>1.8899089805825244</v>
      </c>
      <c r="AI75" s="60">
        <v>0.26418082524271846</v>
      </c>
      <c r="AJ75" s="47">
        <v>0.47436613427507801</v>
      </c>
      <c r="AK75" s="60">
        <v>0.36578883495145631</v>
      </c>
      <c r="AM75" s="25">
        <f t="shared" si="50"/>
        <v>2.3270440251572326</v>
      </c>
      <c r="AN75" s="26">
        <f t="shared" si="51"/>
        <v>0.19354838709677419</v>
      </c>
      <c r="AO75" s="26"/>
      <c r="AP75" s="27">
        <f t="shared" si="52"/>
        <v>1.6988129470945903</v>
      </c>
      <c r="AQ75" s="28">
        <f t="shared" si="53"/>
        <v>1.2244468128195123</v>
      </c>
      <c r="AR75" s="29">
        <f t="shared" si="54"/>
        <v>-72.076611784342305</v>
      </c>
      <c r="AS75" s="29"/>
      <c r="AT75" s="30"/>
      <c r="AU75" s="31"/>
      <c r="AV75" s="31">
        <f t="shared" si="56"/>
        <v>4.3033980582524265</v>
      </c>
      <c r="AW75" s="31">
        <f t="shared" si="57"/>
        <v>1.995108185024306</v>
      </c>
      <c r="AX75" s="31">
        <f t="shared" si="58"/>
        <v>4.2891299585930103</v>
      </c>
      <c r="AY75" s="31">
        <f t="shared" si="59"/>
        <v>3.8925885409544643</v>
      </c>
      <c r="AZ75" s="31">
        <f t="shared" si="60"/>
        <v>3.7182641233994653</v>
      </c>
      <c r="BA75" s="31">
        <f t="shared" si="61"/>
        <v>3.8271850038003179</v>
      </c>
      <c r="BB75" s="31">
        <f t="shared" si="62"/>
        <v>3.3566931778779474</v>
      </c>
      <c r="BC75" s="31">
        <f t="shared" si="63"/>
        <v>3.870781322237633</v>
      </c>
      <c r="BD75" s="31">
        <f t="shared" si="64"/>
        <v>3.9552111161790577</v>
      </c>
      <c r="BE75" s="31">
        <f t="shared" si="65"/>
        <v>3.6691781283710903</v>
      </c>
      <c r="BF75" s="31">
        <f t="shared" si="66"/>
        <v>3.7499835333482627</v>
      </c>
      <c r="BG75" s="31">
        <f t="shared" si="67"/>
        <v>3.9032345192990765</v>
      </c>
      <c r="BH75" s="31">
        <f t="shared" si="68"/>
        <v>3.5506974821295212</v>
      </c>
      <c r="BI75" s="31">
        <f t="shared" si="69"/>
        <v>3.2810919801779939</v>
      </c>
      <c r="BJ75" s="31">
        <f t="shared" si="70"/>
        <v>3.1580867882445558</v>
      </c>
      <c r="BK75" s="31">
        <f t="shared" si="71"/>
        <v>3.8334867760294613</v>
      </c>
      <c r="BL75" s="31">
        <f t="shared" si="72"/>
        <v>3.5700111519286279</v>
      </c>
      <c r="BM75" s="31">
        <f t="shared" si="73"/>
        <v>1.1188586811914041</v>
      </c>
      <c r="BN75" s="31">
        <f t="shared" si="74"/>
        <v>2.1569747899159659</v>
      </c>
      <c r="BO75" s="27"/>
      <c r="BP75" s="27"/>
      <c r="BQ75" s="27"/>
      <c r="BR75" s="27"/>
      <c r="BS75" s="27"/>
      <c r="BU75" s="27"/>
      <c r="BW75" s="27"/>
      <c r="BY75" s="27"/>
      <c r="BZ75" s="27"/>
      <c r="CB75" s="31"/>
      <c r="CC75" s="31"/>
      <c r="CD75" s="31"/>
    </row>
    <row r="76" spans="1:82" s="60" customFormat="1" x14ac:dyDescent="0.35">
      <c r="A76" s="59" t="s">
        <v>127</v>
      </c>
      <c r="B76" s="59" t="s">
        <v>168</v>
      </c>
      <c r="C76" s="59" t="s">
        <v>128</v>
      </c>
      <c r="D76" s="59">
        <v>53.634779999999999</v>
      </c>
      <c r="E76" s="59">
        <v>74.144810000000007</v>
      </c>
      <c r="F76" s="59" t="s">
        <v>61</v>
      </c>
      <c r="G76" s="59" t="s">
        <v>53</v>
      </c>
      <c r="H76" s="60">
        <v>48.211443037974682</v>
      </c>
      <c r="I76" s="60">
        <v>14.070075949367087</v>
      </c>
      <c r="J76" s="60">
        <v>13.212759493670886</v>
      </c>
      <c r="K76" s="60">
        <v>9.854096202531645</v>
      </c>
      <c r="L76" s="60">
        <v>11.800708860759492</v>
      </c>
      <c r="M76" s="60">
        <v>1.4019645569620252</v>
      </c>
      <c r="N76" s="60">
        <v>0.22189367088607592</v>
      </c>
      <c r="O76" s="60">
        <v>0.58499240506329109</v>
      </c>
      <c r="P76" s="60">
        <v>3.0258227848101261E-2</v>
      </c>
      <c r="Q76" s="60">
        <v>0.21180759493670887</v>
      </c>
      <c r="R76" s="60">
        <v>99.600000000000023</v>
      </c>
      <c r="S76" s="60">
        <v>0.85</v>
      </c>
      <c r="T76" s="60">
        <v>13.515341772151899</v>
      </c>
      <c r="U76" s="60">
        <v>27.232405063291136</v>
      </c>
      <c r="V76" s="60">
        <v>1.1094683544303798</v>
      </c>
      <c r="W76" s="60">
        <v>1.8154936708860758</v>
      </c>
      <c r="X76" s="60">
        <v>3.6309873417721517</v>
      </c>
      <c r="Y76" s="60">
        <v>0.59507848101265814</v>
      </c>
      <c r="Z76" s="60">
        <v>3.3284050632911386</v>
      </c>
      <c r="AA76" s="60">
        <v>0.51438987341772147</v>
      </c>
      <c r="AB76" s="60">
        <v>1.6541164556962025</v>
      </c>
      <c r="AC76" s="60">
        <v>0.36309873417721517</v>
      </c>
      <c r="AD76" s="60">
        <v>2.178592405063291</v>
      </c>
      <c r="AE76" s="60">
        <v>0.43370126582278473</v>
      </c>
      <c r="AF76" s="60">
        <v>1.5229974683544303</v>
      </c>
      <c r="AG76" s="60">
        <v>0.22189367088607592</v>
      </c>
      <c r="AH76" s="60">
        <v>1.3918784810126579</v>
      </c>
      <c r="AI76" s="60">
        <v>0.2521518987341772</v>
      </c>
      <c r="AJ76" s="47">
        <v>1.7135491399965088</v>
      </c>
      <c r="AK76" s="60">
        <v>0.19163544303797467</v>
      </c>
      <c r="AM76" s="25">
        <f t="shared" si="50"/>
        <v>2.0149253731343282</v>
      </c>
      <c r="AN76" s="26">
        <f t="shared" si="51"/>
        <v>0.13768115942028988</v>
      </c>
      <c r="AO76" s="26"/>
      <c r="AP76" s="27">
        <f t="shared" si="52"/>
        <v>2.3916194037695835</v>
      </c>
      <c r="AQ76" s="28">
        <f t="shared" si="53"/>
        <v>0.67807026377307467</v>
      </c>
      <c r="AR76" s="29">
        <f t="shared" si="54"/>
        <v>-28.351930190243692</v>
      </c>
      <c r="AS76" s="29"/>
      <c r="AT76" s="30"/>
      <c r="AU76" s="31"/>
      <c r="AV76" s="31">
        <f t="shared" si="56"/>
        <v>2.2545346239761725</v>
      </c>
      <c r="AW76" s="31">
        <f t="shared" si="57"/>
        <v>1.5560565980790741</v>
      </c>
      <c r="AX76" s="31">
        <f t="shared" si="58"/>
        <v>2.6426399867337347</v>
      </c>
      <c r="AY76" s="31">
        <f t="shared" si="59"/>
        <v>2.0456266714209308</v>
      </c>
      <c r="AZ76" s="31">
        <f t="shared" si="60"/>
        <v>2.1560814529444134</v>
      </c>
      <c r="BA76" s="31">
        <f t="shared" si="61"/>
        <v>2.4582016715591863</v>
      </c>
      <c r="BB76" s="31">
        <f t="shared" si="62"/>
        <v>2.4314647377938514</v>
      </c>
      <c r="BC76" s="31">
        <f t="shared" si="63"/>
        <v>3.0618444846292943</v>
      </c>
      <c r="BD76" s="31">
        <f t="shared" si="64"/>
        <v>2.7753631806983265</v>
      </c>
      <c r="BE76" s="31">
        <f t="shared" si="65"/>
        <v>3.3620253164556959</v>
      </c>
      <c r="BF76" s="31">
        <f t="shared" si="66"/>
        <v>2.9560276866530408</v>
      </c>
      <c r="BG76" s="31">
        <f t="shared" si="67"/>
        <v>2.6445199135535655</v>
      </c>
      <c r="BH76" s="31">
        <f t="shared" si="68"/>
        <v>2.9704047850883297</v>
      </c>
      <c r="BI76" s="31">
        <f t="shared" si="69"/>
        <v>3.1729113924050631</v>
      </c>
      <c r="BJ76" s="31">
        <f t="shared" si="70"/>
        <v>2.9985631200821072</v>
      </c>
      <c r="BK76" s="31">
        <f t="shared" si="71"/>
        <v>2.8232829229465679</v>
      </c>
      <c r="BL76" s="31">
        <f t="shared" si="72"/>
        <v>3.4074580910023946</v>
      </c>
      <c r="BM76" s="31">
        <f t="shared" si="73"/>
        <v>0.93601670780330359</v>
      </c>
      <c r="BN76" s="31">
        <f t="shared" si="74"/>
        <v>1.4488770053475932</v>
      </c>
      <c r="BO76" s="27"/>
      <c r="BP76" s="27"/>
      <c r="BQ76" s="27"/>
      <c r="BR76" s="27"/>
      <c r="BS76" s="27"/>
      <c r="BU76" s="27"/>
      <c r="BW76" s="27"/>
      <c r="BY76" s="27"/>
      <c r="BZ76" s="27"/>
      <c r="CB76" s="31"/>
      <c r="CC76" s="31"/>
      <c r="CD76" s="31"/>
    </row>
    <row r="77" spans="1:82" s="60" customFormat="1" x14ac:dyDescent="0.35">
      <c r="A77" s="59" t="s">
        <v>129</v>
      </c>
      <c r="B77" s="59" t="s">
        <v>168</v>
      </c>
      <c r="C77" s="59" t="s">
        <v>100</v>
      </c>
      <c r="D77" s="59">
        <v>53.544879999999999</v>
      </c>
      <c r="E77" s="59">
        <v>76.025379999999998</v>
      </c>
      <c r="F77" s="59" t="s">
        <v>61</v>
      </c>
      <c r="G77" s="59" t="s">
        <v>53</v>
      </c>
      <c r="H77" s="60">
        <v>50.305847107438019</v>
      </c>
      <c r="I77" s="60">
        <v>15.840774793388432</v>
      </c>
      <c r="J77" s="60">
        <v>8.3910557851239673</v>
      </c>
      <c r="K77" s="60">
        <v>8.5833719008264477</v>
      </c>
      <c r="L77" s="60">
        <v>11.13409090909091</v>
      </c>
      <c r="M77" s="60">
        <v>2.226818181818182</v>
      </c>
      <c r="N77" s="60">
        <v>0.84011776859504128</v>
      </c>
      <c r="O77" s="60">
        <v>0.45548553719008267</v>
      </c>
      <c r="P77" s="60">
        <v>4.048760330578513E-2</v>
      </c>
      <c r="Q77" s="60">
        <v>0.16195041322314052</v>
      </c>
      <c r="R77" s="60">
        <v>97.980000000000018</v>
      </c>
      <c r="S77" s="60">
        <v>1.18</v>
      </c>
      <c r="T77" s="60">
        <v>10.83043388429752</v>
      </c>
      <c r="U77" s="60">
        <v>26.316942148760333</v>
      </c>
      <c r="V77" s="60">
        <v>0.91097107438016534</v>
      </c>
      <c r="W77" s="60">
        <v>1.9231611570247935</v>
      </c>
      <c r="X77" s="60">
        <v>4.6560743801652897</v>
      </c>
      <c r="Y77" s="60">
        <v>0.66804545454545461</v>
      </c>
      <c r="Z77" s="60">
        <v>3.1377892561983476</v>
      </c>
      <c r="AA77" s="60">
        <v>0.4048760330578513</v>
      </c>
      <c r="AB77" s="60">
        <v>1.2854814049586778</v>
      </c>
      <c r="AC77" s="60">
        <v>0.18219421487603307</v>
      </c>
      <c r="AD77" s="60">
        <v>1.7814545454545456</v>
      </c>
      <c r="AE77" s="60">
        <v>0.31377892561983473</v>
      </c>
      <c r="AF77" s="60">
        <v>1.1336528925619835</v>
      </c>
      <c r="AG77" s="60">
        <v>0.12146280991735538</v>
      </c>
      <c r="AH77" s="60">
        <v>1.4474318181818182</v>
      </c>
      <c r="AI77" s="60">
        <v>0.16195041322314052</v>
      </c>
      <c r="AJ77" s="47">
        <v>0.53226192919334325</v>
      </c>
      <c r="AK77" s="60">
        <v>0.31377892561983473</v>
      </c>
      <c r="AM77" s="25">
        <f t="shared" si="50"/>
        <v>2.429906542056075</v>
      </c>
      <c r="AN77" s="26">
        <f t="shared" si="51"/>
        <v>0.2167832167832168</v>
      </c>
      <c r="AO77" s="26"/>
      <c r="AP77" s="27">
        <f t="shared" si="52"/>
        <v>1.532960870090434</v>
      </c>
      <c r="AQ77" s="28">
        <f t="shared" si="53"/>
        <v>1.0006989408970908</v>
      </c>
      <c r="AR77" s="29">
        <f t="shared" si="54"/>
        <v>-65.278831340166988</v>
      </c>
      <c r="AS77" s="29"/>
      <c r="AT77" s="30"/>
      <c r="AU77" s="31"/>
      <c r="AV77" s="31">
        <f t="shared" si="56"/>
        <v>3.6915167719980553</v>
      </c>
      <c r="AW77" s="31">
        <f t="shared" si="57"/>
        <v>1.277659290855772</v>
      </c>
      <c r="AX77" s="31">
        <f t="shared" si="58"/>
        <v>2.7993612183767005</v>
      </c>
      <c r="AY77" s="31">
        <f t="shared" si="59"/>
        <v>2.6231404958677689</v>
      </c>
      <c r="AZ77" s="31">
        <f t="shared" si="60"/>
        <v>2.4204545454545454</v>
      </c>
      <c r="BA77" s="31">
        <f t="shared" si="61"/>
        <v>2.3174219026575682</v>
      </c>
      <c r="BB77" s="31">
        <f t="shared" si="62"/>
        <v>2.3497269775678871</v>
      </c>
      <c r="BC77" s="31">
        <f t="shared" si="63"/>
        <v>2.4099763872491149</v>
      </c>
      <c r="BD77" s="31">
        <f t="shared" si="64"/>
        <v>2.1568479948971104</v>
      </c>
      <c r="BE77" s="31">
        <f t="shared" si="65"/>
        <v>1.6869834710743803</v>
      </c>
      <c r="BF77" s="31">
        <f t="shared" si="66"/>
        <v>2.4171703466140375</v>
      </c>
      <c r="BG77" s="31">
        <f t="shared" si="67"/>
        <v>1.9132861318282604</v>
      </c>
      <c r="BH77" s="31">
        <f t="shared" si="68"/>
        <v>2.3803151394060484</v>
      </c>
      <c r="BI77" s="31">
        <f t="shared" si="69"/>
        <v>2.3617768595041326</v>
      </c>
      <c r="BJ77" s="31">
        <f t="shared" si="70"/>
        <v>1.6413893232075052</v>
      </c>
      <c r="BK77" s="31">
        <f t="shared" si="71"/>
        <v>2.9359671768393878</v>
      </c>
      <c r="BL77" s="31">
        <f t="shared" si="72"/>
        <v>2.1885190976100071</v>
      </c>
      <c r="BM77" s="31">
        <f t="shared" si="73"/>
        <v>0.95347156482527651</v>
      </c>
      <c r="BN77" s="31">
        <f t="shared" si="74"/>
        <v>2.8892810457516336</v>
      </c>
      <c r="BO77" s="27"/>
      <c r="BP77" s="27"/>
      <c r="BQ77" s="27"/>
      <c r="BR77" s="27"/>
      <c r="BS77" s="27"/>
      <c r="BU77" s="27"/>
      <c r="BW77" s="27"/>
      <c r="BY77" s="27"/>
      <c r="BZ77" s="27"/>
      <c r="CB77" s="31"/>
      <c r="CC77" s="31"/>
      <c r="CD77" s="31"/>
    </row>
    <row r="78" spans="1:82" s="60" customFormat="1" x14ac:dyDescent="0.35">
      <c r="A78" s="59" t="s">
        <v>130</v>
      </c>
      <c r="B78" s="59" t="s">
        <v>168</v>
      </c>
      <c r="C78" s="59" t="s">
        <v>100</v>
      </c>
      <c r="D78" s="59">
        <v>53.544879999999999</v>
      </c>
      <c r="E78" s="59">
        <v>76.025379999999998</v>
      </c>
      <c r="F78" s="59" t="s">
        <v>61</v>
      </c>
      <c r="G78" s="59" t="s">
        <v>53</v>
      </c>
      <c r="H78" s="60">
        <v>51.409849184364425</v>
      </c>
      <c r="I78" s="60">
        <v>15.138473376423516</v>
      </c>
      <c r="J78" s="60">
        <v>8.8189227454601404</v>
      </c>
      <c r="K78" s="60">
        <v>9.0119636811326558</v>
      </c>
      <c r="L78" s="60">
        <v>10.515650969529085</v>
      </c>
      <c r="M78" s="60">
        <v>2.2555309325946449</v>
      </c>
      <c r="N78" s="60">
        <v>1.2496860572483841</v>
      </c>
      <c r="O78" s="60">
        <v>0.44704216682056019</v>
      </c>
      <c r="P78" s="60">
        <v>2.0320098491843647E-2</v>
      </c>
      <c r="Q78" s="60">
        <v>0.16256078793474918</v>
      </c>
      <c r="R78" s="60">
        <v>99.03</v>
      </c>
      <c r="S78" s="60">
        <v>1.56</v>
      </c>
      <c r="T78" s="60">
        <v>9.8552477685441673</v>
      </c>
      <c r="U78" s="60">
        <v>24.384118190212376</v>
      </c>
      <c r="V78" s="60">
        <v>0.91440443213296407</v>
      </c>
      <c r="W78" s="60">
        <v>2.1336103416435828</v>
      </c>
      <c r="X78" s="60">
        <v>4.775223145583257</v>
      </c>
      <c r="Y78" s="60">
        <v>0.65024315173899672</v>
      </c>
      <c r="Z78" s="60">
        <v>3.1496152662357648</v>
      </c>
      <c r="AA78" s="60">
        <v>0.36576177285318556</v>
      </c>
      <c r="AB78" s="60">
        <v>1.2700061557402278</v>
      </c>
      <c r="AC78" s="60">
        <v>0.16256078793474918</v>
      </c>
      <c r="AD78" s="60">
        <v>1.7475284702985534</v>
      </c>
      <c r="AE78" s="60">
        <v>0.33528162511542015</v>
      </c>
      <c r="AF78" s="60">
        <v>1.2598461064943061</v>
      </c>
      <c r="AG78" s="60">
        <v>0.14224068944290552</v>
      </c>
      <c r="AH78" s="60">
        <v>1.2496860572483841</v>
      </c>
      <c r="AI78" s="60">
        <v>0.15240073868882734</v>
      </c>
      <c r="AJ78" s="47">
        <v>0.78213312921984379</v>
      </c>
      <c r="AK78" s="60">
        <v>0.45720221606648204</v>
      </c>
      <c r="AM78" s="25">
        <f t="shared" si="50"/>
        <v>2.4742268041237119</v>
      </c>
      <c r="AN78" s="26">
        <f t="shared" si="51"/>
        <v>0.36585365853658541</v>
      </c>
      <c r="AO78" s="26"/>
      <c r="AP78" s="27">
        <f t="shared" si="52"/>
        <v>1.4685454433238327</v>
      </c>
      <c r="AQ78" s="28">
        <f t="shared" si="53"/>
        <v>0.68641231410398895</v>
      </c>
      <c r="AR78" s="29">
        <f t="shared" si="54"/>
        <v>-46.740965165531243</v>
      </c>
      <c r="AS78" s="29"/>
      <c r="AT78" s="30"/>
      <c r="AU78" s="31"/>
      <c r="AV78" s="31">
        <f t="shared" si="56"/>
        <v>5.3788496007821411</v>
      </c>
      <c r="AW78" s="31">
        <f t="shared" si="57"/>
        <v>1.2824746593730212</v>
      </c>
      <c r="AX78" s="31">
        <f t="shared" si="58"/>
        <v>3.1056919092337445</v>
      </c>
      <c r="AY78" s="31">
        <f t="shared" si="59"/>
        <v>2.6902665608919758</v>
      </c>
      <c r="AZ78" s="31">
        <f t="shared" si="60"/>
        <v>2.3559534483296982</v>
      </c>
      <c r="BA78" s="31">
        <f t="shared" si="61"/>
        <v>2.3261560311933267</v>
      </c>
      <c r="BB78" s="31">
        <f t="shared" si="62"/>
        <v>2.1771534098403911</v>
      </c>
      <c r="BC78" s="31">
        <f t="shared" si="63"/>
        <v>2.1771534098403902</v>
      </c>
      <c r="BD78" s="31">
        <f t="shared" si="64"/>
        <v>2.1308828116446774</v>
      </c>
      <c r="BE78" s="31">
        <f t="shared" si="65"/>
        <v>1.5051924808773072</v>
      </c>
      <c r="BF78" s="31">
        <f t="shared" si="66"/>
        <v>2.3711376801879966</v>
      </c>
      <c r="BG78" s="31">
        <f t="shared" si="67"/>
        <v>2.0444001531428055</v>
      </c>
      <c r="BH78" s="31">
        <f t="shared" si="68"/>
        <v>2.1659885205591576</v>
      </c>
      <c r="BI78" s="31">
        <f t="shared" si="69"/>
        <v>2.6246793885298043</v>
      </c>
      <c r="BJ78" s="31">
        <f t="shared" si="70"/>
        <v>1.9221714789581827</v>
      </c>
      <c r="BK78" s="31">
        <f t="shared" si="71"/>
        <v>2.5348601566904345</v>
      </c>
      <c r="BL78" s="31">
        <f t="shared" si="72"/>
        <v>2.0594694417409101</v>
      </c>
      <c r="BM78" s="31">
        <f t="shared" si="73"/>
        <v>1.2251926012709906</v>
      </c>
      <c r="BN78" s="31">
        <f t="shared" si="74"/>
        <v>4.1941176470588228</v>
      </c>
      <c r="BO78" s="27"/>
      <c r="BP78" s="27"/>
      <c r="BQ78" s="27"/>
      <c r="BR78" s="27"/>
      <c r="BS78" s="27"/>
      <c r="BU78" s="27"/>
      <c r="BW78" s="27"/>
      <c r="BY78" s="27"/>
      <c r="BZ78" s="27"/>
      <c r="CB78" s="31"/>
      <c r="CC78" s="31"/>
      <c r="CD78" s="31"/>
    </row>
    <row r="79" spans="1:82" s="60" customFormat="1" x14ac:dyDescent="0.35">
      <c r="A79" s="59" t="s">
        <v>131</v>
      </c>
      <c r="B79" s="59" t="s">
        <v>168</v>
      </c>
      <c r="C79" s="59" t="s">
        <v>132</v>
      </c>
      <c r="D79" s="59">
        <v>54.204369999999997</v>
      </c>
      <c r="E79" s="59">
        <v>72.504270000000005</v>
      </c>
      <c r="F79" s="59" t="s">
        <v>133</v>
      </c>
      <c r="G79" s="59" t="s">
        <v>53</v>
      </c>
      <c r="H79" s="60">
        <v>48.053492647058818</v>
      </c>
      <c r="I79" s="60">
        <v>15.76438419117647</v>
      </c>
      <c r="J79" s="60">
        <v>12.824402573529412</v>
      </c>
      <c r="K79" s="60">
        <v>9.1544944852941157</v>
      </c>
      <c r="L79" s="60">
        <v>8.7084283088235281</v>
      </c>
      <c r="M79" s="60">
        <v>3.1326011029411762</v>
      </c>
      <c r="N79" s="60">
        <v>0.62854779411764705</v>
      </c>
      <c r="O79" s="60">
        <v>0.78061580882352943</v>
      </c>
      <c r="P79" s="60">
        <v>4.0551470588235293E-2</v>
      </c>
      <c r="Q79" s="60">
        <v>0.18248161764705881</v>
      </c>
      <c r="R79" s="60">
        <v>99.27</v>
      </c>
      <c r="S79" s="60">
        <v>1.35</v>
      </c>
      <c r="T79" s="60">
        <v>18.957812499999999</v>
      </c>
      <c r="U79" s="60">
        <v>45.62040441176471</v>
      </c>
      <c r="V79" s="60">
        <v>2.4330882352941172</v>
      </c>
      <c r="W79" s="60">
        <v>5.4744485294117649</v>
      </c>
      <c r="X79" s="60">
        <v>10.84751838235294</v>
      </c>
      <c r="Y79" s="60">
        <v>1.6321966911764705</v>
      </c>
      <c r="Z79" s="60">
        <v>7.2992647058823525</v>
      </c>
      <c r="AA79" s="60">
        <v>0.76034007352941169</v>
      </c>
      <c r="AB79" s="60">
        <v>2.5547426470588235</v>
      </c>
      <c r="AC79" s="60">
        <v>0.54744485294117651</v>
      </c>
      <c r="AD79" s="60">
        <v>3.0413602941176467</v>
      </c>
      <c r="AE79" s="60">
        <v>0.69951286764705867</v>
      </c>
      <c r="AF79" s="60">
        <v>2.2404687499999998</v>
      </c>
      <c r="AG79" s="60">
        <v>0.29399816176470583</v>
      </c>
      <c r="AH79" s="60">
        <v>2.0681249999999998</v>
      </c>
      <c r="AI79" s="60">
        <v>0.31427389705882353</v>
      </c>
      <c r="AJ79" s="47">
        <v>0.35702979122039163</v>
      </c>
      <c r="AK79" s="60">
        <v>0.23317095588235295</v>
      </c>
      <c r="AM79" s="25">
        <f t="shared" si="50"/>
        <v>2.4064171122994655</v>
      </c>
      <c r="AN79" s="26">
        <f t="shared" si="51"/>
        <v>0.1127450980392157</v>
      </c>
      <c r="AO79" s="26"/>
      <c r="AP79" s="27">
        <f t="shared" si="52"/>
        <v>1.5687380705302532</v>
      </c>
      <c r="AQ79" s="28">
        <f t="shared" si="53"/>
        <v>1.2117082793098615</v>
      </c>
      <c r="AR79" s="29">
        <f t="shared" si="54"/>
        <v>-77.240955776657401</v>
      </c>
      <c r="AS79" s="29"/>
      <c r="AT79" s="30"/>
      <c r="AU79" s="31"/>
      <c r="AV79" s="31">
        <f t="shared" si="56"/>
        <v>2.7431877162629759</v>
      </c>
      <c r="AW79" s="31">
        <f t="shared" si="57"/>
        <v>3.4124659681544425</v>
      </c>
      <c r="AX79" s="31">
        <f t="shared" si="58"/>
        <v>7.9686295915746204</v>
      </c>
      <c r="AY79" s="31">
        <f t="shared" si="59"/>
        <v>6.1112779618889803</v>
      </c>
      <c r="AZ79" s="31">
        <f t="shared" si="60"/>
        <v>5.9137561274509798</v>
      </c>
      <c r="BA79" s="31">
        <f t="shared" si="61"/>
        <v>5.3908897384655479</v>
      </c>
      <c r="BB79" s="31">
        <f t="shared" si="62"/>
        <v>4.0732503939075633</v>
      </c>
      <c r="BC79" s="31">
        <f t="shared" si="63"/>
        <v>4.5258337710084025</v>
      </c>
      <c r="BD79" s="31">
        <f t="shared" si="64"/>
        <v>4.2864809514409794</v>
      </c>
      <c r="BE79" s="31">
        <f t="shared" si="65"/>
        <v>5.0689338235294121</v>
      </c>
      <c r="BF79" s="31">
        <f t="shared" si="66"/>
        <v>4.126676111421502</v>
      </c>
      <c r="BG79" s="31">
        <f t="shared" si="67"/>
        <v>4.2653223637015767</v>
      </c>
      <c r="BH79" s="31">
        <f t="shared" si="68"/>
        <v>4.166552197802198</v>
      </c>
      <c r="BI79" s="31">
        <f t="shared" si="69"/>
        <v>4.6676432291666661</v>
      </c>
      <c r="BJ79" s="31">
        <f t="shared" si="70"/>
        <v>3.9729481319554845</v>
      </c>
      <c r="BK79" s="31">
        <f t="shared" si="71"/>
        <v>4.1949797160243403</v>
      </c>
      <c r="BL79" s="31">
        <f t="shared" si="72"/>
        <v>4.2469445548489668</v>
      </c>
      <c r="BM79" s="31">
        <f t="shared" si="73"/>
        <v>1.8995633187772927</v>
      </c>
      <c r="BN79" s="31">
        <f t="shared" si="74"/>
        <v>0.80387254901960792</v>
      </c>
      <c r="BO79" s="27"/>
      <c r="BP79" s="27"/>
      <c r="BQ79" s="27"/>
      <c r="BR79" s="27"/>
      <c r="BS79" s="27"/>
      <c r="BU79" s="27"/>
      <c r="BW79" s="27"/>
      <c r="BY79" s="27"/>
      <c r="BZ79" s="27"/>
      <c r="CB79" s="31"/>
      <c r="CC79" s="31"/>
      <c r="CD79" s="31"/>
    </row>
    <row r="80" spans="1:82" s="60" customFormat="1" x14ac:dyDescent="0.35">
      <c r="A80" s="59" t="s">
        <v>134</v>
      </c>
      <c r="B80" s="59" t="s">
        <v>168</v>
      </c>
      <c r="C80" s="59" t="s">
        <v>132</v>
      </c>
      <c r="D80" s="59">
        <v>54.204369999999997</v>
      </c>
      <c r="E80" s="59">
        <v>72.504270000000005</v>
      </c>
      <c r="F80" s="59" t="s">
        <v>133</v>
      </c>
      <c r="G80" s="59" t="s">
        <v>53</v>
      </c>
      <c r="H80" s="60">
        <v>52.56051740067754</v>
      </c>
      <c r="I80" s="60">
        <v>14.201447489990763</v>
      </c>
      <c r="J80" s="60">
        <v>12.078811210348013</v>
      </c>
      <c r="K80" s="60">
        <v>6.8126516784724354</v>
      </c>
      <c r="L80" s="60">
        <v>7.5303048968278405</v>
      </c>
      <c r="M80" s="60">
        <v>3.2344933785032342</v>
      </c>
      <c r="N80" s="60">
        <v>0.75808438558669533</v>
      </c>
      <c r="O80" s="60">
        <v>1.0411025562057283</v>
      </c>
      <c r="P80" s="60">
        <v>6.0646750846935632E-2</v>
      </c>
      <c r="Q80" s="60">
        <v>0.18194025254080687</v>
      </c>
      <c r="R80" s="60">
        <v>98.460000000000008</v>
      </c>
      <c r="S80" s="60">
        <v>1.05</v>
      </c>
      <c r="T80" s="60">
        <v>25.370557437634741</v>
      </c>
      <c r="U80" s="60">
        <v>58.625192485371109</v>
      </c>
      <c r="V80" s="60">
        <v>4.6495842315983982</v>
      </c>
      <c r="W80" s="60">
        <v>7.1765321835540492</v>
      </c>
      <c r="X80" s="60">
        <v>16.273544810594398</v>
      </c>
      <c r="Y80" s="60">
        <v>2.2439297813366186</v>
      </c>
      <c r="Z80" s="60">
        <v>10.107791807822606</v>
      </c>
      <c r="AA80" s="60">
        <v>1.1017493070526641</v>
      </c>
      <c r="AB80" s="60">
        <v>3.4972959655066211</v>
      </c>
      <c r="AC80" s="60">
        <v>0.64689867570064674</v>
      </c>
      <c r="AD80" s="60">
        <v>4.3059193101324302</v>
      </c>
      <c r="AE80" s="60">
        <v>0.91980905451185702</v>
      </c>
      <c r="AF80" s="60">
        <v>2.8503972898059744</v>
      </c>
      <c r="AG80" s="60">
        <v>0.36388050508161374</v>
      </c>
      <c r="AH80" s="60">
        <v>2.6684570372651679</v>
      </c>
      <c r="AI80" s="60">
        <v>0.40431167231290427</v>
      </c>
      <c r="AJ80" s="47">
        <v>0.1285852955186115</v>
      </c>
      <c r="AK80" s="60">
        <v>0.50538959039113029</v>
      </c>
      <c r="AM80" s="25">
        <f t="shared" si="50"/>
        <v>2.3107569721115535</v>
      </c>
      <c r="AN80" s="26">
        <f t="shared" si="51"/>
        <v>0.18939393939393939</v>
      </c>
      <c r="AO80" s="26"/>
      <c r="AP80" s="27">
        <f t="shared" si="52"/>
        <v>1.7273888855386512</v>
      </c>
      <c r="AQ80" s="28">
        <f t="shared" si="53"/>
        <v>1.5988035900200397</v>
      </c>
      <c r="AR80" s="29">
        <f t="shared" si="54"/>
        <v>-92.556088753661584</v>
      </c>
      <c r="AS80" s="29"/>
      <c r="AT80" s="30"/>
      <c r="AU80" s="31"/>
      <c r="AV80" s="31">
        <f t="shared" si="56"/>
        <v>5.9457598869544732</v>
      </c>
      <c r="AW80" s="31">
        <f t="shared" si="57"/>
        <v>6.5211560050468425</v>
      </c>
      <c r="AX80" s="31">
        <f t="shared" si="58"/>
        <v>10.446189495711861</v>
      </c>
      <c r="AY80" s="31">
        <f t="shared" si="59"/>
        <v>9.1681942594898018</v>
      </c>
      <c r="AZ80" s="31">
        <f t="shared" si="60"/>
        <v>8.1301803671616604</v>
      </c>
      <c r="BA80" s="31">
        <f t="shared" si="61"/>
        <v>7.4651342746104916</v>
      </c>
      <c r="BB80" s="31">
        <f t="shared" si="62"/>
        <v>5.2343921861938494</v>
      </c>
      <c r="BC80" s="31">
        <f t="shared" si="63"/>
        <v>6.5580315895991905</v>
      </c>
      <c r="BD80" s="31">
        <f t="shared" si="64"/>
        <v>5.8679462508500357</v>
      </c>
      <c r="BE80" s="31">
        <f t="shared" si="65"/>
        <v>5.9898025527837664</v>
      </c>
      <c r="BF80" s="31">
        <f t="shared" si="66"/>
        <v>5.8424956718214798</v>
      </c>
      <c r="BG80" s="31">
        <f t="shared" si="67"/>
        <v>5.6085917958040064</v>
      </c>
      <c r="BH80" s="31">
        <f t="shared" si="68"/>
        <v>5.5759466895900527</v>
      </c>
      <c r="BI80" s="31">
        <f t="shared" si="69"/>
        <v>5.9383276870957804</v>
      </c>
      <c r="BJ80" s="31">
        <f t="shared" si="70"/>
        <v>4.9173041227245102</v>
      </c>
      <c r="BK80" s="31">
        <f t="shared" si="71"/>
        <v>5.4126917591585553</v>
      </c>
      <c r="BL80" s="31">
        <f t="shared" si="72"/>
        <v>5.4636712474716793</v>
      </c>
      <c r="BM80" s="31">
        <f t="shared" si="73"/>
        <v>1.9299435402055487</v>
      </c>
      <c r="BN80" s="31">
        <f t="shared" si="74"/>
        <v>0.91176470588235281</v>
      </c>
      <c r="BO80" s="27"/>
      <c r="BP80" s="27"/>
      <c r="BQ80" s="27"/>
      <c r="BR80" s="27"/>
      <c r="BS80" s="27"/>
      <c r="BU80" s="27"/>
      <c r="BW80" s="27"/>
      <c r="BY80" s="27"/>
      <c r="BZ80" s="27"/>
      <c r="CB80" s="31"/>
      <c r="CC80" s="31"/>
      <c r="CD80" s="31"/>
    </row>
    <row r="81" spans="1:82" s="60" customFormat="1" x14ac:dyDescent="0.35">
      <c r="A81" s="59" t="s">
        <v>135</v>
      </c>
      <c r="B81" s="59" t="s">
        <v>168</v>
      </c>
      <c r="C81" s="59" t="s">
        <v>132</v>
      </c>
      <c r="D81" s="59">
        <v>54.185099999999998</v>
      </c>
      <c r="E81" s="59">
        <v>72.51952</v>
      </c>
      <c r="F81" s="59" t="s">
        <v>133</v>
      </c>
      <c r="G81" s="59" t="s">
        <v>53</v>
      </c>
      <c r="H81" s="60">
        <v>47.794207750050717</v>
      </c>
      <c r="I81" s="60">
        <v>14.196799553662002</v>
      </c>
      <c r="J81" s="60">
        <v>15.207247920470683</v>
      </c>
      <c r="K81" s="60">
        <v>7.6794075877459926</v>
      </c>
      <c r="L81" s="60">
        <v>9.9731253804017044</v>
      </c>
      <c r="M81" s="60">
        <v>2.5463298843578821</v>
      </c>
      <c r="N81" s="60">
        <v>0.87909007912355452</v>
      </c>
      <c r="O81" s="60">
        <v>1.0407618178129439</v>
      </c>
      <c r="P81" s="60">
        <v>7.0731385676607833E-2</v>
      </c>
      <c r="Q81" s="60">
        <v>0.22229864069791033</v>
      </c>
      <c r="R81" s="60">
        <v>99.610000000000014</v>
      </c>
      <c r="S81" s="60">
        <v>1.03</v>
      </c>
      <c r="T81" s="60">
        <v>21.118370866301483</v>
      </c>
      <c r="U81" s="60">
        <v>38.397037938729966</v>
      </c>
      <c r="V81" s="60">
        <v>2.1219415702982349</v>
      </c>
      <c r="W81" s="60">
        <v>2.9303002637451816</v>
      </c>
      <c r="X81" s="60">
        <v>7.376273077703388</v>
      </c>
      <c r="Y81" s="60">
        <v>1.1923290728342462</v>
      </c>
      <c r="Z81" s="60">
        <v>5.8606005274903632</v>
      </c>
      <c r="AA81" s="60">
        <v>0.78814972611077305</v>
      </c>
      <c r="AB81" s="60">
        <v>2.6978971393791844</v>
      </c>
      <c r="AC81" s="60">
        <v>0.53553763440860214</v>
      </c>
      <c r="AD81" s="60">
        <v>3.5769872185027389</v>
      </c>
      <c r="AE81" s="60">
        <v>0.70731385676607827</v>
      </c>
      <c r="AF81" s="60">
        <v>2.243195374315277</v>
      </c>
      <c r="AG81" s="60">
        <v>0.3132389937106918</v>
      </c>
      <c r="AH81" s="60">
        <v>2.1825684723067562</v>
      </c>
      <c r="AI81" s="60">
        <v>0.3132389937106918</v>
      </c>
      <c r="AJ81" s="47">
        <v>0.23381510001971151</v>
      </c>
      <c r="AK81" s="60">
        <v>0.21219415702982347</v>
      </c>
      <c r="AM81" s="25">
        <f t="shared" si="50"/>
        <v>1.8181818181818181</v>
      </c>
      <c r="AN81" s="26">
        <f t="shared" si="51"/>
        <v>9.7222222222222196E-2</v>
      </c>
      <c r="AO81" s="26"/>
      <c r="AP81" s="27">
        <f t="shared" si="52"/>
        <v>3.0525932940192684</v>
      </c>
      <c r="AQ81" s="28">
        <f t="shared" si="53"/>
        <v>2.8187781939995569</v>
      </c>
      <c r="AR81" s="29">
        <f t="shared" si="54"/>
        <v>-92.34044376373987</v>
      </c>
      <c r="AS81" s="29"/>
      <c r="AT81" s="30"/>
      <c r="AU81" s="31"/>
      <c r="AV81" s="31">
        <f t="shared" si="56"/>
        <v>2.4964018474096878</v>
      </c>
      <c r="AW81" s="31">
        <f t="shared" si="57"/>
        <v>2.9760751336581137</v>
      </c>
      <c r="AX81" s="31">
        <f t="shared" si="58"/>
        <v>4.265357006907105</v>
      </c>
      <c r="AY81" s="31">
        <f t="shared" si="59"/>
        <v>4.1556468043399368</v>
      </c>
      <c r="AZ81" s="31">
        <f t="shared" si="60"/>
        <v>4.3200328725878476</v>
      </c>
      <c r="BA81" s="31">
        <f t="shared" si="61"/>
        <v>4.3283608031686578</v>
      </c>
      <c r="BB81" s="31">
        <f t="shared" si="62"/>
        <v>3.4283069588151758</v>
      </c>
      <c r="BC81" s="31">
        <f t="shared" si="63"/>
        <v>4.6913674173260294</v>
      </c>
      <c r="BD81" s="31">
        <f t="shared" si="64"/>
        <v>4.5266730526496382</v>
      </c>
      <c r="BE81" s="31">
        <f t="shared" si="65"/>
        <v>4.9586818000796491</v>
      </c>
      <c r="BF81" s="31">
        <f t="shared" si="66"/>
        <v>4.8534426302615179</v>
      </c>
      <c r="BG81" s="31">
        <f t="shared" si="67"/>
        <v>4.312889370524867</v>
      </c>
      <c r="BH81" s="31">
        <f t="shared" si="68"/>
        <v>4.6414001903959301</v>
      </c>
      <c r="BI81" s="31">
        <f t="shared" si="69"/>
        <v>4.6733236964901606</v>
      </c>
      <c r="BJ81" s="31">
        <f t="shared" si="70"/>
        <v>4.2329593744688081</v>
      </c>
      <c r="BK81" s="31">
        <f t="shared" si="71"/>
        <v>4.4271165766871325</v>
      </c>
      <c r="BL81" s="31">
        <f t="shared" si="72"/>
        <v>4.2329593744688081</v>
      </c>
      <c r="BM81" s="31">
        <f t="shared" si="73"/>
        <v>0.96346164213704211</v>
      </c>
      <c r="BN81" s="31">
        <f t="shared" si="74"/>
        <v>0.83882352941176452</v>
      </c>
      <c r="BO81" s="27"/>
      <c r="BP81" s="27"/>
      <c r="BQ81" s="27"/>
      <c r="BR81" s="27"/>
      <c r="BS81" s="27"/>
      <c r="BU81" s="27"/>
      <c r="BW81" s="27"/>
      <c r="BY81" s="27"/>
      <c r="BZ81" s="27"/>
      <c r="CB81" s="31"/>
      <c r="CC81" s="31"/>
      <c r="CD81" s="31"/>
    </row>
    <row r="82" spans="1:82" s="60" customFormat="1" x14ac:dyDescent="0.35">
      <c r="A82" s="59" t="s">
        <v>136</v>
      </c>
      <c r="B82" s="59" t="s">
        <v>168</v>
      </c>
      <c r="C82" s="59" t="s">
        <v>132</v>
      </c>
      <c r="D82" s="59">
        <v>54.185099999999998</v>
      </c>
      <c r="E82" s="59">
        <v>72.51952</v>
      </c>
      <c r="F82" s="59" t="s">
        <v>133</v>
      </c>
      <c r="G82" s="59" t="s">
        <v>53</v>
      </c>
      <c r="H82" s="60">
        <v>61.59359409299541</v>
      </c>
      <c r="I82" s="60">
        <v>17.081420874077033</v>
      </c>
      <c r="J82" s="60">
        <v>6.6316104569946122</v>
      </c>
      <c r="K82" s="60">
        <v>1.9894831370983834</v>
      </c>
      <c r="L82" s="60">
        <v>6.6517062462582324</v>
      </c>
      <c r="M82" s="60">
        <v>4.0693973258830569</v>
      </c>
      <c r="N82" s="60">
        <v>0.25119736579525048</v>
      </c>
      <c r="O82" s="60">
        <v>1.6679505088804631</v>
      </c>
      <c r="P82" s="60">
        <v>0.65311315106765111</v>
      </c>
      <c r="Q82" s="60">
        <v>0.11052684094991019</v>
      </c>
      <c r="R82" s="60">
        <v>100.70000000000002</v>
      </c>
      <c r="S82" s="60">
        <v>0.48</v>
      </c>
      <c r="T82" s="60">
        <v>9.0431051686290171</v>
      </c>
      <c r="U82" s="60">
        <v>25.119736579525046</v>
      </c>
      <c r="V82" s="60">
        <v>6.3301736180403108</v>
      </c>
      <c r="W82" s="60">
        <v>10.55028936340052</v>
      </c>
      <c r="X82" s="60">
        <v>23.210636599481141</v>
      </c>
      <c r="Y82" s="60">
        <v>2.9942726002793854</v>
      </c>
      <c r="Z82" s="60">
        <v>12.559868289762523</v>
      </c>
      <c r="AA82" s="60">
        <v>0.89426262223109165</v>
      </c>
      <c r="AB82" s="60">
        <v>2.2909199760526837</v>
      </c>
      <c r="AC82" s="60">
        <v>0.33158052284973061</v>
      </c>
      <c r="AD82" s="60">
        <v>1.5574236679305529</v>
      </c>
      <c r="AE82" s="60">
        <v>0.33158052284973061</v>
      </c>
      <c r="AF82" s="60">
        <v>1.0349331470764318</v>
      </c>
      <c r="AG82" s="60">
        <v>0.12057473558172022</v>
      </c>
      <c r="AH82" s="60">
        <v>0.99474156854919171</v>
      </c>
      <c r="AI82" s="60">
        <v>0.14067052484534029</v>
      </c>
      <c r="AJ82" s="47">
        <v>0.63058209020944223</v>
      </c>
      <c r="AK82" s="60">
        <v>0.33158052284973061</v>
      </c>
      <c r="AM82" s="25">
        <f t="shared" si="50"/>
        <v>2.7777777777777777</v>
      </c>
      <c r="AN82" s="26">
        <f t="shared" si="51"/>
        <v>0.33333333333333337</v>
      </c>
      <c r="AO82" s="26"/>
      <c r="AP82" s="27">
        <f t="shared" si="52"/>
        <v>1.1156402054752472</v>
      </c>
      <c r="AQ82" s="28">
        <f t="shared" si="53"/>
        <v>0.485058115265805</v>
      </c>
      <c r="AR82" s="29">
        <f t="shared" si="54"/>
        <v>-43.478005981254228</v>
      </c>
      <c r="AS82" s="29"/>
      <c r="AT82" s="30"/>
      <c r="AU82" s="31"/>
      <c r="AV82" s="31">
        <f t="shared" si="56"/>
        <v>3.9009473276438893</v>
      </c>
      <c r="AW82" s="31">
        <f t="shared" si="57"/>
        <v>8.87822386821923</v>
      </c>
      <c r="AX82" s="31">
        <f t="shared" si="58"/>
        <v>15.357044197089547</v>
      </c>
      <c r="AY82" s="31">
        <f t="shared" si="59"/>
        <v>13.076414985623179</v>
      </c>
      <c r="AZ82" s="31">
        <f t="shared" si="60"/>
        <v>10.848813769128206</v>
      </c>
      <c r="BA82" s="31">
        <f t="shared" si="61"/>
        <v>9.2761213366045219</v>
      </c>
      <c r="BB82" s="31">
        <f t="shared" si="62"/>
        <v>2.2428336231718791</v>
      </c>
      <c r="BC82" s="31">
        <f t="shared" si="63"/>
        <v>5.3229917989945932</v>
      </c>
      <c r="BD82" s="31">
        <f t="shared" si="64"/>
        <v>3.8438254631756439</v>
      </c>
      <c r="BE82" s="31">
        <f t="shared" si="65"/>
        <v>3.0701900263863946</v>
      </c>
      <c r="BF82" s="31">
        <f t="shared" si="66"/>
        <v>2.1131935792816186</v>
      </c>
      <c r="BG82" s="31">
        <f t="shared" si="67"/>
        <v>2.0218324564007961</v>
      </c>
      <c r="BH82" s="31">
        <f t="shared" si="68"/>
        <v>1.9874956414569269</v>
      </c>
      <c r="BI82" s="31">
        <f t="shared" si="69"/>
        <v>2.1561107230758996</v>
      </c>
      <c r="BJ82" s="31">
        <f t="shared" si="70"/>
        <v>1.6293883186718949</v>
      </c>
      <c r="BK82" s="31">
        <f t="shared" si="71"/>
        <v>2.0177313763675286</v>
      </c>
      <c r="BL82" s="31">
        <f t="shared" si="72"/>
        <v>1.9009530384505446</v>
      </c>
      <c r="BM82" s="31">
        <f t="shared" si="73"/>
        <v>7.6110449472894901</v>
      </c>
      <c r="BN82" s="31">
        <f t="shared" si="74"/>
        <v>0.43938375350140058</v>
      </c>
      <c r="BO82" s="27"/>
      <c r="BP82" s="27"/>
      <c r="BQ82" s="27"/>
      <c r="BR82" s="27"/>
      <c r="BS82" s="27"/>
      <c r="BU82" s="27"/>
      <c r="BW82" s="27"/>
      <c r="BY82" s="27"/>
      <c r="BZ82" s="27"/>
      <c r="CB82" s="31"/>
      <c r="CC82" s="31"/>
      <c r="CD82" s="31"/>
    </row>
    <row r="83" spans="1:82" s="62" customFormat="1" x14ac:dyDescent="0.35">
      <c r="A83" s="39" t="s">
        <v>75</v>
      </c>
      <c r="B83" s="61"/>
      <c r="C83" s="61"/>
      <c r="D83" s="61"/>
      <c r="E83" s="61"/>
      <c r="F83" s="61"/>
      <c r="G83" s="61"/>
      <c r="AJ83" s="46">
        <f>AVERAGE(AJ49:AJ82)</f>
        <v>1.1726794578988906</v>
      </c>
      <c r="AM83" s="43">
        <f>AVERAGE(AM49:AM82)</f>
        <v>2.5610615304952948</v>
      </c>
      <c r="AN83" s="43">
        <f>AVERAGE(AN49:AN82)</f>
        <v>0.22284711553912262</v>
      </c>
      <c r="AO83" s="43"/>
      <c r="AP83" s="43"/>
      <c r="AQ83" s="43"/>
      <c r="AR83" s="43"/>
      <c r="AS83" s="43"/>
      <c r="AT83" s="45"/>
      <c r="AU83" s="46"/>
      <c r="AV83" s="46"/>
      <c r="AW83" s="31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3">
        <f>AVERAGE(BM49:BM82)</f>
        <v>1.3429019300592397</v>
      </c>
      <c r="BN83" s="43">
        <f>AVERAGE(BN49:BN82)</f>
        <v>1.8710201540601812</v>
      </c>
      <c r="BO83" s="47"/>
      <c r="BP83" s="47"/>
      <c r="BQ83" s="47"/>
      <c r="BR83" s="47"/>
      <c r="BS83" s="47"/>
      <c r="BU83" s="47"/>
      <c r="BW83" s="47"/>
      <c r="BY83" s="47"/>
      <c r="BZ83" s="47"/>
      <c r="CB83" s="46"/>
      <c r="CC83" s="46"/>
      <c r="CD83" s="46"/>
    </row>
    <row r="84" spans="1:82" s="62" customFormat="1" x14ac:dyDescent="0.35">
      <c r="A84" s="39" t="s">
        <v>76</v>
      </c>
      <c r="B84" s="61"/>
      <c r="C84" s="61"/>
      <c r="D84" s="61"/>
      <c r="E84" s="61"/>
      <c r="F84" s="61"/>
      <c r="G84" s="61"/>
      <c r="AJ84" s="46">
        <f>_xlfn.STDEV.S(AJ49:AJ82)</f>
        <v>0.97451301971353177</v>
      </c>
      <c r="AM84" s="43">
        <f>_xlfn.STDEV.S(AM49:AM82)</f>
        <v>0.34957362931688868</v>
      </c>
      <c r="AN84" s="43">
        <f>_xlfn.STDEV.S(AN49:AN82)</f>
        <v>0.11417151646132775</v>
      </c>
      <c r="AO84" s="43"/>
      <c r="AP84" s="43"/>
      <c r="AQ84" s="43"/>
      <c r="AR84" s="43"/>
      <c r="AS84" s="43"/>
      <c r="AT84" s="45"/>
      <c r="AU84" s="46"/>
      <c r="AV84" s="46"/>
      <c r="AW84" s="31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3">
        <f>_xlfn.STDEV.S(BM49:BM82)</f>
        <v>1.1585911593321181</v>
      </c>
      <c r="BN84" s="43">
        <f>_xlfn.STDEV.S(BN49:BN82)</f>
        <v>0.89122627617729822</v>
      </c>
      <c r="BO84" s="47"/>
      <c r="BP84" s="47"/>
      <c r="BQ84" s="47"/>
      <c r="BR84" s="47"/>
      <c r="BS84" s="47"/>
      <c r="BU84" s="47"/>
      <c r="BW84" s="47"/>
      <c r="BY84" s="47"/>
      <c r="BZ84" s="47"/>
      <c r="CB84" s="46"/>
      <c r="CC84" s="46"/>
      <c r="CD84" s="46"/>
    </row>
    <row r="85" spans="1:82" s="60" customFormat="1" x14ac:dyDescent="0.35">
      <c r="A85" s="59"/>
      <c r="B85" s="59"/>
      <c r="C85" s="59"/>
      <c r="D85" s="59"/>
      <c r="E85" s="59"/>
      <c r="F85" s="59"/>
      <c r="G85" s="59"/>
      <c r="AJ85" s="47"/>
      <c r="AM85" s="25"/>
      <c r="AN85" s="26"/>
      <c r="AO85" s="26"/>
      <c r="AP85" s="26"/>
      <c r="AQ85" s="26"/>
      <c r="AR85" s="26"/>
      <c r="AS85" s="26"/>
      <c r="AT85" s="30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27"/>
      <c r="BP85" s="27"/>
      <c r="BQ85" s="27"/>
      <c r="BR85" s="27"/>
      <c r="BS85" s="27"/>
      <c r="BU85" s="27"/>
      <c r="BW85" s="27"/>
      <c r="BY85" s="27"/>
      <c r="BZ85" s="27"/>
      <c r="CB85" s="31"/>
      <c r="CC85" s="31"/>
      <c r="CD85" s="31"/>
    </row>
    <row r="86" spans="1:82" s="60" customFormat="1" x14ac:dyDescent="0.35">
      <c r="A86" s="59" t="s">
        <v>137</v>
      </c>
      <c r="B86" s="59" t="s">
        <v>168</v>
      </c>
      <c r="C86" s="59" t="s">
        <v>100</v>
      </c>
      <c r="D86" s="59">
        <v>53.22186</v>
      </c>
      <c r="E86" s="59">
        <v>77.418080000000003</v>
      </c>
      <c r="F86" s="59" t="s">
        <v>52</v>
      </c>
      <c r="G86" s="59" t="s">
        <v>138</v>
      </c>
      <c r="H86" s="60">
        <v>54.111818461854398</v>
      </c>
      <c r="I86" s="60">
        <v>17.882667625012836</v>
      </c>
      <c r="J86" s="60">
        <v>11.234644213985009</v>
      </c>
      <c r="K86" s="60">
        <v>5.4111818461854391</v>
      </c>
      <c r="L86" s="60">
        <v>4.1949543074237603</v>
      </c>
      <c r="M86" s="60">
        <v>2.9168846904199608</v>
      </c>
      <c r="N86" s="60">
        <v>2.5355252079268915</v>
      </c>
      <c r="O86" s="60">
        <v>1.5975870212547487</v>
      </c>
      <c r="P86" s="60">
        <v>0.32982441729130296</v>
      </c>
      <c r="Q86" s="60">
        <v>0.16491220864565148</v>
      </c>
      <c r="R86" s="60">
        <v>100.38</v>
      </c>
      <c r="S86" s="60">
        <v>2.99</v>
      </c>
      <c r="T86" s="60">
        <v>29.065776773796074</v>
      </c>
      <c r="U86" s="60">
        <v>205.10955950302903</v>
      </c>
      <c r="V86" s="60">
        <v>9.3793818667214275</v>
      </c>
      <c r="W86" s="60">
        <v>31.64253003388438</v>
      </c>
      <c r="X86" s="60">
        <v>72.149091282472526</v>
      </c>
      <c r="Y86" s="60">
        <v>8.9567943320669468</v>
      </c>
      <c r="Z86" s="60">
        <v>36.1776157716398</v>
      </c>
      <c r="AA86" s="60">
        <v>1.7006571516582809</v>
      </c>
      <c r="AB86" s="60">
        <v>6.5243392545435874</v>
      </c>
      <c r="AC86" s="60">
        <v>0.81425403018790432</v>
      </c>
      <c r="AD86" s="60">
        <v>5.2565766505801417</v>
      </c>
      <c r="AE86" s="60">
        <v>1.0719293561967349</v>
      </c>
      <c r="AF86" s="60">
        <v>2.8550426121778418</v>
      </c>
      <c r="AG86" s="60">
        <v>0.40197350857377556</v>
      </c>
      <c r="AH86" s="60">
        <v>3.0405688469041996</v>
      </c>
      <c r="AI86" s="60">
        <v>0.39166649553342231</v>
      </c>
      <c r="AJ86" s="47">
        <v>0.77687230434027932</v>
      </c>
      <c r="AK86" s="60">
        <v>4.2361823595851735</v>
      </c>
      <c r="AM86" s="25">
        <f t="shared" ref="AM86:AM107" si="75">U86/T86</f>
        <v>7.0567375886524824</v>
      </c>
      <c r="AN86" s="26">
        <f t="shared" ref="AN86:AN107" si="76">AK86/AH86</f>
        <v>1.3932203389830511</v>
      </c>
      <c r="AO86" s="26"/>
      <c r="AP86" s="28">
        <f t="shared" ref="AP86:AP107" si="77">0.02429*AM86^2.19655</f>
        <v>1.7759411115824624</v>
      </c>
      <c r="AQ86" s="28">
        <f t="shared" ref="AQ86:AQ107" si="78">AP86-AJ86</f>
        <v>0.99906880724218305</v>
      </c>
      <c r="AR86" s="29">
        <f t="shared" ref="AR86:AR107" si="79">-AQ86/AP86*100</f>
        <v>-56.255739603435231</v>
      </c>
      <c r="AS86" s="28">
        <f t="shared" ref="AS86:AS95" si="80">AQ86^2</f>
        <v>0.99813848160431828</v>
      </c>
      <c r="AT86" s="30"/>
      <c r="AU86" s="31"/>
      <c r="AV86" s="31">
        <f t="shared" ref="AV86:AV107" si="81">AK86/AV$2</f>
        <v>49.837439524531447</v>
      </c>
      <c r="AW86" s="31">
        <f t="shared" ref="AW86:AW107" si="82">V86/AW$2</f>
        <v>13.154813277309156</v>
      </c>
      <c r="AX86" s="31">
        <f t="shared" ref="AX86:AX107" si="83">W86/AX$2</f>
        <v>46.058995682510009</v>
      </c>
      <c r="AY86" s="31">
        <f t="shared" ref="AY86:AY107" si="84">X86/AY$2</f>
        <v>40.647375370407062</v>
      </c>
      <c r="AZ86" s="31">
        <f t="shared" ref="AZ86:AZ107" si="85">Y86/AZ$2</f>
        <v>32.452153377054152</v>
      </c>
      <c r="BA86" s="31">
        <f t="shared" ref="BA86:BA107" si="86">Z86/BA$2</f>
        <v>26.719066301063368</v>
      </c>
      <c r="BB86" s="31">
        <f t="shared" ref="BB86:BB107" si="87">U86/BB$2</f>
        <v>18.313353527056165</v>
      </c>
      <c r="BC86" s="31">
        <f t="shared" ref="BC86:BC107" si="88">AA86/BC$2</f>
        <v>10.122959236061195</v>
      </c>
      <c r="BD86" s="31">
        <f t="shared" ref="BD86:BD107" si="89">AB86/BD$2</f>
        <v>10.946877943865079</v>
      </c>
      <c r="BE86" s="31">
        <f t="shared" ref="BE86:BE107" si="90">AC86/BE$2</f>
        <v>7.5393891684065215</v>
      </c>
      <c r="BF86" s="31">
        <f t="shared" ref="BF86:BF107" si="91">AD86/BF$2</f>
        <v>7.1323970835551451</v>
      </c>
      <c r="BG86" s="31">
        <f t="shared" ref="BG86:BG107" si="92">AE86/BG$2</f>
        <v>6.5361546109557001</v>
      </c>
      <c r="BH86" s="31">
        <f t="shared" ref="BH86:BH107" si="93">T86/BH$2</f>
        <v>6.3880828074277085</v>
      </c>
      <c r="BI86" s="31">
        <f t="shared" ref="BI86:BI107" si="94">AF86/BI$2</f>
        <v>5.9480054420371706</v>
      </c>
      <c r="BJ86" s="31">
        <f t="shared" ref="BJ86:BJ107" si="95">AG86/BJ$2</f>
        <v>5.4320744401861569</v>
      </c>
      <c r="BK86" s="31">
        <f t="shared" ref="BK86:BK107" si="96">AH86/BK$2</f>
        <v>6.1674824480815404</v>
      </c>
      <c r="BL86" s="31">
        <f t="shared" ref="BL86:BL107" si="97">AI86/BL$2</f>
        <v>5.2927904801813828</v>
      </c>
      <c r="BM86" s="31">
        <f t="shared" si="73"/>
        <v>7.4680383884735884</v>
      </c>
      <c r="BN86" s="31">
        <f t="shared" si="74"/>
        <v>3.7885326438267621</v>
      </c>
      <c r="BO86" s="27"/>
      <c r="BP86" s="27"/>
      <c r="BQ86" s="27"/>
      <c r="BR86" s="27"/>
      <c r="BS86" s="27"/>
      <c r="BU86" s="27"/>
      <c r="BW86" s="27"/>
      <c r="BY86" s="27"/>
      <c r="BZ86" s="27"/>
      <c r="CB86" s="31"/>
      <c r="CC86" s="31"/>
      <c r="CD86" s="31"/>
    </row>
    <row r="87" spans="1:82" s="60" customFormat="1" x14ac:dyDescent="0.35">
      <c r="A87" s="59" t="s">
        <v>139</v>
      </c>
      <c r="B87" s="59" t="s">
        <v>168</v>
      </c>
      <c r="C87" s="59" t="s">
        <v>100</v>
      </c>
      <c r="D87" s="59">
        <v>53.22186</v>
      </c>
      <c r="E87" s="59">
        <v>77.418080000000003</v>
      </c>
      <c r="F87" s="59" t="s">
        <v>52</v>
      </c>
      <c r="G87" s="59" t="s">
        <v>138</v>
      </c>
      <c r="H87" s="60">
        <v>61.153860090588829</v>
      </c>
      <c r="I87" s="60">
        <v>16.554066431806746</v>
      </c>
      <c r="J87" s="60">
        <v>8.0289753397081025</v>
      </c>
      <c r="K87" s="60">
        <v>3.2804388525415198</v>
      </c>
      <c r="L87" s="60">
        <v>4.5662898842476087</v>
      </c>
      <c r="M87" s="60">
        <v>4.5460402617010569</v>
      </c>
      <c r="N87" s="60">
        <v>1.1947277302466028</v>
      </c>
      <c r="O87" s="60">
        <v>0.93148263714141932</v>
      </c>
      <c r="P87" s="60">
        <v>0.24299547055863108</v>
      </c>
      <c r="Q87" s="60">
        <v>9.1123301459486661E-2</v>
      </c>
      <c r="R87" s="60">
        <v>100.58999999999999</v>
      </c>
      <c r="S87" s="60">
        <v>1.24</v>
      </c>
      <c r="T87" s="60">
        <v>19.642133870156012</v>
      </c>
      <c r="U87" s="60">
        <v>179.20915953699043</v>
      </c>
      <c r="V87" s="60">
        <v>8.2010971313537997</v>
      </c>
      <c r="W87" s="60">
        <v>31.285666834423751</v>
      </c>
      <c r="X87" s="60">
        <v>69.456205334675374</v>
      </c>
      <c r="Y87" s="60">
        <v>8.2415963764469051</v>
      </c>
      <c r="Z87" s="60">
        <v>32.500644187216913</v>
      </c>
      <c r="AA87" s="60">
        <v>1.5997201811776549</v>
      </c>
      <c r="AB87" s="60">
        <v>4.991531957725214</v>
      </c>
      <c r="AC87" s="60">
        <v>0.68848716658278808</v>
      </c>
      <c r="AD87" s="60">
        <v>3.8474282838449922</v>
      </c>
      <c r="AE87" s="60">
        <v>0.76948565676899849</v>
      </c>
      <c r="AF87" s="60">
        <v>2.0553366884750877</v>
      </c>
      <c r="AG87" s="60">
        <v>0.25312028183190738</v>
      </c>
      <c r="AH87" s="60">
        <v>2.0553366884750877</v>
      </c>
      <c r="AI87" s="60">
        <v>0.29361952692501253</v>
      </c>
      <c r="AJ87" s="47">
        <v>3.3940904112394619</v>
      </c>
      <c r="AK87" s="60">
        <v>5.6597695017614491</v>
      </c>
      <c r="AM87" s="25">
        <f t="shared" si="75"/>
        <v>9.1237113402061851</v>
      </c>
      <c r="AN87" s="26">
        <f t="shared" si="76"/>
        <v>2.7536945812807887</v>
      </c>
      <c r="AO87" s="26"/>
      <c r="AP87" s="28">
        <f t="shared" si="77"/>
        <v>3.1224270680725241</v>
      </c>
      <c r="AQ87" s="28">
        <f t="shared" si="78"/>
        <v>-0.27166334316693774</v>
      </c>
      <c r="AR87" s="29">
        <f t="shared" si="79"/>
        <v>8.7003903452142328</v>
      </c>
      <c r="AS87" s="28">
        <f t="shared" si="80"/>
        <v>7.3800972020637373E-2</v>
      </c>
      <c r="AT87" s="30"/>
      <c r="AU87" s="31"/>
      <c r="AV87" s="31">
        <f t="shared" si="81"/>
        <v>66.585523550134695</v>
      </c>
      <c r="AW87" s="31">
        <f t="shared" si="82"/>
        <v>11.502240015923983</v>
      </c>
      <c r="AX87" s="31">
        <f t="shared" si="83"/>
        <v>45.539544154910843</v>
      </c>
      <c r="AY87" s="31">
        <f t="shared" si="84"/>
        <v>39.130256526577675</v>
      </c>
      <c r="AZ87" s="31">
        <f t="shared" si="85"/>
        <v>29.860856436401829</v>
      </c>
      <c r="BA87" s="31">
        <f t="shared" si="86"/>
        <v>24.00342997578797</v>
      </c>
      <c r="BB87" s="31">
        <f t="shared" si="87"/>
        <v>16.000817815802719</v>
      </c>
      <c r="BC87" s="31">
        <f t="shared" si="88"/>
        <v>9.522143935581278</v>
      </c>
      <c r="BD87" s="31">
        <f t="shared" si="89"/>
        <v>8.3750536203443193</v>
      </c>
      <c r="BE87" s="31">
        <f t="shared" si="90"/>
        <v>6.3748811720628531</v>
      </c>
      <c r="BF87" s="31">
        <f t="shared" si="91"/>
        <v>5.2203911585413731</v>
      </c>
      <c r="BG87" s="31">
        <f t="shared" si="92"/>
        <v>4.6919857120060886</v>
      </c>
      <c r="BH87" s="31">
        <f t="shared" si="93"/>
        <v>4.3169524989353878</v>
      </c>
      <c r="BI87" s="31">
        <f t="shared" si="94"/>
        <v>4.2819514343230995</v>
      </c>
      <c r="BJ87" s="31">
        <f t="shared" si="95"/>
        <v>3.4205443490798295</v>
      </c>
      <c r="BK87" s="31">
        <f t="shared" si="96"/>
        <v>4.1690399360549444</v>
      </c>
      <c r="BL87" s="31">
        <f t="shared" si="97"/>
        <v>3.9678314449326018</v>
      </c>
      <c r="BM87" s="31">
        <f t="shared" si="73"/>
        <v>10.923268870867124</v>
      </c>
      <c r="BN87" s="31">
        <f t="shared" si="74"/>
        <v>5.7889179375453885</v>
      </c>
      <c r="BO87" s="27"/>
      <c r="BP87" s="27"/>
      <c r="BQ87" s="27"/>
      <c r="BR87" s="27"/>
      <c r="BS87" s="27"/>
      <c r="BU87" s="27"/>
      <c r="BW87" s="27"/>
      <c r="BY87" s="27"/>
      <c r="BZ87" s="27"/>
      <c r="CB87" s="31"/>
      <c r="CC87" s="31"/>
      <c r="CD87" s="31"/>
    </row>
    <row r="88" spans="1:82" s="60" customFormat="1" x14ac:dyDescent="0.35">
      <c r="A88" s="59" t="s">
        <v>140</v>
      </c>
      <c r="B88" s="59" t="s">
        <v>168</v>
      </c>
      <c r="C88" s="59" t="s">
        <v>100</v>
      </c>
      <c r="D88" s="59">
        <v>53.197510000000001</v>
      </c>
      <c r="E88" s="59">
        <v>77.462720000000004</v>
      </c>
      <c r="F88" s="59" t="s">
        <v>52</v>
      </c>
      <c r="G88" s="59" t="s">
        <v>138</v>
      </c>
      <c r="H88" s="60">
        <v>60.662131610819543</v>
      </c>
      <c r="I88" s="60">
        <v>11.901428138877675</v>
      </c>
      <c r="J88" s="60">
        <v>10.445135244247075</v>
      </c>
      <c r="K88" s="60">
        <v>5.1823940250302787</v>
      </c>
      <c r="L88" s="60">
        <v>6.6989473153007681</v>
      </c>
      <c r="M88" s="60">
        <v>2.9125857892612035</v>
      </c>
      <c r="N88" s="60">
        <v>0.14060758982640292</v>
      </c>
      <c r="O88" s="60">
        <v>1.2252947113443682</v>
      </c>
      <c r="P88" s="60">
        <v>0.20086798546628989</v>
      </c>
      <c r="Q88" s="60">
        <v>0.14060758982640292</v>
      </c>
      <c r="R88" s="60">
        <v>99.509999999999991</v>
      </c>
      <c r="S88" s="60">
        <v>0.43</v>
      </c>
      <c r="T88" s="60">
        <v>24.204592248687934</v>
      </c>
      <c r="U88" s="60">
        <v>99.42965280581349</v>
      </c>
      <c r="V88" s="60">
        <v>4.6199636657246668</v>
      </c>
      <c r="W88" s="60">
        <v>15.065098909971741</v>
      </c>
      <c r="X88" s="60">
        <v>43.287050867985471</v>
      </c>
      <c r="Y88" s="60">
        <v>4.9011788453774727</v>
      </c>
      <c r="Z88" s="60">
        <v>20.287666532095276</v>
      </c>
      <c r="AA88" s="60">
        <v>1.4060758982640291</v>
      </c>
      <c r="AB88" s="60">
        <v>4.4893994751715791</v>
      </c>
      <c r="AC88" s="60">
        <v>0.74321154622527252</v>
      </c>
      <c r="AD88" s="60">
        <v>4.5898334679047235</v>
      </c>
      <c r="AE88" s="60">
        <v>0.87377573677836096</v>
      </c>
      <c r="AF88" s="60">
        <v>2.6112838110617687</v>
      </c>
      <c r="AG88" s="60">
        <v>0.31134537747274932</v>
      </c>
      <c r="AH88" s="60">
        <v>2.4807196205086801</v>
      </c>
      <c r="AI88" s="60">
        <v>0.34147557529269285</v>
      </c>
      <c r="AJ88" s="47">
        <v>1.6606907419842196</v>
      </c>
      <c r="AK88" s="60">
        <v>1.6772476786435204</v>
      </c>
      <c r="AM88" s="25">
        <f t="shared" si="75"/>
        <v>4.1078838174273855</v>
      </c>
      <c r="AN88" s="26">
        <f t="shared" si="76"/>
        <v>0.67611336032388658</v>
      </c>
      <c r="AO88" s="26"/>
      <c r="AP88" s="28">
        <f t="shared" si="77"/>
        <v>0.54109119471655043</v>
      </c>
      <c r="AQ88" s="28">
        <f t="shared" si="78"/>
        <v>-1.1195995472676692</v>
      </c>
      <c r="AR88" s="29">
        <f t="shared" si="79"/>
        <v>206.91512968607248</v>
      </c>
      <c r="AS88" s="28">
        <f t="shared" si="80"/>
        <v>1.2535031462419699</v>
      </c>
      <c r="AT88" s="30"/>
      <c r="AU88" s="31"/>
      <c r="AV88" s="31">
        <f t="shared" si="81"/>
        <v>19.732325631100238</v>
      </c>
      <c r="AW88" s="31">
        <f t="shared" si="82"/>
        <v>6.4796124343964472</v>
      </c>
      <c r="AX88" s="31">
        <f t="shared" si="83"/>
        <v>21.928819374049112</v>
      </c>
      <c r="AY88" s="31">
        <f t="shared" si="84"/>
        <v>24.387070911541112</v>
      </c>
      <c r="AZ88" s="31">
        <f t="shared" si="85"/>
        <v>17.757894367309682</v>
      </c>
      <c r="BA88" s="31">
        <f t="shared" si="86"/>
        <v>14.983505562847322</v>
      </c>
      <c r="BB88" s="31">
        <f t="shared" si="87"/>
        <v>8.8776475719476338</v>
      </c>
      <c r="BC88" s="31">
        <f t="shared" si="88"/>
        <v>8.369499394428745</v>
      </c>
      <c r="BD88" s="31">
        <f t="shared" si="89"/>
        <v>7.5325494549858716</v>
      </c>
      <c r="BE88" s="31">
        <f t="shared" si="90"/>
        <v>6.8815883909747457</v>
      </c>
      <c r="BF88" s="31">
        <f t="shared" si="91"/>
        <v>6.2277251939005751</v>
      </c>
      <c r="BG88" s="31">
        <f t="shared" si="92"/>
        <v>5.3279008340143958</v>
      </c>
      <c r="BH88" s="31">
        <f t="shared" si="93"/>
        <v>5.3196906041072385</v>
      </c>
      <c r="BI88" s="31">
        <f t="shared" si="94"/>
        <v>5.4401746063786849</v>
      </c>
      <c r="BJ88" s="31">
        <f t="shared" si="95"/>
        <v>4.2073699658479642</v>
      </c>
      <c r="BK88" s="31">
        <f t="shared" si="96"/>
        <v>5.0318856399770384</v>
      </c>
      <c r="BL88" s="31">
        <f t="shared" si="97"/>
        <v>4.6145348012526064</v>
      </c>
      <c r="BM88" s="31">
        <f t="shared" si="73"/>
        <v>4.3579725262097133</v>
      </c>
      <c r="BN88" s="31">
        <f t="shared" si="74"/>
        <v>3.0452941176470585</v>
      </c>
      <c r="BO88" s="27"/>
      <c r="BP88" s="27"/>
      <c r="BQ88" s="27"/>
      <c r="BR88" s="27"/>
      <c r="BS88" s="27"/>
      <c r="BU88" s="27"/>
      <c r="BW88" s="27"/>
      <c r="BY88" s="27"/>
      <c r="BZ88" s="27"/>
      <c r="CB88" s="31"/>
      <c r="CC88" s="31"/>
      <c r="CD88" s="31"/>
    </row>
    <row r="89" spans="1:82" s="60" customFormat="1" x14ac:dyDescent="0.35">
      <c r="A89" s="59" t="s">
        <v>141</v>
      </c>
      <c r="B89" s="59" t="s">
        <v>168</v>
      </c>
      <c r="C89" s="59" t="s">
        <v>100</v>
      </c>
      <c r="D89" s="59">
        <v>53.185740000000003</v>
      </c>
      <c r="E89" s="59">
        <v>77.467429999999993</v>
      </c>
      <c r="F89" s="59" t="s">
        <v>52</v>
      </c>
      <c r="G89" s="59" t="s">
        <v>138</v>
      </c>
      <c r="H89" s="60">
        <v>55.394895591647327</v>
      </c>
      <c r="I89" s="60">
        <v>13.547664682739835</v>
      </c>
      <c r="J89" s="60">
        <v>11.942015535155855</v>
      </c>
      <c r="K89" s="60">
        <v>5.2785715726823366</v>
      </c>
      <c r="L89" s="60">
        <v>8.8712115404014913</v>
      </c>
      <c r="M89" s="60">
        <v>2.5891092504791686</v>
      </c>
      <c r="N89" s="60">
        <v>0.26091798648239684</v>
      </c>
      <c r="O89" s="60">
        <v>1.2443780893775849</v>
      </c>
      <c r="P89" s="60">
        <v>0.22077675779279732</v>
      </c>
      <c r="Q89" s="60">
        <v>0.13045899324119842</v>
      </c>
      <c r="R89" s="60">
        <v>99.47999999999999</v>
      </c>
      <c r="S89" s="60">
        <v>0.35</v>
      </c>
      <c r="T89" s="60">
        <v>24.18509028548371</v>
      </c>
      <c r="U89" s="60">
        <v>104.36719459295873</v>
      </c>
      <c r="V89" s="60">
        <v>4.6162412993039439</v>
      </c>
      <c r="W89" s="60">
        <v>19.970261273075756</v>
      </c>
      <c r="X89" s="60">
        <v>44.958176132351447</v>
      </c>
      <c r="Y89" s="60">
        <v>6.1616786038535247</v>
      </c>
      <c r="Z89" s="60">
        <v>26.192151719963686</v>
      </c>
      <c r="AA89" s="60">
        <v>1.5956138404115807</v>
      </c>
      <c r="AB89" s="60">
        <v>5.0979360435791383</v>
      </c>
      <c r="AC89" s="60">
        <v>0.73257742358519118</v>
      </c>
      <c r="AD89" s="60">
        <v>4.5459941490971447</v>
      </c>
      <c r="AE89" s="60">
        <v>0.92324825986078884</v>
      </c>
      <c r="AF89" s="60">
        <v>2.7898153939271659</v>
      </c>
      <c r="AG89" s="60">
        <v>0.36127105820639566</v>
      </c>
      <c r="AH89" s="60">
        <v>2.4987914859275699</v>
      </c>
      <c r="AI89" s="60">
        <v>0.39137697972359525</v>
      </c>
      <c r="AJ89" s="47">
        <v>0.21070529892494172</v>
      </c>
      <c r="AK89" s="60">
        <v>1.9568848986179761</v>
      </c>
      <c r="AM89" s="25">
        <f t="shared" si="75"/>
        <v>4.3153526970954346</v>
      </c>
      <c r="AN89" s="26">
        <f t="shared" si="76"/>
        <v>0.78313253012048178</v>
      </c>
      <c r="AO89" s="26"/>
      <c r="AP89" s="28">
        <f t="shared" si="77"/>
        <v>0.60293786860562948</v>
      </c>
      <c r="AQ89" s="28">
        <f t="shared" si="78"/>
        <v>0.39223256968068776</v>
      </c>
      <c r="AR89" s="29">
        <f t="shared" si="79"/>
        <v>-65.05356357658799</v>
      </c>
      <c r="AS89" s="28">
        <f t="shared" si="80"/>
        <v>0.15384638871831557</v>
      </c>
      <c r="AT89" s="30"/>
      <c r="AU89" s="31"/>
      <c r="AV89" s="31">
        <f t="shared" si="81"/>
        <v>23.02217527785854</v>
      </c>
      <c r="AW89" s="31">
        <f t="shared" si="82"/>
        <v>6.4743917241289539</v>
      </c>
      <c r="AX89" s="31">
        <f t="shared" si="83"/>
        <v>29.068793701711435</v>
      </c>
      <c r="AY89" s="31">
        <f t="shared" si="84"/>
        <v>25.328549933719128</v>
      </c>
      <c r="AZ89" s="31">
        <f t="shared" si="85"/>
        <v>22.324922477730158</v>
      </c>
      <c r="BA89" s="31">
        <f t="shared" si="86"/>
        <v>19.344277488894893</v>
      </c>
      <c r="BB89" s="31">
        <f t="shared" si="87"/>
        <v>9.3184995172284584</v>
      </c>
      <c r="BC89" s="31">
        <f t="shared" si="88"/>
        <v>9.4977014310213139</v>
      </c>
      <c r="BD89" s="31">
        <f t="shared" si="89"/>
        <v>8.5535839657368093</v>
      </c>
      <c r="BE89" s="31">
        <f t="shared" si="90"/>
        <v>6.783124292455474</v>
      </c>
      <c r="BF89" s="31">
        <f t="shared" si="91"/>
        <v>6.1682417219771297</v>
      </c>
      <c r="BG89" s="31">
        <f t="shared" si="92"/>
        <v>5.6295625601267609</v>
      </c>
      <c r="BH89" s="31">
        <f t="shared" si="93"/>
        <v>5.315404458348068</v>
      </c>
      <c r="BI89" s="31">
        <f t="shared" si="94"/>
        <v>5.8121154040149294</v>
      </c>
      <c r="BJ89" s="31">
        <f t="shared" si="95"/>
        <v>4.8820413271134546</v>
      </c>
      <c r="BK89" s="31">
        <f t="shared" si="96"/>
        <v>5.0685425678044016</v>
      </c>
      <c r="BL89" s="31">
        <f t="shared" si="97"/>
        <v>5.288878104372909</v>
      </c>
      <c r="BM89" s="31">
        <f t="shared" si="73"/>
        <v>5.7351385162191697</v>
      </c>
      <c r="BN89" s="31">
        <f t="shared" si="74"/>
        <v>3.5558823529411758</v>
      </c>
      <c r="BO89" s="27"/>
      <c r="BP89" s="27"/>
      <c r="BQ89" s="27"/>
      <c r="BR89" s="27"/>
      <c r="BS89" s="27"/>
      <c r="BU89" s="27"/>
      <c r="BW89" s="27"/>
      <c r="BY89" s="27"/>
      <c r="BZ89" s="27"/>
      <c r="CB89" s="31"/>
      <c r="CC89" s="31"/>
      <c r="CD89" s="31"/>
    </row>
    <row r="90" spans="1:82" s="60" customFormat="1" x14ac:dyDescent="0.35">
      <c r="A90" s="59" t="s">
        <v>142</v>
      </c>
      <c r="B90" s="59" t="s">
        <v>168</v>
      </c>
      <c r="C90" s="59" t="s">
        <v>100</v>
      </c>
      <c r="D90" s="59">
        <v>53.513979999999997</v>
      </c>
      <c r="E90" s="59">
        <v>76.558440000000004</v>
      </c>
      <c r="F90" s="59" t="s">
        <v>52</v>
      </c>
      <c r="G90" s="59" t="s">
        <v>138</v>
      </c>
      <c r="H90" s="60">
        <v>71.359578989980776</v>
      </c>
      <c r="I90" s="60">
        <v>14.446715919441354</v>
      </c>
      <c r="J90" s="60">
        <v>4.7196032790203422</v>
      </c>
      <c r="K90" s="60">
        <v>1.5320716526667342</v>
      </c>
      <c r="L90" s="60">
        <v>3.0435785851634454</v>
      </c>
      <c r="M90" s="60">
        <v>4.4419795567250286</v>
      </c>
      <c r="N90" s="60">
        <v>1.2030361299463617</v>
      </c>
      <c r="O90" s="60">
        <v>0.57581216476065178</v>
      </c>
      <c r="P90" s="60">
        <v>0.13367068110515132</v>
      </c>
      <c r="Q90" s="60">
        <v>0.14395304119016294</v>
      </c>
      <c r="R90" s="60">
        <v>101.6</v>
      </c>
      <c r="S90" s="60">
        <v>2.79</v>
      </c>
      <c r="T90" s="60">
        <v>25.808723813379213</v>
      </c>
      <c r="U90" s="60">
        <v>231.3531019127619</v>
      </c>
      <c r="V90" s="60">
        <v>8.945653273960124</v>
      </c>
      <c r="W90" s="60">
        <v>30.024491448233988</v>
      </c>
      <c r="X90" s="60">
        <v>57.478392875215064</v>
      </c>
      <c r="Y90" s="60">
        <v>6.9920048578079141</v>
      </c>
      <c r="Z90" s="60">
        <v>26.014371015079451</v>
      </c>
      <c r="AA90" s="60">
        <v>1.1516243295213036</v>
      </c>
      <c r="AB90" s="60">
        <v>4.503673717235098</v>
      </c>
      <c r="AC90" s="60">
        <v>0.71976520595081472</v>
      </c>
      <c r="AD90" s="60">
        <v>4.8635563202105061</v>
      </c>
      <c r="AE90" s="60">
        <v>0.96654184799109399</v>
      </c>
      <c r="AF90" s="60">
        <v>3.0127315049084107</v>
      </c>
      <c r="AG90" s="60">
        <v>0.45242384374051209</v>
      </c>
      <c r="AH90" s="60">
        <v>2.9201902641433053</v>
      </c>
      <c r="AI90" s="60">
        <v>0.51411800425058196</v>
      </c>
      <c r="AJ90" s="47">
        <v>2.9428573246705216</v>
      </c>
      <c r="AK90" s="60">
        <v>6.3236514522821574</v>
      </c>
      <c r="AM90" s="25">
        <f t="shared" si="75"/>
        <v>8.9641434262948216</v>
      </c>
      <c r="AN90" s="26">
        <f t="shared" si="76"/>
        <v>2.165492957746479</v>
      </c>
      <c r="AO90" s="26"/>
      <c r="AP90" s="28">
        <f t="shared" si="77"/>
        <v>3.0037287545263709</v>
      </c>
      <c r="AQ90" s="28">
        <f t="shared" si="78"/>
        <v>6.0871429855849257E-2</v>
      </c>
      <c r="AR90" s="29">
        <f t="shared" si="79"/>
        <v>-2.0265288523180081</v>
      </c>
      <c r="AS90" s="28">
        <f t="shared" si="80"/>
        <v>3.7053309726955762E-3</v>
      </c>
      <c r="AT90" s="30"/>
      <c r="AU90" s="31"/>
      <c r="AV90" s="31">
        <f t="shared" si="81"/>
        <v>74.395899438613611</v>
      </c>
      <c r="AW90" s="31">
        <f t="shared" si="82"/>
        <v>12.546498280448983</v>
      </c>
      <c r="AX90" s="31">
        <f t="shared" si="83"/>
        <v>43.703772122611333</v>
      </c>
      <c r="AY90" s="31">
        <f t="shared" si="84"/>
        <v>32.382193169135249</v>
      </c>
      <c r="AZ90" s="31">
        <f t="shared" si="85"/>
        <v>25.333350934086642</v>
      </c>
      <c r="BA90" s="31">
        <f t="shared" si="86"/>
        <v>19.212977116011409</v>
      </c>
      <c r="BB90" s="31">
        <f t="shared" si="87"/>
        <v>20.656526956496599</v>
      </c>
      <c r="BC90" s="31">
        <f t="shared" si="88"/>
        <v>6.8549067233410925</v>
      </c>
      <c r="BD90" s="31">
        <f t="shared" si="89"/>
        <v>7.5564995255622449</v>
      </c>
      <c r="BE90" s="31">
        <f t="shared" si="90"/>
        <v>6.6644926476927289</v>
      </c>
      <c r="BF90" s="31">
        <f t="shared" si="91"/>
        <v>6.5991266217238893</v>
      </c>
      <c r="BG90" s="31">
        <f t="shared" si="92"/>
        <v>5.8935478536042316</v>
      </c>
      <c r="BH90" s="31">
        <f t="shared" si="93"/>
        <v>5.672246991951476</v>
      </c>
      <c r="BI90" s="31">
        <f t="shared" si="94"/>
        <v>6.2765239685591894</v>
      </c>
      <c r="BJ90" s="31">
        <f t="shared" si="95"/>
        <v>6.1138357262231366</v>
      </c>
      <c r="BK90" s="31">
        <f t="shared" si="96"/>
        <v>5.9233068238200923</v>
      </c>
      <c r="BL90" s="31">
        <f t="shared" si="97"/>
        <v>6.9475405979808373</v>
      </c>
      <c r="BM90" s="31">
        <f t="shared" si="73"/>
        <v>7.3782725464870742</v>
      </c>
      <c r="BN90" s="31">
        <f t="shared" si="74"/>
        <v>5.9296146044624747</v>
      </c>
      <c r="BO90" s="27"/>
      <c r="BP90" s="27"/>
      <c r="BQ90" s="27"/>
      <c r="BR90" s="27"/>
      <c r="BS90" s="27"/>
      <c r="BU90" s="27"/>
      <c r="BW90" s="27"/>
      <c r="BY90" s="27"/>
      <c r="BZ90" s="27"/>
      <c r="CB90" s="31"/>
      <c r="CC90" s="31"/>
      <c r="CD90" s="31"/>
    </row>
    <row r="91" spans="1:82" s="60" customFormat="1" x14ac:dyDescent="0.35">
      <c r="A91" s="59" t="s">
        <v>143</v>
      </c>
      <c r="B91" s="59" t="s">
        <v>168</v>
      </c>
      <c r="C91" s="59" t="s">
        <v>100</v>
      </c>
      <c r="D91" s="59">
        <v>53.513979999999997</v>
      </c>
      <c r="E91" s="59">
        <v>76.558440000000004</v>
      </c>
      <c r="F91" s="59" t="s">
        <v>52</v>
      </c>
      <c r="G91" s="59" t="s">
        <v>138</v>
      </c>
      <c r="H91" s="60">
        <v>58.156539192900901</v>
      </c>
      <c r="I91" s="60">
        <v>16.323721740967674</v>
      </c>
      <c r="J91" s="60">
        <v>9.3533350940207054</v>
      </c>
      <c r="K91" s="60">
        <v>4.7658968941474749</v>
      </c>
      <c r="L91" s="60">
        <v>5.5427170927530112</v>
      </c>
      <c r="M91" s="60">
        <v>3.3802176209592223</v>
      </c>
      <c r="N91" s="60">
        <v>0.5248785125713078</v>
      </c>
      <c r="O91" s="60">
        <v>0.91328861187407562</v>
      </c>
      <c r="P91" s="60">
        <v>0.27293682653708007</v>
      </c>
      <c r="Q91" s="60">
        <v>0.13646841326854003</v>
      </c>
      <c r="R91" s="60">
        <v>99.37</v>
      </c>
      <c r="S91" s="60">
        <v>4.71</v>
      </c>
      <c r="T91" s="60">
        <v>27.818561166279316</v>
      </c>
      <c r="U91" s="60">
        <v>174.25966617367419</v>
      </c>
      <c r="V91" s="60">
        <v>9.0279104162264936</v>
      </c>
      <c r="W91" s="60">
        <v>21.415043312909358</v>
      </c>
      <c r="X91" s="60">
        <v>44.614673568561166</v>
      </c>
      <c r="Y91" s="60">
        <v>5.6686879357701248</v>
      </c>
      <c r="Z91" s="60">
        <v>23.094654553137545</v>
      </c>
      <c r="AA91" s="60">
        <v>1.3751817029368263</v>
      </c>
      <c r="AB91" s="60">
        <v>4.3040038030847239</v>
      </c>
      <c r="AC91" s="60">
        <v>0.81881047961124009</v>
      </c>
      <c r="AD91" s="60">
        <v>4.7973896049017535</v>
      </c>
      <c r="AE91" s="60">
        <v>1.0392594548911893</v>
      </c>
      <c r="AF91" s="60">
        <v>3.08628565391929</v>
      </c>
      <c r="AG91" s="60">
        <v>0.43040038030847239</v>
      </c>
      <c r="AH91" s="60">
        <v>2.8868318191421931</v>
      </c>
      <c r="AI91" s="60">
        <v>0.41990281005704627</v>
      </c>
      <c r="AJ91" s="47">
        <v>1.4426216331117967</v>
      </c>
      <c r="AK91" s="60">
        <v>2.4459338685822942</v>
      </c>
      <c r="AM91" s="25">
        <f t="shared" si="75"/>
        <v>6.2641509433962259</v>
      </c>
      <c r="AN91" s="26">
        <f t="shared" si="76"/>
        <v>0.84727272727272718</v>
      </c>
      <c r="AO91" s="26"/>
      <c r="AP91" s="28">
        <f t="shared" si="77"/>
        <v>1.367021078688361</v>
      </c>
      <c r="AQ91" s="28">
        <f t="shared" si="78"/>
        <v>-7.5600554423435717E-2</v>
      </c>
      <c r="AR91" s="29">
        <f t="shared" si="79"/>
        <v>5.530313731224501</v>
      </c>
      <c r="AS91" s="28">
        <f t="shared" si="80"/>
        <v>5.7154438291308661E-3</v>
      </c>
      <c r="AT91" s="30"/>
      <c r="AU91" s="31"/>
      <c r="AV91" s="31">
        <f t="shared" si="81"/>
        <v>28.775692571556402</v>
      </c>
      <c r="AW91" s="31">
        <f t="shared" si="82"/>
        <v>12.661865941411632</v>
      </c>
      <c r="AX91" s="31">
        <f t="shared" si="83"/>
        <v>31.171824327378975</v>
      </c>
      <c r="AY91" s="31">
        <f t="shared" si="84"/>
        <v>25.135027362569673</v>
      </c>
      <c r="AZ91" s="31">
        <f t="shared" si="85"/>
        <v>20.538724404964217</v>
      </c>
      <c r="BA91" s="31">
        <f t="shared" si="86"/>
        <v>17.056613407043976</v>
      </c>
      <c r="BB91" s="31">
        <f t="shared" si="87"/>
        <v>15.558898765506624</v>
      </c>
      <c r="BC91" s="31">
        <f t="shared" si="88"/>
        <v>8.1856053746239663</v>
      </c>
      <c r="BD91" s="31">
        <f t="shared" si="89"/>
        <v>7.2214828910817515</v>
      </c>
      <c r="BE91" s="31">
        <f t="shared" si="90"/>
        <v>7.5815785149188901</v>
      </c>
      <c r="BF91" s="31">
        <f t="shared" si="91"/>
        <v>6.509348174900615</v>
      </c>
      <c r="BG91" s="31">
        <f t="shared" si="92"/>
        <v>6.3369478956779837</v>
      </c>
      <c r="BH91" s="31">
        <f t="shared" si="93"/>
        <v>6.1139694870943551</v>
      </c>
      <c r="BI91" s="31">
        <f t="shared" si="94"/>
        <v>6.4297617789985209</v>
      </c>
      <c r="BJ91" s="31">
        <f t="shared" si="95"/>
        <v>5.8162213555198976</v>
      </c>
      <c r="BK91" s="31">
        <f t="shared" si="96"/>
        <v>5.8556426351768627</v>
      </c>
      <c r="BL91" s="31">
        <f t="shared" si="97"/>
        <v>5.6743622980681927</v>
      </c>
      <c r="BM91" s="31">
        <f t="shared" si="73"/>
        <v>5.3233822945613323</v>
      </c>
      <c r="BN91" s="31">
        <f t="shared" si="74"/>
        <v>2.2726265389876881</v>
      </c>
      <c r="BO91" s="27"/>
      <c r="BP91" s="27"/>
      <c r="BQ91" s="27"/>
      <c r="BR91" s="27"/>
      <c r="BS91" s="27"/>
      <c r="BU91" s="27"/>
      <c r="BW91" s="27"/>
      <c r="BY91" s="27"/>
      <c r="BZ91" s="27"/>
      <c r="CB91" s="31"/>
      <c r="CC91" s="31"/>
      <c r="CD91" s="31"/>
    </row>
    <row r="92" spans="1:82" s="60" customFormat="1" x14ac:dyDescent="0.35">
      <c r="A92" s="59" t="s">
        <v>144</v>
      </c>
      <c r="B92" s="59" t="s">
        <v>168</v>
      </c>
      <c r="C92" s="59" t="s">
        <v>100</v>
      </c>
      <c r="D92" s="59">
        <v>53.513979999999997</v>
      </c>
      <c r="E92" s="59">
        <v>76.558440000000004</v>
      </c>
      <c r="F92" s="59" t="s">
        <v>52</v>
      </c>
      <c r="G92" s="59" t="s">
        <v>138</v>
      </c>
      <c r="H92" s="60">
        <v>59.655932203389838</v>
      </c>
      <c r="I92" s="60">
        <v>16.38728813559322</v>
      </c>
      <c r="J92" s="60">
        <v>8.291864406779661</v>
      </c>
      <c r="K92" s="60">
        <v>3.1327118644067795</v>
      </c>
      <c r="L92" s="60">
        <v>6.1516949152542377</v>
      </c>
      <c r="M92" s="60">
        <v>2.9569491525423728</v>
      </c>
      <c r="N92" s="60">
        <v>1.5094915254237291</v>
      </c>
      <c r="O92" s="60">
        <v>0.90983050847457625</v>
      </c>
      <c r="P92" s="60">
        <v>0.26881355932203388</v>
      </c>
      <c r="Q92" s="60">
        <v>0.16542372881355935</v>
      </c>
      <c r="R92" s="60">
        <v>99.430000000000021</v>
      </c>
      <c r="S92" s="60">
        <v>3.26</v>
      </c>
      <c r="T92" s="60">
        <v>25.123728813559325</v>
      </c>
      <c r="U92" s="60">
        <v>169.55932203389833</v>
      </c>
      <c r="V92" s="60">
        <v>8.8915254237288135</v>
      </c>
      <c r="W92" s="60">
        <v>18.610169491525426</v>
      </c>
      <c r="X92" s="60">
        <v>41.355932203389834</v>
      </c>
      <c r="Y92" s="60">
        <v>5.2728813559322028</v>
      </c>
      <c r="Z92" s="60">
        <v>20.471186440677968</v>
      </c>
      <c r="AA92" s="60">
        <v>1.2303389830508475</v>
      </c>
      <c r="AB92" s="60">
        <v>4.0838983050847464</v>
      </c>
      <c r="AC92" s="60">
        <v>0.69271186440677979</v>
      </c>
      <c r="AD92" s="60">
        <v>4.3527118644067793</v>
      </c>
      <c r="AE92" s="60">
        <v>0.87881355932203387</v>
      </c>
      <c r="AF92" s="60">
        <v>2.7191525423728811</v>
      </c>
      <c r="AG92" s="60">
        <v>0.34118644067796616</v>
      </c>
      <c r="AH92" s="60">
        <v>2.3779661016949154</v>
      </c>
      <c r="AI92" s="60">
        <v>0.37220338983050849</v>
      </c>
      <c r="AJ92" s="47">
        <v>2.1323418530865257</v>
      </c>
      <c r="AK92" s="60">
        <v>2.2228813559322034</v>
      </c>
      <c r="AM92" s="25">
        <f t="shared" si="75"/>
        <v>6.7489711934156382</v>
      </c>
      <c r="AN92" s="26">
        <f t="shared" si="76"/>
        <v>0.93478260869565211</v>
      </c>
      <c r="AO92" s="26"/>
      <c r="AP92" s="28">
        <f t="shared" si="77"/>
        <v>1.6102351733221756</v>
      </c>
      <c r="AQ92" s="28">
        <f t="shared" si="78"/>
        <v>-0.5221066797643501</v>
      </c>
      <c r="AR92" s="29">
        <f t="shared" si="79"/>
        <v>32.424250098025098</v>
      </c>
      <c r="AS92" s="28">
        <f t="shared" si="80"/>
        <v>0.27259538505455361</v>
      </c>
      <c r="AT92" s="30"/>
      <c r="AU92" s="31"/>
      <c r="AV92" s="31">
        <f t="shared" si="81"/>
        <v>26.151545363908273</v>
      </c>
      <c r="AW92" s="31">
        <f t="shared" si="82"/>
        <v>12.470582641975897</v>
      </c>
      <c r="AX92" s="31">
        <f t="shared" si="83"/>
        <v>27.08903856117238</v>
      </c>
      <c r="AY92" s="31">
        <f t="shared" si="84"/>
        <v>23.299116734304132</v>
      </c>
      <c r="AZ92" s="31">
        <f t="shared" si="85"/>
        <v>19.104642593957255</v>
      </c>
      <c r="BA92" s="31">
        <f t="shared" si="86"/>
        <v>15.119044638610021</v>
      </c>
      <c r="BB92" s="31">
        <f t="shared" si="87"/>
        <v>15.139225181598066</v>
      </c>
      <c r="BC92" s="31">
        <f t="shared" si="88"/>
        <v>7.3234463276836159</v>
      </c>
      <c r="BD92" s="31">
        <f t="shared" si="89"/>
        <v>6.8521783642361518</v>
      </c>
      <c r="BE92" s="31">
        <f t="shared" si="90"/>
        <v>6.4139987445072206</v>
      </c>
      <c r="BF92" s="31">
        <f t="shared" si="91"/>
        <v>5.9059862474990226</v>
      </c>
      <c r="BG92" s="31">
        <f t="shared" si="92"/>
        <v>5.3586192641587429</v>
      </c>
      <c r="BH92" s="31">
        <f t="shared" si="93"/>
        <v>5.5216986403427093</v>
      </c>
      <c r="BI92" s="31">
        <f t="shared" si="94"/>
        <v>5.6649011299435026</v>
      </c>
      <c r="BJ92" s="31">
        <f t="shared" si="95"/>
        <v>4.6106275767292724</v>
      </c>
      <c r="BK92" s="31">
        <f t="shared" si="96"/>
        <v>4.8234606525251831</v>
      </c>
      <c r="BL92" s="31">
        <f t="shared" si="97"/>
        <v>5.0297755382501146</v>
      </c>
      <c r="BM92" s="31">
        <f t="shared" si="73"/>
        <v>5.6161002468198218</v>
      </c>
      <c r="BN92" s="31">
        <f t="shared" si="74"/>
        <v>2.0970588235294114</v>
      </c>
      <c r="BO92" s="27"/>
      <c r="BP92" s="27"/>
      <c r="BQ92" s="27"/>
      <c r="BR92" s="27"/>
      <c r="BS92" s="27"/>
      <c r="BU92" s="27"/>
      <c r="BW92" s="27"/>
      <c r="BY92" s="27"/>
      <c r="BZ92" s="27"/>
      <c r="CB92" s="31"/>
      <c r="CC92" s="31"/>
      <c r="CD92" s="31"/>
    </row>
    <row r="93" spans="1:82" s="60" customFormat="1" x14ac:dyDescent="0.35">
      <c r="A93" s="59" t="s">
        <v>145</v>
      </c>
      <c r="B93" s="59" t="s">
        <v>168</v>
      </c>
      <c r="C93" s="59" t="s">
        <v>100</v>
      </c>
      <c r="D93" s="59">
        <v>53.53828</v>
      </c>
      <c r="E93" s="59">
        <v>76.488259999999997</v>
      </c>
      <c r="F93" s="59" t="s">
        <v>52</v>
      </c>
      <c r="G93" s="59" t="s">
        <v>138</v>
      </c>
      <c r="H93" s="60">
        <v>59.680925092099876</v>
      </c>
      <c r="I93" s="60">
        <v>17.604840360212854</v>
      </c>
      <c r="J93" s="60">
        <v>8.9934404420794127</v>
      </c>
      <c r="K93" s="60">
        <v>3.7378018829308233</v>
      </c>
      <c r="L93" s="60">
        <v>5.1833606221858366</v>
      </c>
      <c r="M93" s="60">
        <v>3.1492529676627101</v>
      </c>
      <c r="N93" s="60">
        <v>1.1461215718379045</v>
      </c>
      <c r="O93" s="60">
        <v>0.98091485878018836</v>
      </c>
      <c r="P93" s="60">
        <v>0.29943716741711007</v>
      </c>
      <c r="Q93" s="60">
        <v>0.12390503479328695</v>
      </c>
      <c r="R93" s="60">
        <v>100.89999999999999</v>
      </c>
      <c r="S93" s="60">
        <v>3.18</v>
      </c>
      <c r="T93" s="60">
        <v>25.194023741301681</v>
      </c>
      <c r="U93" s="60">
        <v>173.46704871060174</v>
      </c>
      <c r="V93" s="60">
        <v>9.0863692181743776</v>
      </c>
      <c r="W93" s="60">
        <v>21.683381088825218</v>
      </c>
      <c r="X93" s="60">
        <v>45.018829308227588</v>
      </c>
      <c r="Y93" s="60">
        <v>5.5137740483012685</v>
      </c>
      <c r="Z93" s="60">
        <v>21.993143675808433</v>
      </c>
      <c r="AA93" s="60">
        <v>1.3113282848956203</v>
      </c>
      <c r="AB93" s="60">
        <v>4.2334220221039702</v>
      </c>
      <c r="AC93" s="60">
        <v>0.77440646745804342</v>
      </c>
      <c r="AD93" s="60">
        <v>4.5741608677855101</v>
      </c>
      <c r="AE93" s="60">
        <v>0.87766066311911584</v>
      </c>
      <c r="AF93" s="60">
        <v>2.8291649611133853</v>
      </c>
      <c r="AG93" s="60">
        <v>0.3820405239459681</v>
      </c>
      <c r="AH93" s="60">
        <v>2.4574498567335241</v>
      </c>
      <c r="AI93" s="60">
        <v>0.41301678264428987</v>
      </c>
      <c r="AJ93" s="47">
        <v>1.7993735326158573</v>
      </c>
      <c r="AK93" s="60">
        <v>2.3232194023741304</v>
      </c>
      <c r="AM93" s="25">
        <f t="shared" si="75"/>
        <v>6.8852459016393448</v>
      </c>
      <c r="AN93" s="26">
        <f t="shared" si="76"/>
        <v>0.9453781512605044</v>
      </c>
      <c r="AO93" s="26"/>
      <c r="AP93" s="28">
        <f t="shared" si="77"/>
        <v>1.6825171299590869</v>
      </c>
      <c r="AQ93" s="28">
        <f t="shared" si="78"/>
        <v>-0.11685640265677044</v>
      </c>
      <c r="AR93" s="29">
        <f t="shared" si="79"/>
        <v>6.9453321203102396</v>
      </c>
      <c r="AS93" s="28">
        <f t="shared" si="80"/>
        <v>1.3655418841881265E-2</v>
      </c>
      <c r="AT93" s="30"/>
      <c r="AU93" s="31"/>
      <c r="AV93" s="31">
        <f t="shared" si="81"/>
        <v>27.331992969107414</v>
      </c>
      <c r="AW93" s="31">
        <f t="shared" si="82"/>
        <v>12.74385584596687</v>
      </c>
      <c r="AX93" s="31">
        <f t="shared" si="83"/>
        <v>31.562417887664072</v>
      </c>
      <c r="AY93" s="31">
        <f t="shared" si="84"/>
        <v>25.36272073702963</v>
      </c>
      <c r="AZ93" s="31">
        <f t="shared" si="85"/>
        <v>19.977442203990101</v>
      </c>
      <c r="BA93" s="31">
        <f t="shared" si="86"/>
        <v>16.243089863964869</v>
      </c>
      <c r="BB93" s="31">
        <f t="shared" si="87"/>
        <v>15.488129349160872</v>
      </c>
      <c r="BC93" s="31">
        <f t="shared" si="88"/>
        <v>7.8055255053310724</v>
      </c>
      <c r="BD93" s="31">
        <f t="shared" si="89"/>
        <v>7.1030570840670642</v>
      </c>
      <c r="BE93" s="31">
        <f t="shared" si="90"/>
        <v>7.1704302542411433</v>
      </c>
      <c r="BF93" s="31">
        <f t="shared" si="91"/>
        <v>6.2064597934674497</v>
      </c>
      <c r="BG93" s="31">
        <f t="shared" si="92"/>
        <v>5.3515894092629015</v>
      </c>
      <c r="BH93" s="31">
        <f t="shared" si="93"/>
        <v>5.5371480750113591</v>
      </c>
      <c r="BI93" s="31">
        <f t="shared" si="94"/>
        <v>5.89409366898622</v>
      </c>
      <c r="BJ93" s="31">
        <f t="shared" si="95"/>
        <v>5.1627097830536233</v>
      </c>
      <c r="BK93" s="31">
        <f t="shared" si="96"/>
        <v>4.9846853077759112</v>
      </c>
      <c r="BL93" s="31">
        <f t="shared" si="97"/>
        <v>5.5813078735714852</v>
      </c>
      <c r="BM93" s="31">
        <f t="shared" si="73"/>
        <v>6.3318777292576431</v>
      </c>
      <c r="BN93" s="31">
        <f t="shared" si="74"/>
        <v>2.1447192513368978</v>
      </c>
      <c r="BO93" s="27"/>
      <c r="BP93" s="27"/>
      <c r="BQ93" s="27"/>
      <c r="BR93" s="27"/>
      <c r="BS93" s="27"/>
      <c r="BU93" s="27"/>
      <c r="BW93" s="27"/>
      <c r="BY93" s="27"/>
      <c r="BZ93" s="27"/>
      <c r="CB93" s="31"/>
      <c r="CC93" s="31"/>
      <c r="CD93" s="31"/>
    </row>
    <row r="94" spans="1:82" s="60" customFormat="1" x14ac:dyDescent="0.35">
      <c r="A94" s="59" t="s">
        <v>146</v>
      </c>
      <c r="B94" s="59" t="s">
        <v>168</v>
      </c>
      <c r="C94" s="59" t="s">
        <v>100</v>
      </c>
      <c r="D94" s="59">
        <v>53.546700000000001</v>
      </c>
      <c r="E94" s="59">
        <v>76.445059999999998</v>
      </c>
      <c r="F94" s="59" t="s">
        <v>52</v>
      </c>
      <c r="G94" s="59" t="s">
        <v>138</v>
      </c>
      <c r="H94" s="60">
        <v>53.295000000000009</v>
      </c>
      <c r="I94" s="60">
        <v>14.208629032258065</v>
      </c>
      <c r="J94" s="60">
        <v>15.068225806451613</v>
      </c>
      <c r="K94" s="60">
        <v>4.0856129032258073</v>
      </c>
      <c r="L94" s="60">
        <v>7.3723064516129035</v>
      </c>
      <c r="M94" s="60">
        <v>2.3664193548387096</v>
      </c>
      <c r="N94" s="60">
        <v>0.99106451612903235</v>
      </c>
      <c r="O94" s="60">
        <v>2.1641612903225806</v>
      </c>
      <c r="P94" s="60">
        <v>0.54609677419354841</v>
      </c>
      <c r="Q94" s="60">
        <v>0.22248387096774194</v>
      </c>
      <c r="R94" s="60">
        <v>100.32</v>
      </c>
      <c r="S94" s="60">
        <v>1.1200000000000001</v>
      </c>
      <c r="T94" s="60">
        <v>35.698548387096778</v>
      </c>
      <c r="U94" s="60">
        <v>209.33709677419358</v>
      </c>
      <c r="V94" s="60">
        <v>10.112903225806452</v>
      </c>
      <c r="W94" s="60">
        <v>24.169838709677418</v>
      </c>
      <c r="X94" s="60">
        <v>54.407419354838709</v>
      </c>
      <c r="Y94" s="60">
        <v>7.281290322580646</v>
      </c>
      <c r="Z94" s="60">
        <v>30.642096774193551</v>
      </c>
      <c r="AA94" s="60">
        <v>2.0428064516129036</v>
      </c>
      <c r="AB94" s="60">
        <v>6.0171774193548391</v>
      </c>
      <c r="AC94" s="60">
        <v>1.0416290322580646</v>
      </c>
      <c r="AD94" s="60">
        <v>6.1890967741935485</v>
      </c>
      <c r="AE94" s="60">
        <v>1.274225806451613</v>
      </c>
      <c r="AF94" s="60">
        <v>4.1867419354838704</v>
      </c>
      <c r="AG94" s="60">
        <v>0.52587096774193554</v>
      </c>
      <c r="AH94" s="60">
        <v>3.5900806451612901</v>
      </c>
      <c r="AI94" s="60">
        <v>0.61688709677419362</v>
      </c>
      <c r="AJ94" s="47">
        <v>0.44709967773726245</v>
      </c>
      <c r="AK94" s="60">
        <v>2.2147258064516131</v>
      </c>
      <c r="AM94" s="25">
        <f t="shared" si="75"/>
        <v>5.8640226628895187</v>
      </c>
      <c r="AN94" s="26">
        <f t="shared" si="76"/>
        <v>0.61690140845070429</v>
      </c>
      <c r="AO94" s="26"/>
      <c r="AP94" s="28">
        <f t="shared" si="77"/>
        <v>1.1825176945353186</v>
      </c>
      <c r="AQ94" s="28">
        <f t="shared" si="78"/>
        <v>0.73541801679805618</v>
      </c>
      <c r="AR94" s="29">
        <f t="shared" si="79"/>
        <v>-62.190867857334311</v>
      </c>
      <c r="AS94" s="28">
        <f t="shared" si="80"/>
        <v>0.54083965943118606</v>
      </c>
      <c r="AT94" s="30"/>
      <c r="AU94" s="31"/>
      <c r="AV94" s="31">
        <f t="shared" si="81"/>
        <v>26.055597722960151</v>
      </c>
      <c r="AW94" s="31">
        <f t="shared" si="82"/>
        <v>14.183594987105824</v>
      </c>
      <c r="AX94" s="31">
        <f t="shared" si="83"/>
        <v>35.181715734610506</v>
      </c>
      <c r="AY94" s="31">
        <f t="shared" si="84"/>
        <v>30.652067242162655</v>
      </c>
      <c r="AZ94" s="31">
        <f t="shared" si="85"/>
        <v>26.381486676016831</v>
      </c>
      <c r="BA94" s="31">
        <f t="shared" si="86"/>
        <v>22.630795254204983</v>
      </c>
      <c r="BB94" s="31">
        <f t="shared" si="87"/>
        <v>18.690812211981569</v>
      </c>
      <c r="BC94" s="31">
        <f t="shared" si="88"/>
        <v>12.159562211981569</v>
      </c>
      <c r="BD94" s="31">
        <f t="shared" si="89"/>
        <v>10.095935267373891</v>
      </c>
      <c r="BE94" s="31">
        <f t="shared" si="90"/>
        <v>9.6447132616487465</v>
      </c>
      <c r="BF94" s="31">
        <f t="shared" si="91"/>
        <v>8.3976889744824277</v>
      </c>
      <c r="BG94" s="31">
        <f t="shared" si="92"/>
        <v>7.7696695515342249</v>
      </c>
      <c r="BH94" s="31">
        <f t="shared" si="93"/>
        <v>7.845834810350941</v>
      </c>
      <c r="BI94" s="31">
        <f t="shared" si="94"/>
        <v>8.722379032258063</v>
      </c>
      <c r="BJ94" s="31">
        <f t="shared" si="95"/>
        <v>7.1063644289450751</v>
      </c>
      <c r="BK94" s="31">
        <f t="shared" si="96"/>
        <v>7.2821108421121501</v>
      </c>
      <c r="BL94" s="31">
        <f t="shared" si="97"/>
        <v>8.3363121185701843</v>
      </c>
      <c r="BM94" s="31">
        <f t="shared" si="73"/>
        <v>4.8312524345490706</v>
      </c>
      <c r="BN94" s="31">
        <f t="shared" si="74"/>
        <v>1.8370235294117645</v>
      </c>
      <c r="BO94" s="27"/>
      <c r="BP94" s="27"/>
      <c r="BQ94" s="27"/>
      <c r="BR94" s="27"/>
      <c r="BS94" s="27"/>
      <c r="BU94" s="27"/>
      <c r="BW94" s="27"/>
      <c r="BY94" s="27"/>
      <c r="BZ94" s="27"/>
      <c r="CB94" s="31"/>
      <c r="CC94" s="31"/>
      <c r="CD94" s="31"/>
    </row>
    <row r="95" spans="1:82" s="60" customFormat="1" x14ac:dyDescent="0.35">
      <c r="A95" s="59" t="s">
        <v>147</v>
      </c>
      <c r="B95" s="59" t="s">
        <v>168</v>
      </c>
      <c r="C95" s="59" t="s">
        <v>100</v>
      </c>
      <c r="D95" s="59">
        <v>53.593429999999998</v>
      </c>
      <c r="E95" s="59">
        <v>76.09187</v>
      </c>
      <c r="F95" s="59" t="s">
        <v>52</v>
      </c>
      <c r="G95" s="59" t="s">
        <v>138</v>
      </c>
      <c r="H95" s="60">
        <v>55.695498229640876</v>
      </c>
      <c r="I95" s="60">
        <v>15.898533131006577</v>
      </c>
      <c r="J95" s="60">
        <v>11.645422357106728</v>
      </c>
      <c r="K95" s="60">
        <v>4.8505715730905417</v>
      </c>
      <c r="L95" s="60">
        <v>6.4809307030854839</v>
      </c>
      <c r="M95" s="60">
        <v>3.3619828022255942</v>
      </c>
      <c r="N95" s="60">
        <v>0.49619625695498232</v>
      </c>
      <c r="O95" s="60">
        <v>1.215174506828528</v>
      </c>
      <c r="P95" s="60">
        <v>0.22278199291856349</v>
      </c>
      <c r="Q95" s="60">
        <v>0.23290844714213457</v>
      </c>
      <c r="R95" s="60">
        <v>100.10000000000002</v>
      </c>
      <c r="S95" s="60">
        <v>1.25</v>
      </c>
      <c r="T95" s="60">
        <v>24.202225594334848</v>
      </c>
      <c r="U95" s="60">
        <v>148.85887708649469</v>
      </c>
      <c r="V95" s="60">
        <v>7.4935761254425906</v>
      </c>
      <c r="W95" s="60">
        <v>14.784623166413757</v>
      </c>
      <c r="X95" s="60">
        <v>31.392008093070309</v>
      </c>
      <c r="Y95" s="60">
        <v>4.232857865452706</v>
      </c>
      <c r="Z95" s="60">
        <v>17.316236722306527</v>
      </c>
      <c r="AA95" s="60">
        <v>1.1544157814871017</v>
      </c>
      <c r="AB95" s="60">
        <v>3.9999494183105715</v>
      </c>
      <c r="AC95" s="60">
        <v>0.73923115832068798</v>
      </c>
      <c r="AD95" s="60">
        <v>4.2429843196762782</v>
      </c>
      <c r="AE95" s="60">
        <v>0.84049570055639855</v>
      </c>
      <c r="AF95" s="60">
        <v>2.6126251896813355</v>
      </c>
      <c r="AG95" s="60">
        <v>0.33417298937784523</v>
      </c>
      <c r="AH95" s="60">
        <v>2.2176934749620636</v>
      </c>
      <c r="AI95" s="60">
        <v>0.35442589782498735</v>
      </c>
      <c r="AJ95" s="47">
        <v>0.9880789349462924</v>
      </c>
      <c r="AK95" s="60">
        <v>1.7417501264542237</v>
      </c>
      <c r="AM95" s="25">
        <f t="shared" si="75"/>
        <v>6.1506276150627617</v>
      </c>
      <c r="AN95" s="26">
        <f t="shared" si="76"/>
        <v>0.78538812785388135</v>
      </c>
      <c r="AO95" s="26"/>
      <c r="AP95" s="28">
        <f t="shared" si="77"/>
        <v>1.3131928127400043</v>
      </c>
      <c r="AQ95" s="28">
        <f t="shared" si="78"/>
        <v>0.32511387779371193</v>
      </c>
      <c r="AR95" s="29">
        <f t="shared" si="79"/>
        <v>-24.757512730773708</v>
      </c>
      <c r="AS95" s="28">
        <f t="shared" si="80"/>
        <v>0.10569903353406465</v>
      </c>
      <c r="AT95" s="30"/>
      <c r="AU95" s="31"/>
      <c r="AV95" s="31">
        <f t="shared" si="81"/>
        <v>20.491177958284982</v>
      </c>
      <c r="AW95" s="31">
        <f t="shared" si="82"/>
        <v>10.509924439610927</v>
      </c>
      <c r="AX95" s="31">
        <f t="shared" si="83"/>
        <v>21.520557738593531</v>
      </c>
      <c r="AY95" s="31">
        <f t="shared" si="84"/>
        <v>17.685638362293133</v>
      </c>
      <c r="AZ95" s="31">
        <f t="shared" si="85"/>
        <v>15.33644154149531</v>
      </c>
      <c r="BA95" s="31">
        <f t="shared" si="86"/>
        <v>12.78894883479064</v>
      </c>
      <c r="BB95" s="31">
        <f t="shared" si="87"/>
        <v>13.290971168437027</v>
      </c>
      <c r="BC95" s="31">
        <f t="shared" si="88"/>
        <v>6.8715225088517951</v>
      </c>
      <c r="BD95" s="31">
        <f t="shared" si="89"/>
        <v>6.711324527366731</v>
      </c>
      <c r="BE95" s="31">
        <f t="shared" si="90"/>
        <v>6.8447329474137772</v>
      </c>
      <c r="BF95" s="31">
        <f t="shared" si="91"/>
        <v>5.7571021976611645</v>
      </c>
      <c r="BG95" s="31">
        <f t="shared" si="92"/>
        <v>5.1249737838804785</v>
      </c>
      <c r="BH95" s="31">
        <f t="shared" si="93"/>
        <v>5.3191704602933738</v>
      </c>
      <c r="BI95" s="31">
        <f t="shared" si="94"/>
        <v>5.4429691451694495</v>
      </c>
      <c r="BJ95" s="31">
        <f t="shared" si="95"/>
        <v>4.5158512078087192</v>
      </c>
      <c r="BK95" s="31">
        <f t="shared" si="96"/>
        <v>4.498364046576194</v>
      </c>
      <c r="BL95" s="31">
        <f t="shared" si="97"/>
        <v>4.7895391597971262</v>
      </c>
      <c r="BM95" s="31">
        <f t="shared" si="73"/>
        <v>4.7840853954391065</v>
      </c>
      <c r="BN95" s="31">
        <f t="shared" si="74"/>
        <v>1.9496979332273445</v>
      </c>
      <c r="BO95" s="27"/>
      <c r="BP95" s="27"/>
      <c r="BQ95" s="27"/>
      <c r="BR95" s="27"/>
      <c r="BS95" s="27"/>
      <c r="BU95" s="27"/>
      <c r="BW95" s="27"/>
      <c r="BY95" s="27"/>
      <c r="BZ95" s="27"/>
      <c r="CB95" s="31"/>
      <c r="CC95" s="31"/>
      <c r="CD95" s="31"/>
    </row>
    <row r="96" spans="1:82" s="60" customFormat="1" x14ac:dyDescent="0.35">
      <c r="A96" s="59" t="s">
        <v>148</v>
      </c>
      <c r="B96" s="59" t="s">
        <v>168</v>
      </c>
      <c r="C96" s="59" t="s">
        <v>128</v>
      </c>
      <c r="D96" s="59">
        <v>53.658410000000003</v>
      </c>
      <c r="E96" s="59">
        <v>73.839470000000006</v>
      </c>
      <c r="F96" s="59" t="s">
        <v>61</v>
      </c>
      <c r="G96" s="59" t="s">
        <v>138</v>
      </c>
      <c r="H96" s="60">
        <v>61.553438624550182</v>
      </c>
      <c r="I96" s="60">
        <v>15.488609556177529</v>
      </c>
      <c r="J96" s="60">
        <v>8.1302668932427018</v>
      </c>
      <c r="K96" s="60">
        <v>3.2781717313074767</v>
      </c>
      <c r="L96" s="60">
        <v>7.7292672930827662</v>
      </c>
      <c r="M96" s="60">
        <v>2.9874470211915232</v>
      </c>
      <c r="N96" s="60">
        <v>0.21052479008396638</v>
      </c>
      <c r="O96" s="60">
        <v>0.69172431027588954</v>
      </c>
      <c r="P96" s="60">
        <v>0.10024990003998401</v>
      </c>
      <c r="Q96" s="60">
        <v>0.12029988004798081</v>
      </c>
      <c r="R96" s="60">
        <v>100.29</v>
      </c>
      <c r="S96" s="60">
        <v>0.25</v>
      </c>
      <c r="T96" s="60">
        <v>14.23548580567773</v>
      </c>
      <c r="U96" s="60">
        <v>89.222411035585765</v>
      </c>
      <c r="V96" s="60">
        <v>3.3082467013194723</v>
      </c>
      <c r="W96" s="60">
        <v>3.8094962015193921</v>
      </c>
      <c r="X96" s="60">
        <v>7.1177429028388648</v>
      </c>
      <c r="Y96" s="60">
        <v>0.95237405037984801</v>
      </c>
      <c r="Z96" s="60">
        <v>4.811995201919232</v>
      </c>
      <c r="AA96" s="60">
        <v>0.73182427029188324</v>
      </c>
      <c r="AB96" s="60">
        <v>2.1653978408636547</v>
      </c>
      <c r="AC96" s="60">
        <v>0.40099960015993602</v>
      </c>
      <c r="AD96" s="60">
        <v>2.6566223510595766</v>
      </c>
      <c r="AE96" s="60">
        <v>0.54134946021591368</v>
      </c>
      <c r="AF96" s="60">
        <v>1.8345731707317074</v>
      </c>
      <c r="AG96" s="60">
        <v>0.21052479008396638</v>
      </c>
      <c r="AH96" s="60">
        <v>1.5538734506197522</v>
      </c>
      <c r="AI96" s="60">
        <v>0.28069972011195521</v>
      </c>
      <c r="AJ96" s="47">
        <v>0.94261178257726663</v>
      </c>
      <c r="AK96" s="60">
        <v>1.7343232706917233</v>
      </c>
      <c r="AM96" s="25">
        <f t="shared" si="75"/>
        <v>6.2676056338028161</v>
      </c>
      <c r="AN96" s="26">
        <f t="shared" si="76"/>
        <v>1.1161290322580644</v>
      </c>
      <c r="AO96" s="26"/>
      <c r="AP96" s="28">
        <f t="shared" si="77"/>
        <v>1.3686776361366217</v>
      </c>
      <c r="AQ96" s="28">
        <f t="shared" si="78"/>
        <v>0.42606585355935511</v>
      </c>
      <c r="AR96" s="29">
        <f t="shared" si="79"/>
        <v>-31.129744675452937</v>
      </c>
      <c r="AS96" s="28"/>
      <c r="AT96" s="30"/>
      <c r="AU96" s="31"/>
      <c r="AV96" s="31">
        <f t="shared" si="81"/>
        <v>20.40380318460851</v>
      </c>
      <c r="AW96" s="31">
        <f t="shared" si="82"/>
        <v>4.6398971968015044</v>
      </c>
      <c r="AX96" s="31">
        <f t="shared" si="83"/>
        <v>5.5451181972625792</v>
      </c>
      <c r="AY96" s="31">
        <f t="shared" si="84"/>
        <v>4.0099960015993608</v>
      </c>
      <c r="AZ96" s="31">
        <f t="shared" si="85"/>
        <v>3.4506306173182897</v>
      </c>
      <c r="BA96" s="31">
        <f t="shared" si="86"/>
        <v>3.5539107842830369</v>
      </c>
      <c r="BB96" s="31">
        <f t="shared" si="87"/>
        <v>7.9662866996058721</v>
      </c>
      <c r="BC96" s="31">
        <f t="shared" si="88"/>
        <v>4.356096846975495</v>
      </c>
      <c r="BD96" s="31">
        <f t="shared" si="89"/>
        <v>3.6332178537980786</v>
      </c>
      <c r="BE96" s="31">
        <f t="shared" si="90"/>
        <v>3.7129592607401483</v>
      </c>
      <c r="BF96" s="31">
        <f t="shared" si="91"/>
        <v>3.6046436242328039</v>
      </c>
      <c r="BG96" s="31">
        <f t="shared" si="92"/>
        <v>3.3009113427799615</v>
      </c>
      <c r="BH96" s="31">
        <f t="shared" si="93"/>
        <v>3.1286781990500505</v>
      </c>
      <c r="BI96" s="31">
        <f t="shared" si="94"/>
        <v>3.8220274390243905</v>
      </c>
      <c r="BJ96" s="31">
        <f t="shared" si="95"/>
        <v>2.8449295957292757</v>
      </c>
      <c r="BK96" s="31">
        <f t="shared" si="96"/>
        <v>3.1518731249893555</v>
      </c>
      <c r="BL96" s="31">
        <f t="shared" si="97"/>
        <v>3.7932394609723681</v>
      </c>
      <c r="BM96" s="31">
        <f t="shared" si="73"/>
        <v>1.7593088228388971</v>
      </c>
      <c r="BN96" s="31">
        <f t="shared" si="74"/>
        <v>4.3974688057040989</v>
      </c>
      <c r="BO96" s="27"/>
      <c r="BP96" s="27"/>
      <c r="BQ96" s="27"/>
      <c r="BR96" s="27"/>
      <c r="BS96" s="27"/>
      <c r="BU96" s="27"/>
      <c r="BW96" s="27"/>
      <c r="BY96" s="27"/>
      <c r="BZ96" s="27"/>
      <c r="CB96" s="31"/>
      <c r="CC96" s="31"/>
      <c r="CD96" s="31"/>
    </row>
    <row r="97" spans="1:82" s="60" customFormat="1" x14ac:dyDescent="0.35">
      <c r="A97" s="59" t="s">
        <v>149</v>
      </c>
      <c r="B97" s="59" t="s">
        <v>168</v>
      </c>
      <c r="C97" s="59" t="s">
        <v>128</v>
      </c>
      <c r="D97" s="59">
        <v>53.658410000000003</v>
      </c>
      <c r="E97" s="59">
        <v>73.839470000000006</v>
      </c>
      <c r="F97" s="59" t="s">
        <v>61</v>
      </c>
      <c r="G97" s="59" t="s">
        <v>138</v>
      </c>
      <c r="H97" s="60">
        <v>54.902228327228329</v>
      </c>
      <c r="I97" s="60">
        <v>15.823570411070413</v>
      </c>
      <c r="J97" s="60">
        <v>11.829761904761904</v>
      </c>
      <c r="K97" s="60">
        <v>4.802681115181116</v>
      </c>
      <c r="L97" s="60">
        <v>7.7146225071225079</v>
      </c>
      <c r="M97" s="60">
        <v>2.7299450549450555</v>
      </c>
      <c r="N97" s="60">
        <v>0.5662108262108263</v>
      </c>
      <c r="O97" s="60">
        <v>0.73809625559625558</v>
      </c>
      <c r="P97" s="60">
        <v>9.0998168498168497E-2</v>
      </c>
      <c r="Q97" s="60">
        <v>0.17188542938542942</v>
      </c>
      <c r="R97" s="60">
        <v>99.370000000000019</v>
      </c>
      <c r="S97" s="60">
        <v>1.0900000000000001</v>
      </c>
      <c r="T97" s="60">
        <v>15.166361416361417</v>
      </c>
      <c r="U97" s="60">
        <v>94.031440781440779</v>
      </c>
      <c r="V97" s="60">
        <v>3.3365995115995117</v>
      </c>
      <c r="W97" s="60">
        <v>8.088726088726089</v>
      </c>
      <c r="X97" s="60">
        <v>16.986324786324786</v>
      </c>
      <c r="Y97" s="60">
        <v>2.0727360602360601</v>
      </c>
      <c r="Z97" s="60">
        <v>8.7964896214896218</v>
      </c>
      <c r="AA97" s="60">
        <v>0.80887260887260903</v>
      </c>
      <c r="AB97" s="60">
        <v>2.4165069190069195</v>
      </c>
      <c r="AC97" s="60">
        <v>0.42465811965811967</v>
      </c>
      <c r="AD97" s="60">
        <v>2.5883923483923486</v>
      </c>
      <c r="AE97" s="60">
        <v>0.5662108262108263</v>
      </c>
      <c r="AF97" s="60">
        <v>1.6480779405779404</v>
      </c>
      <c r="AG97" s="60">
        <v>0.24266178266178268</v>
      </c>
      <c r="AH97" s="60">
        <v>1.6682997557997559</v>
      </c>
      <c r="AI97" s="60">
        <v>0.32354904354904357</v>
      </c>
      <c r="AJ97" s="47">
        <v>0.34667530957085974</v>
      </c>
      <c r="AK97" s="60">
        <v>1.7087433862433861</v>
      </c>
      <c r="AM97" s="25">
        <f t="shared" si="75"/>
        <v>6.1999999999999993</v>
      </c>
      <c r="AN97" s="26">
        <f t="shared" si="76"/>
        <v>1.0242424242424242</v>
      </c>
      <c r="AO97" s="26"/>
      <c r="AP97" s="28">
        <f t="shared" si="77"/>
        <v>1.3364585088543113</v>
      </c>
      <c r="AQ97" s="28">
        <f t="shared" si="78"/>
        <v>0.9897831992834516</v>
      </c>
      <c r="AR97" s="29">
        <f t="shared" si="79"/>
        <v>-74.060151716341011</v>
      </c>
      <c r="AS97" s="29"/>
      <c r="AT97" s="30"/>
      <c r="AU97" s="31"/>
      <c r="AV97" s="31">
        <f t="shared" si="81"/>
        <v>20.102863367569245</v>
      </c>
      <c r="AW97" s="31">
        <f t="shared" si="82"/>
        <v>4.6796627091157248</v>
      </c>
      <c r="AX97" s="31">
        <f t="shared" si="83"/>
        <v>11.773982661901147</v>
      </c>
      <c r="AY97" s="31">
        <f t="shared" si="84"/>
        <v>9.5697604429998808</v>
      </c>
      <c r="AZ97" s="31">
        <f t="shared" si="85"/>
        <v>7.5099132617248543</v>
      </c>
      <c r="BA97" s="31">
        <f t="shared" si="86"/>
        <v>6.4966688489583611</v>
      </c>
      <c r="BB97" s="31">
        <f t="shared" si="87"/>
        <v>8.3956643554857848</v>
      </c>
      <c r="BC97" s="31">
        <f t="shared" si="88"/>
        <v>4.8147179099560056</v>
      </c>
      <c r="BD97" s="31">
        <f t="shared" si="89"/>
        <v>4.0545418104142943</v>
      </c>
      <c r="BE97" s="31">
        <f t="shared" si="90"/>
        <v>3.9320196264640712</v>
      </c>
      <c r="BF97" s="31">
        <f t="shared" si="91"/>
        <v>3.5120656016178406</v>
      </c>
      <c r="BG97" s="31">
        <f t="shared" si="92"/>
        <v>3.4525050378708921</v>
      </c>
      <c r="BH97" s="31">
        <f t="shared" si="93"/>
        <v>3.3332662453541575</v>
      </c>
      <c r="BI97" s="31">
        <f t="shared" si="94"/>
        <v>3.4334957095373762</v>
      </c>
      <c r="BJ97" s="31">
        <f t="shared" si="95"/>
        <v>3.2792132792132795</v>
      </c>
      <c r="BK97" s="31">
        <f t="shared" si="96"/>
        <v>3.3839751638940281</v>
      </c>
      <c r="BL97" s="31">
        <f t="shared" si="97"/>
        <v>4.3722843722843727</v>
      </c>
      <c r="BM97" s="31">
        <f t="shared" si="73"/>
        <v>3.4793348330466229</v>
      </c>
      <c r="BN97" s="31">
        <f t="shared" si="74"/>
        <v>4.2957932263814609</v>
      </c>
      <c r="BO97" s="27"/>
      <c r="BP97" s="27"/>
      <c r="BQ97" s="27"/>
      <c r="BR97" s="27"/>
      <c r="BS97" s="27"/>
      <c r="BU97" s="27"/>
      <c r="BW97" s="27"/>
      <c r="BY97" s="27"/>
      <c r="BZ97" s="27"/>
      <c r="CB97" s="31"/>
      <c r="CC97" s="31"/>
      <c r="CD97" s="31"/>
    </row>
    <row r="98" spans="1:82" s="60" customFormat="1" x14ac:dyDescent="0.35">
      <c r="A98" s="59" t="s">
        <v>150</v>
      </c>
      <c r="B98" s="59" t="s">
        <v>168</v>
      </c>
      <c r="C98" s="59" t="s">
        <v>128</v>
      </c>
      <c r="D98" s="59">
        <v>53.616990000000001</v>
      </c>
      <c r="E98" s="59">
        <v>74.267520000000005</v>
      </c>
      <c r="F98" s="59" t="s">
        <v>61</v>
      </c>
      <c r="G98" s="59" t="s">
        <v>138</v>
      </c>
      <c r="H98" s="60">
        <v>60.595814139795714</v>
      </c>
      <c r="I98" s="60">
        <v>16.59050670939315</v>
      </c>
      <c r="J98" s="60">
        <v>8.3154856799519337</v>
      </c>
      <c r="K98" s="60">
        <v>4.6938994592429397</v>
      </c>
      <c r="L98" s="60">
        <v>3.6923993591027435</v>
      </c>
      <c r="M98" s="60">
        <v>3.287752853995594</v>
      </c>
      <c r="N98" s="60">
        <v>2.8325255357500501</v>
      </c>
      <c r="O98" s="60">
        <v>0.75871219707590631</v>
      </c>
      <c r="P98" s="60">
        <v>0.1416262767875025</v>
      </c>
      <c r="Q98" s="60">
        <v>0.11127778890446625</v>
      </c>
      <c r="R98" s="60">
        <v>101.02</v>
      </c>
      <c r="S98" s="60">
        <v>1.1599999999999999</v>
      </c>
      <c r="T98" s="60">
        <v>16.489345083116362</v>
      </c>
      <c r="U98" s="60">
        <v>147.69597436410976</v>
      </c>
      <c r="V98" s="60">
        <v>5.9685359503304634</v>
      </c>
      <c r="W98" s="60">
        <v>4.2487883036250746</v>
      </c>
      <c r="X98" s="60">
        <v>9.104546364910874</v>
      </c>
      <c r="Y98" s="60">
        <v>1.1835910274384136</v>
      </c>
      <c r="Z98" s="60">
        <v>4.8557580612857993</v>
      </c>
      <c r="AA98" s="60">
        <v>0.64743440817144005</v>
      </c>
      <c r="AB98" s="60">
        <v>1.5578890446625275</v>
      </c>
      <c r="AC98" s="60">
        <v>0.46534348087322253</v>
      </c>
      <c r="AD98" s="60">
        <v>2.8224093731223712</v>
      </c>
      <c r="AE98" s="60">
        <v>0.67778289605447628</v>
      </c>
      <c r="AF98" s="60">
        <v>1.6893991588223511</v>
      </c>
      <c r="AG98" s="60">
        <v>0.35406569196875626</v>
      </c>
      <c r="AH98" s="60">
        <v>2.0839295013018226</v>
      </c>
      <c r="AI98" s="60">
        <v>0.37429801722411377</v>
      </c>
      <c r="AJ98" s="47">
        <v>0.20644250978788378</v>
      </c>
      <c r="AK98" s="60">
        <v>3.4192629681554174</v>
      </c>
      <c r="AM98" s="25">
        <f t="shared" si="75"/>
        <v>8.957055214723928</v>
      </c>
      <c r="AN98" s="26">
        <f t="shared" si="76"/>
        <v>1.6407766990291262</v>
      </c>
      <c r="AO98" s="26"/>
      <c r="AP98" s="28">
        <f t="shared" si="77"/>
        <v>2.9985141162304196</v>
      </c>
      <c r="AQ98" s="28">
        <f t="shared" si="78"/>
        <v>2.7920716064425357</v>
      </c>
      <c r="AR98" s="29">
        <f t="shared" si="79"/>
        <v>-93.11517298950011</v>
      </c>
      <c r="AS98" s="29"/>
      <c r="AT98" s="30"/>
      <c r="AU98" s="31"/>
      <c r="AV98" s="31">
        <f t="shared" si="81"/>
        <v>40.226623154769612</v>
      </c>
      <c r="AW98" s="31">
        <f t="shared" si="82"/>
        <v>8.3710181631563305</v>
      </c>
      <c r="AX98" s="31">
        <f t="shared" si="83"/>
        <v>6.1845535715066582</v>
      </c>
      <c r="AY98" s="31">
        <f t="shared" si="84"/>
        <v>5.129321895724436</v>
      </c>
      <c r="AZ98" s="31">
        <f t="shared" si="85"/>
        <v>4.2883732878203391</v>
      </c>
      <c r="BA98" s="31">
        <f t="shared" si="86"/>
        <v>3.5862319507280644</v>
      </c>
      <c r="BB98" s="31">
        <f t="shared" si="87"/>
        <v>13.187140568224086</v>
      </c>
      <c r="BC98" s="31">
        <f t="shared" si="88"/>
        <v>3.8537762391157142</v>
      </c>
      <c r="BD98" s="31">
        <f t="shared" si="89"/>
        <v>2.6139077930579324</v>
      </c>
      <c r="BE98" s="31">
        <f t="shared" si="90"/>
        <v>4.3087359340113194</v>
      </c>
      <c r="BF98" s="31">
        <f t="shared" si="91"/>
        <v>3.8295920937888348</v>
      </c>
      <c r="BG98" s="31">
        <f t="shared" si="92"/>
        <v>4.132822536917538</v>
      </c>
      <c r="BH98" s="31">
        <f t="shared" si="93"/>
        <v>3.6240318863992007</v>
      </c>
      <c r="BI98" s="31">
        <f t="shared" si="94"/>
        <v>3.5195815808798985</v>
      </c>
      <c r="BJ98" s="31">
        <f t="shared" si="95"/>
        <v>4.7846715130913013</v>
      </c>
      <c r="BK98" s="31">
        <f t="shared" si="96"/>
        <v>4.2270375279955834</v>
      </c>
      <c r="BL98" s="31">
        <f t="shared" si="97"/>
        <v>5.0580813138393754</v>
      </c>
      <c r="BM98" s="31">
        <f t="shared" si="73"/>
        <v>1.4630940772459402</v>
      </c>
      <c r="BN98" s="31">
        <f t="shared" si="74"/>
        <v>4.8054636091724809</v>
      </c>
      <c r="BO98" s="27"/>
      <c r="BP98" s="27"/>
      <c r="BQ98" s="27"/>
      <c r="BR98" s="27"/>
      <c r="BS98" s="27"/>
      <c r="BU98" s="27"/>
      <c r="BW98" s="27"/>
      <c r="BY98" s="27"/>
      <c r="BZ98" s="27"/>
      <c r="CB98" s="31"/>
      <c r="CC98" s="31"/>
      <c r="CD98" s="31"/>
    </row>
    <row r="99" spans="1:82" s="60" customFormat="1" x14ac:dyDescent="0.35">
      <c r="A99" s="59" t="s">
        <v>151</v>
      </c>
      <c r="B99" s="59" t="s">
        <v>168</v>
      </c>
      <c r="C99" s="59" t="s">
        <v>128</v>
      </c>
      <c r="D99" s="59">
        <v>53.616990000000001</v>
      </c>
      <c r="E99" s="59">
        <v>74.267520000000005</v>
      </c>
      <c r="F99" s="59" t="s">
        <v>61</v>
      </c>
      <c r="G99" s="59" t="s">
        <v>138</v>
      </c>
      <c r="H99" s="60">
        <v>60.973605687393608</v>
      </c>
      <c r="I99" s="60">
        <v>16.286772804646041</v>
      </c>
      <c r="J99" s="60">
        <v>8.1942825673375399</v>
      </c>
      <c r="K99" s="60">
        <v>4.8351356763792932</v>
      </c>
      <c r="L99" s="60">
        <v>4.4381455892660471</v>
      </c>
      <c r="M99" s="60">
        <v>2.8094683088014416</v>
      </c>
      <c r="N99" s="60">
        <v>3.0639491338740363</v>
      </c>
      <c r="O99" s="60">
        <v>0.7329047762090718</v>
      </c>
      <c r="P99" s="60">
        <v>0.19340542705517175</v>
      </c>
      <c r="Q99" s="60">
        <v>0.13233002903774907</v>
      </c>
      <c r="R99" s="60">
        <v>101.65999999999998</v>
      </c>
      <c r="S99" s="60">
        <v>1.79</v>
      </c>
      <c r="T99" s="60">
        <v>26.364213477520778</v>
      </c>
      <c r="U99" s="60">
        <v>157.77811154500853</v>
      </c>
      <c r="V99" s="60">
        <v>7.0236707720036051</v>
      </c>
      <c r="W99" s="60">
        <v>31.962791629117856</v>
      </c>
      <c r="X99" s="60">
        <v>45.195794532892762</v>
      </c>
      <c r="Y99" s="60">
        <v>6.3314829278061477</v>
      </c>
      <c r="Z99" s="60">
        <v>24.633743867027135</v>
      </c>
      <c r="AA99" s="60">
        <v>0.92631020326424363</v>
      </c>
      <c r="AB99" s="60">
        <v>4.7129848803444476</v>
      </c>
      <c r="AC99" s="60">
        <v>0.63111244618003404</v>
      </c>
      <c r="AD99" s="60">
        <v>4.4686832882747565</v>
      </c>
      <c r="AE99" s="60">
        <v>0.83469710623810967</v>
      </c>
      <c r="AF99" s="60">
        <v>2.8807229398217684</v>
      </c>
      <c r="AG99" s="60">
        <v>0.34609392209872841</v>
      </c>
      <c r="AH99" s="60">
        <v>2.9825152698508064</v>
      </c>
      <c r="AI99" s="60">
        <v>0.43770701912486237</v>
      </c>
      <c r="AJ99" s="47">
        <v>1.8899593583905976</v>
      </c>
      <c r="AK99" s="60">
        <v>2.7789306097927309</v>
      </c>
      <c r="AM99" s="25">
        <f t="shared" si="75"/>
        <v>5.9845559845559846</v>
      </c>
      <c r="AN99" s="26">
        <f t="shared" si="76"/>
        <v>0.93174061433447097</v>
      </c>
      <c r="AO99" s="26"/>
      <c r="AP99" s="28">
        <f t="shared" si="77"/>
        <v>1.2365651698566416</v>
      </c>
      <c r="AQ99" s="28">
        <f t="shared" si="78"/>
        <v>-0.65339418853395603</v>
      </c>
      <c r="AR99" s="29">
        <f t="shared" si="79"/>
        <v>52.839446271133916</v>
      </c>
      <c r="AS99" s="29"/>
      <c r="AT99" s="30"/>
      <c r="AU99" s="31"/>
      <c r="AV99" s="31">
        <f t="shared" si="81"/>
        <v>32.693301291679184</v>
      </c>
      <c r="AW99" s="31">
        <f t="shared" si="82"/>
        <v>9.8508706479713961</v>
      </c>
      <c r="AX99" s="31">
        <f t="shared" si="83"/>
        <v>46.525169765819292</v>
      </c>
      <c r="AY99" s="31">
        <f t="shared" si="84"/>
        <v>25.462419455150854</v>
      </c>
      <c r="AZ99" s="31">
        <f t="shared" si="85"/>
        <v>22.94015553552952</v>
      </c>
      <c r="BA99" s="31">
        <f t="shared" si="86"/>
        <v>18.193311570921075</v>
      </c>
      <c r="BB99" s="31">
        <f t="shared" si="87"/>
        <v>14.087331387947192</v>
      </c>
      <c r="BC99" s="31">
        <f t="shared" si="88"/>
        <v>5.5137512099062116</v>
      </c>
      <c r="BD99" s="31">
        <f t="shared" si="89"/>
        <v>7.9076927522557847</v>
      </c>
      <c r="BE99" s="31">
        <f t="shared" si="90"/>
        <v>5.8436337609262408</v>
      </c>
      <c r="BF99" s="31">
        <f t="shared" si="91"/>
        <v>6.063342317876196</v>
      </c>
      <c r="BG99" s="31">
        <f t="shared" si="92"/>
        <v>5.0896165014518884</v>
      </c>
      <c r="BH99" s="31">
        <f t="shared" si="93"/>
        <v>5.7943326324221491</v>
      </c>
      <c r="BI99" s="31">
        <f t="shared" si="94"/>
        <v>6.0015061246286843</v>
      </c>
      <c r="BJ99" s="31">
        <f t="shared" si="95"/>
        <v>4.67694489322606</v>
      </c>
      <c r="BK99" s="31">
        <f t="shared" si="96"/>
        <v>6.0497267136933193</v>
      </c>
      <c r="BL99" s="31">
        <f t="shared" si="97"/>
        <v>5.914959717903546</v>
      </c>
      <c r="BM99" s="31">
        <f t="shared" si="73"/>
        <v>7.6904580930096218</v>
      </c>
      <c r="BN99" s="31">
        <f t="shared" si="74"/>
        <v>3.3188235294117643</v>
      </c>
      <c r="BO99" s="27"/>
      <c r="BP99" s="27"/>
      <c r="BQ99" s="27"/>
      <c r="BR99" s="27"/>
      <c r="BS99" s="27"/>
      <c r="BU99" s="27"/>
      <c r="BW99" s="27"/>
      <c r="BY99" s="27"/>
      <c r="BZ99" s="27"/>
      <c r="CB99" s="31"/>
      <c r="CC99" s="31"/>
      <c r="CD99" s="31"/>
    </row>
    <row r="100" spans="1:82" s="60" customFormat="1" x14ac:dyDescent="0.35">
      <c r="A100" s="59" t="s">
        <v>152</v>
      </c>
      <c r="B100" s="59" t="s">
        <v>168</v>
      </c>
      <c r="C100" s="59" t="s">
        <v>128</v>
      </c>
      <c r="D100" s="59">
        <v>53.616990000000001</v>
      </c>
      <c r="E100" s="59">
        <v>74.267520000000005</v>
      </c>
      <c r="F100" s="59" t="s">
        <v>61</v>
      </c>
      <c r="G100" s="59" t="s">
        <v>138</v>
      </c>
      <c r="H100" s="60">
        <v>47.998628639570704</v>
      </c>
      <c r="I100" s="60">
        <v>16.905177382490312</v>
      </c>
      <c r="J100" s="60">
        <v>13.131700288184438</v>
      </c>
      <c r="K100" s="60">
        <v>5.6149339163271392</v>
      </c>
      <c r="L100" s="60">
        <v>12.880135148564046</v>
      </c>
      <c r="M100" s="60">
        <v>2.2842114677531549</v>
      </c>
      <c r="N100" s="60">
        <v>1.0867614031600914</v>
      </c>
      <c r="O100" s="60">
        <v>0.91569710821822514</v>
      </c>
      <c r="P100" s="60">
        <v>0.12075126701778793</v>
      </c>
      <c r="Q100" s="60">
        <v>0.32200337871410112</v>
      </c>
      <c r="R100" s="60">
        <v>101.26</v>
      </c>
      <c r="S100" s="60">
        <v>0.63</v>
      </c>
      <c r="T100" s="60">
        <v>16.100168935705057</v>
      </c>
      <c r="U100" s="60">
        <v>93.582231938785654</v>
      </c>
      <c r="V100" s="60">
        <v>3.7231640663817944</v>
      </c>
      <c r="W100" s="60">
        <v>10.96824008744907</v>
      </c>
      <c r="X100" s="60">
        <v>21.332723839809201</v>
      </c>
      <c r="Y100" s="60">
        <v>2.7470913246546753</v>
      </c>
      <c r="Z100" s="60">
        <v>12.377004869323263</v>
      </c>
      <c r="AA100" s="60">
        <v>0.77482063003080581</v>
      </c>
      <c r="AB100" s="60">
        <v>2.616277452052072</v>
      </c>
      <c r="AC100" s="60">
        <v>0.39244161780781078</v>
      </c>
      <c r="AD100" s="60">
        <v>2.6967782967305971</v>
      </c>
      <c r="AE100" s="60">
        <v>0.55344330716486134</v>
      </c>
      <c r="AF100" s="60">
        <v>1.6804551326642154</v>
      </c>
      <c r="AG100" s="60">
        <v>0.22137732286594453</v>
      </c>
      <c r="AH100" s="60">
        <v>1.6804551326642154</v>
      </c>
      <c r="AI100" s="60">
        <v>0.30187816754446983</v>
      </c>
      <c r="AJ100" s="47">
        <v>0.60048335795408825</v>
      </c>
      <c r="AK100" s="60">
        <v>1.2980761204412203</v>
      </c>
      <c r="AM100" s="25">
        <f t="shared" si="75"/>
        <v>5.8125000000000009</v>
      </c>
      <c r="AN100" s="26">
        <f t="shared" si="76"/>
        <v>0.77245508982035926</v>
      </c>
      <c r="AO100" s="26"/>
      <c r="AP100" s="28">
        <f t="shared" si="77"/>
        <v>1.1598157112463425</v>
      </c>
      <c r="AQ100" s="28">
        <f t="shared" si="78"/>
        <v>0.55933235329225428</v>
      </c>
      <c r="AR100" s="29">
        <f t="shared" si="79"/>
        <v>-48.225967959271173</v>
      </c>
      <c r="AS100" s="29"/>
      <c r="AT100" s="30"/>
      <c r="AU100" s="31"/>
      <c r="AV100" s="31">
        <f t="shared" si="81"/>
        <v>15.271483769896708</v>
      </c>
      <c r="AW100" s="31">
        <f t="shared" si="82"/>
        <v>5.221828985107706</v>
      </c>
      <c r="AX100" s="31">
        <f t="shared" si="83"/>
        <v>15.965414974452793</v>
      </c>
      <c r="AY100" s="31">
        <f t="shared" si="84"/>
        <v>12.018435966089692</v>
      </c>
      <c r="AZ100" s="31">
        <f t="shared" si="85"/>
        <v>9.9532294371546204</v>
      </c>
      <c r="BA100" s="31">
        <f t="shared" si="86"/>
        <v>9.1410671117601652</v>
      </c>
      <c r="BB100" s="31">
        <f t="shared" si="87"/>
        <v>8.3555564231058632</v>
      </c>
      <c r="BC100" s="31">
        <f t="shared" si="88"/>
        <v>4.6120275597071769</v>
      </c>
      <c r="BD100" s="31">
        <f t="shared" si="89"/>
        <v>4.3897272685437452</v>
      </c>
      <c r="BE100" s="31">
        <f t="shared" si="90"/>
        <v>3.6337186834056556</v>
      </c>
      <c r="BF100" s="31">
        <f t="shared" si="91"/>
        <v>3.6591293035693311</v>
      </c>
      <c r="BG100" s="31">
        <f t="shared" si="92"/>
        <v>3.3746543119808616</v>
      </c>
      <c r="BH100" s="31">
        <f t="shared" si="93"/>
        <v>3.5384986671879246</v>
      </c>
      <c r="BI100" s="31">
        <f t="shared" si="94"/>
        <v>3.5009481930504491</v>
      </c>
      <c r="BJ100" s="31">
        <f t="shared" si="95"/>
        <v>2.9915854441343854</v>
      </c>
      <c r="BK100" s="31">
        <f t="shared" si="96"/>
        <v>3.4086311007387735</v>
      </c>
      <c r="BL100" s="31">
        <f t="shared" si="97"/>
        <v>4.0794346965468895</v>
      </c>
      <c r="BM100" s="31">
        <f t="shared" si="73"/>
        <v>4.6838201326604425</v>
      </c>
      <c r="BN100" s="31">
        <f t="shared" si="74"/>
        <v>2.9245468998410176</v>
      </c>
      <c r="BO100" s="27"/>
      <c r="BP100" s="27"/>
      <c r="BQ100" s="27"/>
      <c r="BR100" s="27"/>
      <c r="BS100" s="27"/>
      <c r="BU100" s="27"/>
      <c r="BW100" s="27"/>
      <c r="BY100" s="27"/>
      <c r="BZ100" s="27"/>
      <c r="CB100" s="31"/>
      <c r="CC100" s="31"/>
      <c r="CD100" s="31"/>
    </row>
    <row r="101" spans="1:82" s="60" customFormat="1" x14ac:dyDescent="0.35">
      <c r="A101" s="59" t="s">
        <v>153</v>
      </c>
      <c r="B101" s="59" t="s">
        <v>168</v>
      </c>
      <c r="C101" s="59" t="s">
        <v>128</v>
      </c>
      <c r="D101" s="59">
        <v>53.61562</v>
      </c>
      <c r="E101" s="59">
        <v>74.272729999999996</v>
      </c>
      <c r="F101" s="59" t="s">
        <v>61</v>
      </c>
      <c r="G101" s="59" t="s">
        <v>138</v>
      </c>
      <c r="H101" s="60">
        <v>61.032851445663013</v>
      </c>
      <c r="I101" s="60">
        <v>15.484446660019939</v>
      </c>
      <c r="J101" s="60">
        <v>6.9579461615154532</v>
      </c>
      <c r="K101" s="60">
        <v>4.5347308075772679</v>
      </c>
      <c r="L101" s="60">
        <v>7.8729361914257225</v>
      </c>
      <c r="M101" s="60">
        <v>3.3683698903290131</v>
      </c>
      <c r="N101" s="60">
        <v>0.76416749750747748</v>
      </c>
      <c r="O101" s="60">
        <v>0.62339980059820532</v>
      </c>
      <c r="P101" s="60">
        <v>9.0493519441674969E-2</v>
      </c>
      <c r="Q101" s="60">
        <v>0.12065802592223329</v>
      </c>
      <c r="R101" s="60">
        <v>100.85</v>
      </c>
      <c r="S101" s="60">
        <v>0.55000000000000004</v>
      </c>
      <c r="T101" s="60">
        <v>16.288833499501493</v>
      </c>
      <c r="U101" s="60">
        <v>74.405782652043868</v>
      </c>
      <c r="V101" s="60">
        <v>3.9213858424725818</v>
      </c>
      <c r="W101" s="60">
        <v>6.6361914257228314</v>
      </c>
      <c r="X101" s="60">
        <v>16.992671984047856</v>
      </c>
      <c r="Y101" s="60">
        <v>2.4332701894317048</v>
      </c>
      <c r="Z101" s="60">
        <v>11.160867397806578</v>
      </c>
      <c r="AA101" s="60">
        <v>0.89488035892323026</v>
      </c>
      <c r="AB101" s="60">
        <v>2.5137088733798603</v>
      </c>
      <c r="AC101" s="60">
        <v>0.34186440677966101</v>
      </c>
      <c r="AD101" s="60">
        <v>2.6946959122632106</v>
      </c>
      <c r="AE101" s="60">
        <v>0.50274177467597203</v>
      </c>
      <c r="AF101" s="60">
        <v>1.4680059820538385</v>
      </c>
      <c r="AG101" s="60">
        <v>0.21115154536390826</v>
      </c>
      <c r="AH101" s="60">
        <v>1.8500897308075772</v>
      </c>
      <c r="AI101" s="60">
        <v>0.25137088733798602</v>
      </c>
      <c r="AJ101" s="47">
        <v>0.42879669330673809</v>
      </c>
      <c r="AK101" s="60">
        <v>1.5987188434695914</v>
      </c>
      <c r="AM101" s="25">
        <f t="shared" si="75"/>
        <v>4.567901234567902</v>
      </c>
      <c r="AN101" s="26">
        <f t="shared" si="76"/>
        <v>0.86413043478260876</v>
      </c>
      <c r="AO101" s="26"/>
      <c r="AP101" s="28">
        <f t="shared" si="77"/>
        <v>0.68316914525229355</v>
      </c>
      <c r="AQ101" s="28">
        <f t="shared" si="78"/>
        <v>0.25437245194555547</v>
      </c>
      <c r="AR101" s="29">
        <f t="shared" si="79"/>
        <v>-37.234183322435619</v>
      </c>
      <c r="AS101" s="29"/>
      <c r="AT101" s="30"/>
      <c r="AU101" s="31"/>
      <c r="AV101" s="31">
        <f t="shared" si="81"/>
        <v>18.808456981995192</v>
      </c>
      <c r="AW101" s="31">
        <f t="shared" si="82"/>
        <v>5.4998398912658937</v>
      </c>
      <c r="AX101" s="31">
        <f t="shared" si="83"/>
        <v>9.6596672863505546</v>
      </c>
      <c r="AY101" s="31">
        <f t="shared" si="84"/>
        <v>9.5733363290410463</v>
      </c>
      <c r="AZ101" s="31">
        <f t="shared" si="85"/>
        <v>8.816196338520669</v>
      </c>
      <c r="BA101" s="31">
        <f t="shared" si="86"/>
        <v>8.2428858181732476</v>
      </c>
      <c r="BB101" s="31">
        <f t="shared" si="87"/>
        <v>6.6433734510753455</v>
      </c>
      <c r="BC101" s="31">
        <f t="shared" si="88"/>
        <v>5.3266688031144653</v>
      </c>
      <c r="BD101" s="31">
        <f t="shared" si="89"/>
        <v>4.2176323378856715</v>
      </c>
      <c r="BE101" s="31">
        <f t="shared" si="90"/>
        <v>3.16541117388575</v>
      </c>
      <c r="BF101" s="31">
        <f t="shared" si="91"/>
        <v>3.6563038158252517</v>
      </c>
      <c r="BG101" s="31">
        <f t="shared" si="92"/>
        <v>3.0654986260729999</v>
      </c>
      <c r="BH101" s="31">
        <f t="shared" si="93"/>
        <v>3.5799634064838446</v>
      </c>
      <c r="BI101" s="31">
        <f t="shared" si="94"/>
        <v>3.0583457959454972</v>
      </c>
      <c r="BJ101" s="31">
        <f t="shared" si="95"/>
        <v>2.8533992616744359</v>
      </c>
      <c r="BK101" s="31">
        <f t="shared" si="96"/>
        <v>3.7527175067090814</v>
      </c>
      <c r="BL101" s="31">
        <f t="shared" si="97"/>
        <v>3.396903882945757</v>
      </c>
      <c r="BM101" s="31">
        <f t="shared" si="73"/>
        <v>2.5740459464590848</v>
      </c>
      <c r="BN101" s="31">
        <f t="shared" si="74"/>
        <v>3.4198190045248871</v>
      </c>
      <c r="BO101" s="27"/>
      <c r="BP101" s="27"/>
      <c r="BQ101" s="27"/>
      <c r="BR101" s="27"/>
      <c r="BS101" s="27"/>
      <c r="BU101" s="27"/>
      <c r="BW101" s="27"/>
      <c r="BY101" s="27"/>
      <c r="BZ101" s="27"/>
      <c r="CB101" s="31"/>
      <c r="CC101" s="31"/>
      <c r="CD101" s="31"/>
    </row>
    <row r="102" spans="1:82" s="60" customFormat="1" x14ac:dyDescent="0.35">
      <c r="A102" s="59" t="s">
        <v>154</v>
      </c>
      <c r="B102" s="59" t="s">
        <v>168</v>
      </c>
      <c r="C102" s="59" t="s">
        <v>128</v>
      </c>
      <c r="D102" s="59">
        <v>53.61562</v>
      </c>
      <c r="E102" s="59">
        <v>74.272729999999996</v>
      </c>
      <c r="F102" s="59" t="s">
        <v>61</v>
      </c>
      <c r="G102" s="59" t="s">
        <v>138</v>
      </c>
      <c r="H102" s="60">
        <v>53.394854475017389</v>
      </c>
      <c r="I102" s="60">
        <v>16.874788914274362</v>
      </c>
      <c r="J102" s="60">
        <v>9.6110738055031284</v>
      </c>
      <c r="K102" s="60">
        <v>5.9540299990066554</v>
      </c>
      <c r="L102" s="60">
        <v>10.225618357008047</v>
      </c>
      <c r="M102" s="60">
        <v>3.6469693056521306</v>
      </c>
      <c r="N102" s="60">
        <v>0.73543856163703181</v>
      </c>
      <c r="O102" s="60">
        <v>0.73543856163703181</v>
      </c>
      <c r="P102" s="60">
        <v>9.0670507599086111E-2</v>
      </c>
      <c r="Q102" s="60">
        <v>0.15111751266514353</v>
      </c>
      <c r="R102" s="60">
        <v>101.41999999999999</v>
      </c>
      <c r="S102" s="60">
        <v>0.75</v>
      </c>
      <c r="T102" s="60">
        <v>14.50728121585378</v>
      </c>
      <c r="U102" s="60">
        <v>80.596006754743215</v>
      </c>
      <c r="V102" s="60">
        <v>3.3245852786331578</v>
      </c>
      <c r="W102" s="60">
        <v>7.6566206417006049</v>
      </c>
      <c r="X102" s="60">
        <v>21.257196781563525</v>
      </c>
      <c r="Y102" s="60">
        <v>2.176092182378067</v>
      </c>
      <c r="Z102" s="60">
        <v>10.175245852786331</v>
      </c>
      <c r="AA102" s="60">
        <v>0.73543856163703181</v>
      </c>
      <c r="AB102" s="60">
        <v>2.488401708552697</v>
      </c>
      <c r="AC102" s="60">
        <v>0.30223502533028707</v>
      </c>
      <c r="AD102" s="60">
        <v>2.7704877321942982</v>
      </c>
      <c r="AE102" s="60">
        <v>0.4735015396841164</v>
      </c>
      <c r="AF102" s="60">
        <v>1.430579119896692</v>
      </c>
      <c r="AG102" s="60">
        <v>0.18134101519817222</v>
      </c>
      <c r="AH102" s="60">
        <v>1.6622926393165789</v>
      </c>
      <c r="AI102" s="60">
        <v>0.22163901857554386</v>
      </c>
      <c r="AJ102" s="47">
        <v>0.46345207633905583</v>
      </c>
      <c r="AK102" s="60">
        <v>1.6925161418496075</v>
      </c>
      <c r="AM102" s="25">
        <f t="shared" si="75"/>
        <v>5.5555555555555554</v>
      </c>
      <c r="AN102" s="26">
        <f t="shared" si="76"/>
        <v>1.0181818181818181</v>
      </c>
      <c r="AO102" s="26"/>
      <c r="AP102" s="28">
        <f t="shared" si="77"/>
        <v>1.0501677898471935</v>
      </c>
      <c r="AQ102" s="28">
        <f t="shared" si="78"/>
        <v>0.58671571350813767</v>
      </c>
      <c r="AR102" s="29">
        <f t="shared" si="79"/>
        <v>-55.868759181188445</v>
      </c>
      <c r="AS102" s="29"/>
      <c r="AT102" s="30"/>
      <c r="AU102" s="31"/>
      <c r="AV102" s="31">
        <f t="shared" si="81"/>
        <v>19.91195460999538</v>
      </c>
      <c r="AW102" s="31">
        <f t="shared" si="82"/>
        <v>4.6628124525009227</v>
      </c>
      <c r="AX102" s="31">
        <f t="shared" si="83"/>
        <v>11.145008212082393</v>
      </c>
      <c r="AY102" s="31">
        <f t="shared" si="84"/>
        <v>11.975885510740016</v>
      </c>
      <c r="AZ102" s="31">
        <f t="shared" si="85"/>
        <v>7.8843919651379233</v>
      </c>
      <c r="BA102" s="31">
        <f t="shared" si="86"/>
        <v>7.5149526239190028</v>
      </c>
      <c r="BB102" s="31">
        <f t="shared" si="87"/>
        <v>7.1960720316735021</v>
      </c>
      <c r="BC102" s="31">
        <f t="shared" si="88"/>
        <v>4.3776104859347127</v>
      </c>
      <c r="BD102" s="31">
        <f t="shared" si="89"/>
        <v>4.1751706519340557</v>
      </c>
      <c r="BE102" s="31">
        <f t="shared" si="90"/>
        <v>2.7984724567619175</v>
      </c>
      <c r="BF102" s="31">
        <f t="shared" si="91"/>
        <v>3.7591421060980981</v>
      </c>
      <c r="BG102" s="31">
        <f t="shared" si="92"/>
        <v>2.8872045102690023</v>
      </c>
      <c r="BH102" s="31">
        <f t="shared" si="93"/>
        <v>3.1884134540337978</v>
      </c>
      <c r="BI102" s="31">
        <f t="shared" si="94"/>
        <v>2.9803731664514417</v>
      </c>
      <c r="BJ102" s="31">
        <f t="shared" si="95"/>
        <v>2.4505542594347598</v>
      </c>
      <c r="BK102" s="31">
        <f t="shared" si="96"/>
        <v>3.3717903434413365</v>
      </c>
      <c r="BL102" s="31">
        <f t="shared" si="97"/>
        <v>2.9951218726424846</v>
      </c>
      <c r="BM102" s="31">
        <f t="shared" si="73"/>
        <v>3.3053680913942913</v>
      </c>
      <c r="BN102" s="31">
        <f t="shared" si="74"/>
        <v>4.2703743315508014</v>
      </c>
      <c r="BO102" s="27"/>
      <c r="BP102" s="27"/>
      <c r="BQ102" s="27"/>
      <c r="BR102" s="27"/>
      <c r="BS102" s="27"/>
      <c r="BU102" s="27"/>
      <c r="BW102" s="27"/>
      <c r="BY102" s="27"/>
      <c r="BZ102" s="27"/>
      <c r="CB102" s="31"/>
      <c r="CC102" s="31"/>
      <c r="CD102" s="31"/>
    </row>
    <row r="103" spans="1:82" s="60" customFormat="1" x14ac:dyDescent="0.35">
      <c r="A103" s="59" t="s">
        <v>155</v>
      </c>
      <c r="B103" s="59" t="s">
        <v>168</v>
      </c>
      <c r="C103" s="59" t="s">
        <v>128</v>
      </c>
      <c r="D103" s="59">
        <v>53.59789</v>
      </c>
      <c r="E103" s="59">
        <v>74.339579999999998</v>
      </c>
      <c r="F103" s="59" t="s">
        <v>61</v>
      </c>
      <c r="G103" s="59" t="s">
        <v>138</v>
      </c>
      <c r="H103" s="60">
        <v>69.961847630473898</v>
      </c>
      <c r="I103" s="60">
        <v>15.279024195160966</v>
      </c>
      <c r="J103" s="60">
        <v>4.5334473105378921</v>
      </c>
      <c r="K103" s="60">
        <v>1.0856148770245952</v>
      </c>
      <c r="L103" s="60">
        <v>3.0859608078384317</v>
      </c>
      <c r="M103" s="60">
        <v>4.6239152169566085</v>
      </c>
      <c r="N103" s="60">
        <v>1.2564987002599479</v>
      </c>
      <c r="O103" s="60">
        <v>0.51265146970605879</v>
      </c>
      <c r="P103" s="60">
        <v>0.12062387522495499</v>
      </c>
      <c r="Q103" s="60">
        <v>8.0415916816636665E-2</v>
      </c>
      <c r="R103" s="60">
        <v>100.53999999999999</v>
      </c>
      <c r="S103" s="60">
        <v>0.52</v>
      </c>
      <c r="T103" s="60">
        <v>23.421135772845432</v>
      </c>
      <c r="U103" s="60">
        <v>175.90981803639272</v>
      </c>
      <c r="V103" s="60">
        <v>6.8353529294141167</v>
      </c>
      <c r="W103" s="60">
        <v>22.214897020595878</v>
      </c>
      <c r="X103" s="60">
        <v>46.540711857628473</v>
      </c>
      <c r="Y103" s="60">
        <v>5.1566706658668258</v>
      </c>
      <c r="Z103" s="60">
        <v>19.299820035992798</v>
      </c>
      <c r="AA103" s="60">
        <v>0.91473105378924213</v>
      </c>
      <c r="AB103" s="60">
        <v>3.6187162567486499</v>
      </c>
      <c r="AC103" s="60">
        <v>0.52270345930813844</v>
      </c>
      <c r="AD103" s="60">
        <v>3.8499120175964809</v>
      </c>
      <c r="AE103" s="60">
        <v>0.78405518896220761</v>
      </c>
      <c r="AF103" s="60">
        <v>2.5029454109178166</v>
      </c>
      <c r="AG103" s="60">
        <v>0.33171565686862625</v>
      </c>
      <c r="AH103" s="60">
        <v>2.7844011197760445</v>
      </c>
      <c r="AI103" s="60">
        <v>0.37192361527694456</v>
      </c>
      <c r="AJ103" s="47">
        <v>0.79672215295795423</v>
      </c>
      <c r="AK103" s="60">
        <v>4.3022515496900624</v>
      </c>
      <c r="AM103" s="25">
        <f t="shared" si="75"/>
        <v>7.510729613733905</v>
      </c>
      <c r="AN103" s="26">
        <f t="shared" si="76"/>
        <v>1.5451263537906139</v>
      </c>
      <c r="AO103" s="26"/>
      <c r="AP103" s="28">
        <f t="shared" si="77"/>
        <v>2.0366063442928906</v>
      </c>
      <c r="AQ103" s="28">
        <f t="shared" si="78"/>
        <v>1.2398841913349363</v>
      </c>
      <c r="AR103" s="29">
        <f t="shared" si="79"/>
        <v>-60.879914020174773</v>
      </c>
      <c r="AS103" s="29"/>
      <c r="AT103" s="30"/>
      <c r="AU103" s="31"/>
      <c r="AV103" s="31">
        <f t="shared" si="81"/>
        <v>50.61472411400073</v>
      </c>
      <c r="AW103" s="31">
        <f t="shared" si="82"/>
        <v>9.5867502516327026</v>
      </c>
      <c r="AX103" s="31">
        <f t="shared" si="83"/>
        <v>32.336094644244362</v>
      </c>
      <c r="AY103" s="31">
        <f t="shared" si="84"/>
        <v>26.220119356410407</v>
      </c>
      <c r="AZ103" s="31">
        <f t="shared" si="85"/>
        <v>18.6835893690827</v>
      </c>
      <c r="BA103" s="31">
        <f t="shared" si="86"/>
        <v>14.253929125548595</v>
      </c>
      <c r="BB103" s="31">
        <f t="shared" si="87"/>
        <v>15.706233753249352</v>
      </c>
      <c r="BC103" s="31">
        <f t="shared" si="88"/>
        <v>5.4448277011264405</v>
      </c>
      <c r="BD103" s="31">
        <f t="shared" si="89"/>
        <v>6.0716715717259229</v>
      </c>
      <c r="BE103" s="31">
        <f t="shared" si="90"/>
        <v>4.8398468454457264</v>
      </c>
      <c r="BF103" s="31">
        <f t="shared" si="91"/>
        <v>5.2237612179056727</v>
      </c>
      <c r="BG103" s="31">
        <f t="shared" si="92"/>
        <v>4.7808243229402905</v>
      </c>
      <c r="BH103" s="31">
        <f t="shared" si="93"/>
        <v>5.1475023676583369</v>
      </c>
      <c r="BI103" s="31">
        <f t="shared" si="94"/>
        <v>5.2144696060787847</v>
      </c>
      <c r="BJ103" s="31">
        <f t="shared" si="95"/>
        <v>4.4826440117381932</v>
      </c>
      <c r="BK103" s="31">
        <f t="shared" si="96"/>
        <v>5.6478724539067837</v>
      </c>
      <c r="BL103" s="31">
        <f t="shared" si="97"/>
        <v>5.0259948010397917</v>
      </c>
      <c r="BM103" s="31">
        <f t="shared" si="73"/>
        <v>5.7253585147583541</v>
      </c>
      <c r="BN103" s="31">
        <f t="shared" si="74"/>
        <v>5.2796539792387547</v>
      </c>
      <c r="BO103" s="27"/>
      <c r="BP103" s="27"/>
      <c r="BQ103" s="27"/>
      <c r="BR103" s="27"/>
      <c r="BS103" s="27"/>
      <c r="BU103" s="27"/>
      <c r="BW103" s="27"/>
      <c r="BY103" s="27"/>
      <c r="BZ103" s="27"/>
      <c r="CB103" s="31"/>
      <c r="CC103" s="31"/>
      <c r="CD103" s="31"/>
    </row>
    <row r="104" spans="1:82" s="60" customFormat="1" x14ac:dyDescent="0.35">
      <c r="A104" s="59" t="s">
        <v>156</v>
      </c>
      <c r="B104" s="59" t="s">
        <v>168</v>
      </c>
      <c r="C104" s="59" t="s">
        <v>128</v>
      </c>
      <c r="D104" s="59">
        <v>53.59789</v>
      </c>
      <c r="E104" s="59">
        <v>74.339579999999998</v>
      </c>
      <c r="F104" s="59" t="s">
        <v>61</v>
      </c>
      <c r="G104" s="59" t="s">
        <v>138</v>
      </c>
      <c r="H104" s="60">
        <v>69.750375262683875</v>
      </c>
      <c r="I104" s="60">
        <v>15.254758330831582</v>
      </c>
      <c r="J104" s="60">
        <v>4.5663914740318221</v>
      </c>
      <c r="K104" s="60">
        <v>1.1441068748123684</v>
      </c>
      <c r="L104" s="60">
        <v>3.0609876913839686</v>
      </c>
      <c r="M104" s="60">
        <v>4.4861032722906033</v>
      </c>
      <c r="N104" s="60">
        <v>1.3347913539477634</v>
      </c>
      <c r="O104" s="60">
        <v>0.51183728610027024</v>
      </c>
      <c r="P104" s="60">
        <v>0.11039627739417592</v>
      </c>
      <c r="Q104" s="60">
        <v>7.0252176523566495E-2</v>
      </c>
      <c r="R104" s="60">
        <v>100.28999999999999</v>
      </c>
      <c r="S104" s="60">
        <v>0.36</v>
      </c>
      <c r="T104" s="60">
        <v>19.570249174422095</v>
      </c>
      <c r="U104" s="60">
        <v>170.61242870009008</v>
      </c>
      <c r="V104" s="60">
        <v>7.225938156709697</v>
      </c>
      <c r="W104" s="60">
        <v>27.900150105073553</v>
      </c>
      <c r="X104" s="60">
        <v>48.072560792554789</v>
      </c>
      <c r="Y104" s="60">
        <v>5.8911468027619334</v>
      </c>
      <c r="Z104" s="60">
        <v>22.480696487541277</v>
      </c>
      <c r="AA104" s="60">
        <v>0.99356649654758333</v>
      </c>
      <c r="AB104" s="60">
        <v>4.1448784148904227</v>
      </c>
      <c r="AC104" s="60">
        <v>0.52187331131792258</v>
      </c>
      <c r="AD104" s="60">
        <v>3.6631492044431102</v>
      </c>
      <c r="AE104" s="60">
        <v>0.68244971480036021</v>
      </c>
      <c r="AF104" s="60">
        <v>2.0774572200540375</v>
      </c>
      <c r="AG104" s="60">
        <v>0.27097268087661364</v>
      </c>
      <c r="AH104" s="60">
        <v>2.107565295706995</v>
      </c>
      <c r="AI104" s="60">
        <v>0.27097268087661364</v>
      </c>
      <c r="AJ104" s="47">
        <v>0.35144735852933379</v>
      </c>
      <c r="AK104" s="60">
        <v>4.3656709696787752</v>
      </c>
      <c r="AM104" s="25">
        <f t="shared" si="75"/>
        <v>8.717948717948719</v>
      </c>
      <c r="AN104" s="26">
        <f t="shared" si="76"/>
        <v>2.0714285714285712</v>
      </c>
      <c r="AO104" s="26"/>
      <c r="AP104" s="28">
        <f t="shared" si="77"/>
        <v>2.825495158509356</v>
      </c>
      <c r="AQ104" s="28">
        <f t="shared" si="78"/>
        <v>2.4740477999800223</v>
      </c>
      <c r="AR104" s="29">
        <f t="shared" si="79"/>
        <v>-87.561565714565006</v>
      </c>
      <c r="AS104" s="29"/>
      <c r="AT104" s="30"/>
      <c r="AU104" s="31"/>
      <c r="AV104" s="31">
        <f t="shared" si="81"/>
        <v>51.36083493739735</v>
      </c>
      <c r="AW104" s="31">
        <f t="shared" si="82"/>
        <v>10.134555619508692</v>
      </c>
      <c r="AX104" s="31">
        <f t="shared" si="83"/>
        <v>40.611572205347237</v>
      </c>
      <c r="AY104" s="31">
        <f t="shared" si="84"/>
        <v>27.08313284087594</v>
      </c>
      <c r="AZ104" s="31">
        <f t="shared" si="85"/>
        <v>21.3447347926157</v>
      </c>
      <c r="BA104" s="31">
        <f t="shared" si="86"/>
        <v>16.603173181345106</v>
      </c>
      <c r="BB104" s="31">
        <f t="shared" si="87"/>
        <v>15.233252562508044</v>
      </c>
      <c r="BC104" s="31">
        <f t="shared" si="88"/>
        <v>5.91408628897371</v>
      </c>
      <c r="BD104" s="31">
        <f t="shared" si="89"/>
        <v>6.9544939847154748</v>
      </c>
      <c r="BE104" s="31">
        <f t="shared" si="90"/>
        <v>4.8321602899807647</v>
      </c>
      <c r="BF104" s="31">
        <f t="shared" si="91"/>
        <v>4.9703517020937724</v>
      </c>
      <c r="BG104" s="31">
        <f t="shared" si="92"/>
        <v>4.1612787487826841</v>
      </c>
      <c r="BH104" s="31">
        <f t="shared" si="93"/>
        <v>4.3011536647081527</v>
      </c>
      <c r="BI104" s="31">
        <f t="shared" si="94"/>
        <v>4.3280358751125787</v>
      </c>
      <c r="BJ104" s="31">
        <f t="shared" si="95"/>
        <v>3.6617929848191033</v>
      </c>
      <c r="BK104" s="31">
        <f t="shared" si="96"/>
        <v>4.2749803158356894</v>
      </c>
      <c r="BL104" s="31">
        <f t="shared" si="97"/>
        <v>3.6617929848191033</v>
      </c>
      <c r="BM104" s="31">
        <f t="shared" si="73"/>
        <v>9.4998267138005126</v>
      </c>
      <c r="BN104" s="31">
        <f t="shared" si="74"/>
        <v>5.0678921568627437</v>
      </c>
      <c r="BO104" s="27"/>
      <c r="BP104" s="27"/>
      <c r="BQ104" s="27"/>
      <c r="BR104" s="27"/>
      <c r="BS104" s="27"/>
      <c r="BU104" s="27"/>
      <c r="BW104" s="27"/>
      <c r="BY104" s="27"/>
      <c r="BZ104" s="27"/>
      <c r="CB104" s="31"/>
      <c r="CC104" s="31"/>
      <c r="CD104" s="31"/>
    </row>
    <row r="105" spans="1:82" s="60" customFormat="1" x14ac:dyDescent="0.35">
      <c r="A105" s="59" t="s">
        <v>157</v>
      </c>
      <c r="B105" s="59" t="s">
        <v>168</v>
      </c>
      <c r="C105" s="59" t="s">
        <v>128</v>
      </c>
      <c r="D105" s="59">
        <v>53.486739999999998</v>
      </c>
      <c r="E105" s="59">
        <v>75.322519999999997</v>
      </c>
      <c r="F105" s="59" t="s">
        <v>61</v>
      </c>
      <c r="G105" s="59" t="s">
        <v>138</v>
      </c>
      <c r="H105" s="60">
        <v>52.35718151540383</v>
      </c>
      <c r="I105" s="60">
        <v>16.4828164029975</v>
      </c>
      <c r="J105" s="60">
        <v>6.7972481265611995</v>
      </c>
      <c r="K105" s="60">
        <v>4.0416069941715245</v>
      </c>
      <c r="L105" s="60">
        <v>15.104995836802667</v>
      </c>
      <c r="M105" s="60">
        <v>2.2963676103247295</v>
      </c>
      <c r="N105" s="60">
        <v>0.33680058284762698</v>
      </c>
      <c r="O105" s="60">
        <v>0.36741881765195666</v>
      </c>
      <c r="P105" s="60">
        <v>0.14288509575353872</v>
      </c>
      <c r="Q105" s="60">
        <v>0.13267901748542882</v>
      </c>
      <c r="R105" s="60">
        <v>98.060000000000016</v>
      </c>
      <c r="S105" s="60">
        <v>1.98</v>
      </c>
      <c r="T105" s="60">
        <v>9.8998959200666103</v>
      </c>
      <c r="U105" s="60">
        <v>46.947960033305577</v>
      </c>
      <c r="V105" s="60">
        <v>2.449458784346378</v>
      </c>
      <c r="W105" s="60">
        <v>7.2463155703580346</v>
      </c>
      <c r="X105" s="60">
        <v>15.513238967527061</v>
      </c>
      <c r="Y105" s="60">
        <v>2.0718338884263114</v>
      </c>
      <c r="Z105" s="60">
        <v>8.3689841798501252</v>
      </c>
      <c r="AA105" s="60">
        <v>0.65318900915903422</v>
      </c>
      <c r="AB105" s="60">
        <v>1.8166819317235638</v>
      </c>
      <c r="AC105" s="60">
        <v>0.21432764363030807</v>
      </c>
      <c r="AD105" s="60">
        <v>1.9493609492089925</v>
      </c>
      <c r="AE105" s="60">
        <v>0.26535803497085764</v>
      </c>
      <c r="AF105" s="60">
        <v>1.0716382181515405</v>
      </c>
      <c r="AG105" s="60">
        <v>0.10206078268109908</v>
      </c>
      <c r="AH105" s="60">
        <v>1.2859658617818486</v>
      </c>
      <c r="AI105" s="60">
        <v>0.13267901748542882</v>
      </c>
      <c r="AJ105" s="47">
        <v>0.57547909665507568</v>
      </c>
      <c r="AK105" s="60">
        <v>1.1532868442964195</v>
      </c>
      <c r="AM105" s="25">
        <f t="shared" si="75"/>
        <v>4.7422680412371134</v>
      </c>
      <c r="AN105" s="26">
        <f t="shared" si="76"/>
        <v>0.89682539682539664</v>
      </c>
      <c r="AO105" s="26"/>
      <c r="AP105" s="28">
        <f t="shared" si="77"/>
        <v>0.74176233502360744</v>
      </c>
      <c r="AQ105" s="28">
        <f t="shared" si="78"/>
        <v>0.16628323836853176</v>
      </c>
      <c r="AR105" s="29">
        <f t="shared" si="79"/>
        <v>-22.417320281332376</v>
      </c>
      <c r="AS105" s="29"/>
      <c r="AT105" s="30"/>
      <c r="AU105" s="31"/>
      <c r="AV105" s="31">
        <f t="shared" si="81"/>
        <v>13.568080521134346</v>
      </c>
      <c r="AW105" s="31">
        <f t="shared" si="82"/>
        <v>3.4354260650019328</v>
      </c>
      <c r="AX105" s="31">
        <f t="shared" si="83"/>
        <v>10.547766477959293</v>
      </c>
      <c r="AY105" s="31">
        <f t="shared" si="84"/>
        <v>8.7398529394518647</v>
      </c>
      <c r="AZ105" s="31">
        <f t="shared" si="85"/>
        <v>7.5066445232837369</v>
      </c>
      <c r="BA105" s="31">
        <f t="shared" si="86"/>
        <v>6.1809336631093981</v>
      </c>
      <c r="BB105" s="31">
        <f t="shared" si="87"/>
        <v>4.1917821458308557</v>
      </c>
      <c r="BC105" s="31">
        <f t="shared" si="88"/>
        <v>3.8880298164228226</v>
      </c>
      <c r="BD105" s="31">
        <f t="shared" si="89"/>
        <v>3.0481240465160471</v>
      </c>
      <c r="BE105" s="31">
        <f t="shared" si="90"/>
        <v>1.9845152187991488</v>
      </c>
      <c r="BF105" s="31">
        <f t="shared" si="91"/>
        <v>2.6449945036757021</v>
      </c>
      <c r="BG105" s="31">
        <f t="shared" si="92"/>
        <v>1.6180367986027904</v>
      </c>
      <c r="BH105" s="31">
        <f t="shared" si="93"/>
        <v>2.1758013011135406</v>
      </c>
      <c r="BI105" s="31">
        <f t="shared" si="94"/>
        <v>2.2325796211490427</v>
      </c>
      <c r="BJ105" s="31">
        <f t="shared" si="95"/>
        <v>1.3791997659607984</v>
      </c>
      <c r="BK105" s="31">
        <f t="shared" si="96"/>
        <v>2.6084500238982731</v>
      </c>
      <c r="BL105" s="31">
        <f t="shared" si="97"/>
        <v>1.7929596957490381</v>
      </c>
      <c r="BM105" s="31">
        <f t="shared" si="73"/>
        <v>4.04369122709734</v>
      </c>
      <c r="BN105" s="31">
        <f t="shared" si="74"/>
        <v>3.9494607843137248</v>
      </c>
      <c r="BO105" s="27"/>
      <c r="BP105" s="27"/>
      <c r="BQ105" s="27"/>
      <c r="BR105" s="27"/>
      <c r="BS105" s="27"/>
      <c r="BU105" s="27"/>
      <c r="BW105" s="27"/>
      <c r="BY105" s="27"/>
      <c r="BZ105" s="27"/>
      <c r="CB105" s="31"/>
      <c r="CC105" s="31"/>
      <c r="CD105" s="31"/>
    </row>
    <row r="106" spans="1:82" s="60" customFormat="1" x14ac:dyDescent="0.35">
      <c r="A106" s="59" t="s">
        <v>158</v>
      </c>
      <c r="B106" s="59" t="s">
        <v>168</v>
      </c>
      <c r="C106" s="59" t="s">
        <v>100</v>
      </c>
      <c r="D106" s="59">
        <v>53.544879999999999</v>
      </c>
      <c r="E106" s="59">
        <v>76.025379999999998</v>
      </c>
      <c r="F106" s="59" t="s">
        <v>61</v>
      </c>
      <c r="G106" s="59" t="s">
        <v>138</v>
      </c>
      <c r="H106" s="60">
        <v>62.149892605093591</v>
      </c>
      <c r="I106" s="60">
        <v>16.376649278919917</v>
      </c>
      <c r="J106" s="60">
        <v>6.6930653574716175</v>
      </c>
      <c r="K106" s="60">
        <v>2.9193157410248545</v>
      </c>
      <c r="L106" s="60">
        <v>5.899662473151273</v>
      </c>
      <c r="M106" s="60">
        <v>4.0280454127032836</v>
      </c>
      <c r="N106" s="60">
        <v>0.34584228290886782</v>
      </c>
      <c r="O106" s="60">
        <v>0.74254372506903965</v>
      </c>
      <c r="P106" s="60">
        <v>0.20343663700521636</v>
      </c>
      <c r="Q106" s="60">
        <v>9.1546486652347353E-2</v>
      </c>
      <c r="R106" s="60">
        <v>99.45</v>
      </c>
      <c r="S106" s="60">
        <v>1.68</v>
      </c>
      <c r="T106" s="60">
        <v>19.021325559987726</v>
      </c>
      <c r="U106" s="60">
        <v>181.05860693464254</v>
      </c>
      <c r="V106" s="60">
        <v>8.0357471617060465</v>
      </c>
      <c r="W106" s="60">
        <v>21.462565204050325</v>
      </c>
      <c r="X106" s="60">
        <v>45.16293341515803</v>
      </c>
      <c r="Y106" s="60">
        <v>5.3503835532371893</v>
      </c>
      <c r="Z106" s="60">
        <v>22.683185026081624</v>
      </c>
      <c r="AA106" s="60">
        <v>1.149416999079472</v>
      </c>
      <c r="AB106" s="60">
        <v>3.7025467934949372</v>
      </c>
      <c r="AC106" s="60">
        <v>0.48824792881251916</v>
      </c>
      <c r="AD106" s="60">
        <v>3.5703129794415469</v>
      </c>
      <c r="AE106" s="60">
        <v>0.62048174286590985</v>
      </c>
      <c r="AF106" s="60">
        <v>2.0547100337526851</v>
      </c>
      <c r="AG106" s="60">
        <v>0.23395213255599878</v>
      </c>
      <c r="AH106" s="60">
        <v>1.8207579011966861</v>
      </c>
      <c r="AI106" s="60">
        <v>0.22378030070573798</v>
      </c>
      <c r="AJ106" s="47">
        <v>1.0751996871773606</v>
      </c>
      <c r="AK106" s="60">
        <v>2.7769100951212029</v>
      </c>
      <c r="AM106" s="25">
        <f t="shared" si="75"/>
        <v>9.5187165775401077</v>
      </c>
      <c r="AN106" s="26">
        <f t="shared" si="76"/>
        <v>1.5251396648044693</v>
      </c>
      <c r="AO106" s="26"/>
      <c r="AP106" s="28">
        <f t="shared" si="77"/>
        <v>3.4270772187114011</v>
      </c>
      <c r="AQ106" s="28">
        <f t="shared" si="78"/>
        <v>2.3518775315340408</v>
      </c>
      <c r="AR106" s="29">
        <f t="shared" si="79"/>
        <v>-68.626336129606059</v>
      </c>
      <c r="AS106" s="29"/>
      <c r="AT106" s="30"/>
      <c r="AU106" s="31"/>
      <c r="AV106" s="31">
        <f t="shared" si="81"/>
        <v>32.669530530837676</v>
      </c>
      <c r="AW106" s="31">
        <f t="shared" si="82"/>
        <v>11.270332625113671</v>
      </c>
      <c r="AX106" s="31">
        <f t="shared" si="83"/>
        <v>31.240997385808331</v>
      </c>
      <c r="AY106" s="31">
        <f t="shared" si="84"/>
        <v>25.443906149384805</v>
      </c>
      <c r="AZ106" s="31">
        <f t="shared" si="85"/>
        <v>19.385447656656481</v>
      </c>
      <c r="BA106" s="31">
        <f t="shared" si="86"/>
        <v>16.752721584993811</v>
      </c>
      <c r="BB106" s="31">
        <f t="shared" si="87"/>
        <v>16.165947047735941</v>
      </c>
      <c r="BC106" s="31">
        <f t="shared" si="88"/>
        <v>6.8417678516635236</v>
      </c>
      <c r="BD106" s="31">
        <f t="shared" si="89"/>
        <v>6.2123268347230489</v>
      </c>
      <c r="BE106" s="31">
        <f t="shared" si="90"/>
        <v>4.5208141556714736</v>
      </c>
      <c r="BF106" s="31">
        <f t="shared" si="91"/>
        <v>4.8443866749546096</v>
      </c>
      <c r="BG106" s="31">
        <f t="shared" si="92"/>
        <v>3.783425261377499</v>
      </c>
      <c r="BH106" s="31">
        <f t="shared" si="93"/>
        <v>4.180511112085215</v>
      </c>
      <c r="BI106" s="31">
        <f t="shared" si="94"/>
        <v>4.2806459036514273</v>
      </c>
      <c r="BJ106" s="31">
        <f t="shared" si="95"/>
        <v>3.1615153048107945</v>
      </c>
      <c r="BK106" s="31">
        <f t="shared" si="96"/>
        <v>3.6932208949222844</v>
      </c>
      <c r="BL106" s="31">
        <f t="shared" si="97"/>
        <v>3.024058117645108</v>
      </c>
      <c r="BM106" s="31">
        <f t="shared" si="73"/>
        <v>8.4590113276898187</v>
      </c>
      <c r="BN106" s="31">
        <f t="shared" si="74"/>
        <v>2.8987192851824259</v>
      </c>
      <c r="BO106" s="27"/>
      <c r="BP106" s="27"/>
      <c r="BQ106" s="27"/>
      <c r="BR106" s="27"/>
      <c r="BS106" s="27"/>
      <c r="BU106" s="27"/>
      <c r="BW106" s="27"/>
      <c r="BY106" s="27"/>
      <c r="BZ106" s="27"/>
      <c r="CB106" s="31"/>
      <c r="CC106" s="31"/>
      <c r="CD106" s="31"/>
    </row>
    <row r="107" spans="1:82" s="60" customFormat="1" x14ac:dyDescent="0.35">
      <c r="A107" s="59" t="s">
        <v>159</v>
      </c>
      <c r="B107" s="59" t="s">
        <v>168</v>
      </c>
      <c r="C107" s="59" t="s">
        <v>132</v>
      </c>
      <c r="D107" s="59">
        <v>54.185099999999998</v>
      </c>
      <c r="E107" s="59">
        <v>72.51952</v>
      </c>
      <c r="F107" s="59" t="s">
        <v>133</v>
      </c>
      <c r="G107" s="59" t="s">
        <v>138</v>
      </c>
      <c r="H107" s="60">
        <v>50.514297469656448</v>
      </c>
      <c r="I107" s="60">
        <v>17.023318247274226</v>
      </c>
      <c r="J107" s="60">
        <v>10.304916683809916</v>
      </c>
      <c r="K107" s="60">
        <v>6.0415099773709109</v>
      </c>
      <c r="L107" s="60">
        <v>8.4055790989508345</v>
      </c>
      <c r="M107" s="60">
        <v>3.8896009051635465</v>
      </c>
      <c r="N107" s="60">
        <v>0.61627442912980868</v>
      </c>
      <c r="O107" s="60">
        <v>1.0102859493931289</v>
      </c>
      <c r="P107" s="60">
        <v>0.30308578481793869</v>
      </c>
      <c r="Q107" s="60">
        <v>0.11113145443324418</v>
      </c>
      <c r="R107" s="60">
        <v>98.22</v>
      </c>
      <c r="S107" s="60">
        <v>1</v>
      </c>
      <c r="T107" s="60">
        <v>12.628574367414112</v>
      </c>
      <c r="U107" s="60">
        <v>69.709730508125901</v>
      </c>
      <c r="V107" s="60">
        <v>2.4246862785435095</v>
      </c>
      <c r="W107" s="60">
        <v>8.4864019749022841</v>
      </c>
      <c r="X107" s="60">
        <v>21.620119317012961</v>
      </c>
      <c r="Y107" s="60">
        <v>3.2935321950216001</v>
      </c>
      <c r="Z107" s="60">
        <v>15.356346430775559</v>
      </c>
      <c r="AA107" s="60">
        <v>1.1113145443324419</v>
      </c>
      <c r="AB107" s="60">
        <v>3.374355070973051</v>
      </c>
      <c r="AC107" s="60">
        <v>0.45462867722690803</v>
      </c>
      <c r="AD107" s="60">
        <v>2.6974634848796541</v>
      </c>
      <c r="AE107" s="60">
        <v>0.51524583419049574</v>
      </c>
      <c r="AF107" s="60">
        <v>1.4245031886443118</v>
      </c>
      <c r="AG107" s="60">
        <v>0.15154289240896934</v>
      </c>
      <c r="AH107" s="60">
        <v>1.1113145443324419</v>
      </c>
      <c r="AI107" s="60">
        <v>0.14144003291503807</v>
      </c>
      <c r="AJ107" s="47">
        <v>1.2279764022460355</v>
      </c>
      <c r="AK107" s="60">
        <v>0.57586299115408346</v>
      </c>
      <c r="AM107" s="25">
        <f t="shared" si="75"/>
        <v>5.5200000000000005</v>
      </c>
      <c r="AN107" s="26">
        <f t="shared" si="76"/>
        <v>0.51818181818181808</v>
      </c>
      <c r="AO107" s="26"/>
      <c r="AP107" s="28">
        <f t="shared" si="77"/>
        <v>1.035461118943694</v>
      </c>
      <c r="AQ107" s="28">
        <f t="shared" si="78"/>
        <v>-0.19251528330234158</v>
      </c>
      <c r="AR107" s="29">
        <f t="shared" si="79"/>
        <v>18.592227151776825</v>
      </c>
      <c r="AS107" s="29"/>
      <c r="AT107" s="30"/>
      <c r="AU107" s="31"/>
      <c r="AV107" s="31">
        <f t="shared" si="81"/>
        <v>6.7748587194598047</v>
      </c>
      <c r="AW107" s="31">
        <f t="shared" si="82"/>
        <v>3.40068201759258</v>
      </c>
      <c r="AX107" s="31">
        <f t="shared" si="83"/>
        <v>12.352841302623411</v>
      </c>
      <c r="AY107" s="31">
        <f t="shared" si="84"/>
        <v>12.180348910993217</v>
      </c>
      <c r="AZ107" s="31">
        <f t="shared" si="85"/>
        <v>11.933087663121739</v>
      </c>
      <c r="BA107" s="31">
        <f t="shared" si="86"/>
        <v>11.341467083290663</v>
      </c>
      <c r="BB107" s="31">
        <f t="shared" si="87"/>
        <v>6.2240830810826697</v>
      </c>
      <c r="BC107" s="31">
        <f t="shared" si="88"/>
        <v>6.6149675257883445</v>
      </c>
      <c r="BD107" s="31">
        <f t="shared" si="89"/>
        <v>5.6616695821695489</v>
      </c>
      <c r="BE107" s="31">
        <f t="shared" si="90"/>
        <v>4.2095247891380376</v>
      </c>
      <c r="BF107" s="31">
        <f t="shared" si="91"/>
        <v>3.6600590025504127</v>
      </c>
      <c r="BG107" s="31">
        <f t="shared" si="92"/>
        <v>3.1417428914054617</v>
      </c>
      <c r="BH107" s="31">
        <f t="shared" si="93"/>
        <v>2.7755108499811234</v>
      </c>
      <c r="BI107" s="31">
        <f t="shared" si="94"/>
        <v>2.9677149763423163</v>
      </c>
      <c r="BJ107" s="31">
        <f t="shared" si="95"/>
        <v>2.0478769244455317</v>
      </c>
      <c r="BK107" s="31">
        <f t="shared" si="96"/>
        <v>2.2541877166986652</v>
      </c>
      <c r="BL107" s="31">
        <f t="shared" si="97"/>
        <v>1.9113517961491631</v>
      </c>
      <c r="BM107" s="31">
        <f t="shared" si="73"/>
        <v>5.4799523620484312</v>
      </c>
      <c r="BN107" s="31">
        <f t="shared" si="74"/>
        <v>1.9922058823529407</v>
      </c>
      <c r="BO107" s="27"/>
      <c r="BP107" s="27"/>
      <c r="BQ107" s="27"/>
      <c r="BR107" s="27"/>
      <c r="BS107" s="27"/>
      <c r="BU107" s="27"/>
      <c r="BW107" s="27"/>
      <c r="BY107" s="27"/>
      <c r="BZ107" s="27"/>
      <c r="CB107" s="31"/>
      <c r="CC107" s="31"/>
      <c r="CD107" s="31"/>
    </row>
    <row r="108" spans="1:82" s="64" customFormat="1" x14ac:dyDescent="0.35">
      <c r="A108" s="39" t="s">
        <v>75</v>
      </c>
      <c r="B108" s="63"/>
      <c r="C108" s="63"/>
      <c r="D108" s="63"/>
      <c r="E108" s="63"/>
      <c r="F108" s="63"/>
      <c r="G108" s="63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46">
        <f>AVERAGE(AJ86:AJ107)</f>
        <v>1.1227262499158825</v>
      </c>
      <c r="AK108" s="62"/>
      <c r="AM108" s="43">
        <f>AVERAGE(AM86:AM107)</f>
        <v>6.5834401708975374</v>
      </c>
      <c r="AN108" s="43">
        <f>AVERAGE(AN86:AN107)</f>
        <v>1.1738970322576316</v>
      </c>
      <c r="AO108" s="43"/>
      <c r="AP108" s="43"/>
      <c r="AQ108" s="43"/>
      <c r="AR108" s="43"/>
      <c r="AS108" s="43"/>
      <c r="AT108" s="45"/>
      <c r="AU108" s="46"/>
      <c r="AV108" s="47"/>
      <c r="AW108" s="47"/>
      <c r="AX108" s="46"/>
      <c r="AY108" s="46"/>
      <c r="AZ108" s="45"/>
      <c r="BA108" s="46"/>
      <c r="BB108" s="46"/>
      <c r="BC108" s="46"/>
      <c r="BD108" s="46"/>
      <c r="BE108" s="45"/>
      <c r="BF108" s="45"/>
      <c r="BG108" s="45"/>
      <c r="BH108" s="45"/>
      <c r="BI108" s="48"/>
      <c r="BJ108" s="47"/>
      <c r="BK108" s="47"/>
      <c r="BL108" s="47"/>
      <c r="BM108" s="43">
        <f>AVERAGE(BM86:BM107)</f>
        <v>5.4960299586787729</v>
      </c>
      <c r="BN108" s="43">
        <f>AVERAGE(BN86:BN107)</f>
        <v>3.5922540557933216</v>
      </c>
      <c r="BO108" s="47"/>
      <c r="BP108" s="47"/>
      <c r="BQ108" s="47"/>
      <c r="BR108" s="48"/>
      <c r="BS108" s="47"/>
      <c r="BU108" s="47"/>
      <c r="BW108" s="48"/>
      <c r="BY108" s="48"/>
      <c r="BZ108" s="48"/>
      <c r="CB108" s="46"/>
      <c r="CC108" s="46"/>
      <c r="CD108" s="46"/>
    </row>
    <row r="109" spans="1:82" s="64" customFormat="1" x14ac:dyDescent="0.35">
      <c r="A109" s="39" t="s">
        <v>76</v>
      </c>
      <c r="B109" s="63"/>
      <c r="C109" s="63"/>
      <c r="D109" s="63"/>
      <c r="E109" s="63"/>
      <c r="F109" s="63"/>
      <c r="G109" s="63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46">
        <f>_xlfn.STDEV.S(AJ86:AJ107)</f>
        <v>0.87376272831651802</v>
      </c>
      <c r="AK109" s="62"/>
      <c r="AM109" s="43">
        <f>_xlfn.STDEV.S(AM86:AM107)</f>
        <v>1.6190546657403431</v>
      </c>
      <c r="AN109" s="43">
        <f>_xlfn.STDEV.S(AN86:AN107)</f>
        <v>0.56745291735693326</v>
      </c>
      <c r="AO109" s="43"/>
      <c r="AP109" s="43"/>
      <c r="AQ109" s="43"/>
      <c r="AR109" s="43"/>
      <c r="AS109" s="43"/>
      <c r="AT109" s="45"/>
      <c r="AU109" s="46"/>
      <c r="AV109" s="47"/>
      <c r="AW109" s="47"/>
      <c r="AX109" s="46"/>
      <c r="AY109" s="46"/>
      <c r="AZ109" s="45"/>
      <c r="BA109" s="46"/>
      <c r="BB109" s="46"/>
      <c r="BC109" s="46"/>
      <c r="BD109" s="46"/>
      <c r="BE109" s="45"/>
      <c r="BF109" s="45"/>
      <c r="BG109" s="45"/>
      <c r="BH109" s="45"/>
      <c r="BI109" s="48"/>
      <c r="BJ109" s="47"/>
      <c r="BK109" s="47"/>
      <c r="BL109" s="47"/>
      <c r="BM109" s="43">
        <f>_xlfn.STDEV.S(BM86:BM107)</f>
        <v>2.3905495929292511</v>
      </c>
      <c r="BN109" s="43">
        <f>_xlfn.STDEV.S(BN86:BN107)</f>
        <v>1.2779777275962565</v>
      </c>
      <c r="BO109" s="47"/>
      <c r="BP109" s="47"/>
      <c r="BQ109" s="47"/>
      <c r="BR109" s="48"/>
      <c r="BS109" s="47"/>
      <c r="BU109" s="47"/>
      <c r="BW109" s="48"/>
      <c r="BY109" s="48"/>
      <c r="BZ109" s="48"/>
      <c r="CB109" s="46"/>
      <c r="CC109" s="46"/>
      <c r="CD109" s="46"/>
    </row>
    <row r="110" spans="1:82" ht="36" customHeight="1" x14ac:dyDescent="0.35">
      <c r="AR110" s="66" t="s">
        <v>160</v>
      </c>
      <c r="AS110" s="67">
        <f>SQRT(SUM(AS3:AS107)/39)</f>
        <v>0.85171975175921277</v>
      </c>
      <c r="BA110" s="31"/>
      <c r="BB110" s="31"/>
      <c r="BC110" s="31"/>
      <c r="BD110" s="31"/>
      <c r="BE110" s="30"/>
      <c r="BF110" s="30"/>
      <c r="BG110" s="30"/>
      <c r="BH110" s="30"/>
      <c r="BI110" s="32"/>
      <c r="BU110" s="27"/>
      <c r="BW110" s="32"/>
    </row>
    <row r="111" spans="1:82" ht="36" customHeight="1" x14ac:dyDescent="0.35">
      <c r="AR111" s="70" t="s">
        <v>161</v>
      </c>
      <c r="AS111" s="71">
        <f>AS110/(MAX(AJ3:AJ9,AJ26:AJ28,AJ49:AJ67,AJ86:AJ95)-MIN(AJ3:AJ9,AJ26:AJ28,AJ49:AJ67,AJ86:AJ95))</f>
        <v>0.23040626852416218</v>
      </c>
    </row>
    <row r="112" spans="1:82" ht="36" customHeight="1" x14ac:dyDescent="0.35">
      <c r="AR112" s="66" t="s">
        <v>162</v>
      </c>
      <c r="AS112" s="67">
        <f>AS111*100</f>
        <v>23.040626852416217</v>
      </c>
      <c r="BI112" s="32"/>
    </row>
    <row r="113" spans="37:61" ht="36" customHeight="1" x14ac:dyDescent="0.35">
      <c r="AR113" s="72" t="s">
        <v>163</v>
      </c>
      <c r="AS113" s="73">
        <f>[1]Compilation!$C$112</f>
        <v>3.3142677048386462</v>
      </c>
      <c r="BI113" s="32"/>
    </row>
    <row r="114" spans="37:61" ht="36" customHeight="1" x14ac:dyDescent="0.35">
      <c r="AR114" s="74" t="s">
        <v>164</v>
      </c>
      <c r="AS114" s="75">
        <f>SQRT(AS112^2+AS113^2)</f>
        <v>23.27777601429354</v>
      </c>
      <c r="BI114" s="32"/>
    </row>
    <row r="115" spans="37:61" x14ac:dyDescent="0.35">
      <c r="AK115" s="60"/>
      <c r="BI115" s="32"/>
    </row>
  </sheetData>
  <pageMargins left="0.7" right="0.7" top="0.75" bottom="0.75" header="0.3" footer="0.3"/>
  <pageSetup scale="63" orientation="portrait" horizontalDpi="4294967293" verticalDpi="0" r:id="rId1"/>
  <rowBreaks count="1" manualBreakCount="1">
    <brk id="47" max="10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S1</vt:lpstr>
      <vt:lpstr>G47658</vt:lpstr>
      <vt:lpstr>'Table S1'!Print_Area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Jennifer Olivarez</cp:lastModifiedBy>
  <cp:lastPrinted>2019-12-19T08:19:22Z</cp:lastPrinted>
  <dcterms:created xsi:type="dcterms:W3CDTF">2019-11-09T21:02:52Z</dcterms:created>
  <dcterms:modified xsi:type="dcterms:W3CDTF">2020-06-24T14:49:02Z</dcterms:modified>
</cp:coreProperties>
</file>