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iso\Desktop\"/>
    </mc:Choice>
  </mc:AlternateContent>
  <xr:revisionPtr revIDLastSave="0" documentId="8_{339A9851-59ED-4EE4-AB53-46130F6FD618}" xr6:coauthVersionLast="34" xr6:coauthVersionMax="34" xr10:uidLastSave="{00000000-0000-0000-0000-000000000000}"/>
  <bookViews>
    <workbookView xWindow="5810" yWindow="50" windowWidth="20730" windowHeight="11760" tabRatio="567" activeTab="3" xr2:uid="{00000000-000D-0000-FFFF-FFFF00000000}"/>
  </bookViews>
  <sheets>
    <sheet name="Y-3 Core 25.8" sheetId="3" r:id="rId1"/>
    <sheet name="PR Sample CF132_nexus" sheetId="2" r:id="rId2"/>
    <sheet name="PR Sample CF132_noblesse" sheetId="1" r:id="rId3"/>
    <sheet name="S19 ERU3 22.9" sheetId="4" r:id="rId4"/>
  </sheets>
  <calcPr calcId="179021" iterate="1" iterateCount="1" calcOnSave="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F22" i="4" l="1"/>
  <c r="AF21" i="4"/>
  <c r="AF20" i="4"/>
  <c r="AF19" i="4"/>
  <c r="AF18" i="4"/>
  <c r="AF17" i="4"/>
  <c r="AF16" i="4"/>
  <c r="AF15" i="4"/>
  <c r="AF14" i="4"/>
  <c r="AF13" i="4"/>
  <c r="AF12" i="4"/>
  <c r="AF11" i="4"/>
  <c r="AF10" i="4"/>
  <c r="AF9" i="4"/>
  <c r="AF8" i="4"/>
  <c r="AF7" i="4"/>
  <c r="AF6" i="4"/>
  <c r="AD22" i="4"/>
  <c r="AD21" i="4"/>
  <c r="AD20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AD6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FJ14" i="1"/>
  <c r="J2" i="3"/>
</calcChain>
</file>

<file path=xl/sharedStrings.xml><?xml version="1.0" encoding="utf-8"?>
<sst xmlns="http://schemas.openxmlformats.org/spreadsheetml/2006/main" count="803" uniqueCount="393">
  <si>
    <t>xenocryst</t>
    <phoneticPr fontId="5" type="noConversion"/>
  </si>
  <si>
    <t>CI-age</t>
    <phoneticPr fontId="5" type="noConversion"/>
  </si>
  <si>
    <t>CI-age</t>
    <phoneticPr fontId="5" type="noConversion"/>
  </si>
  <si>
    <t>Comment</t>
    <phoneticPr fontId="5" type="noConversion"/>
  </si>
  <si>
    <t xml:space="preserve">  Background corrections </t>
    <phoneticPr fontId="5" type="noConversion"/>
  </si>
  <si>
    <r>
      <t>4.955 x 10</t>
    </r>
    <r>
      <rPr>
        <vertAlign val="superscript"/>
        <sz val="10"/>
        <rFont val="Arial"/>
        <family val="2"/>
      </rPr>
      <t>-10</t>
    </r>
    <r>
      <rPr>
        <sz val="10"/>
        <rFont val="Arial"/>
        <family val="2"/>
      </rPr>
      <t xml:space="preserve"> ± 1.340 x 10</t>
    </r>
    <r>
      <rPr>
        <vertAlign val="superscript"/>
        <sz val="10"/>
        <rFont val="Arial"/>
        <family val="2"/>
      </rPr>
      <t>-12</t>
    </r>
    <phoneticPr fontId="5" type="noConversion"/>
  </si>
  <si>
    <r>
      <t>37</t>
    </r>
    <r>
      <rPr>
        <sz val="10"/>
        <rFont val="Arial"/>
        <family val="2"/>
      </rPr>
      <t>Ar λ</t>
    </r>
    <phoneticPr fontId="5" type="noConversion"/>
  </si>
  <si>
    <t>0.01975 ± 0</t>
    <phoneticPr fontId="5" type="noConversion"/>
  </si>
  <si>
    <r>
      <t>39</t>
    </r>
    <r>
      <rPr>
        <sz val="10"/>
        <rFont val="Arial"/>
        <family val="2"/>
      </rPr>
      <t>Ar λ</t>
    </r>
    <phoneticPr fontId="5" type="noConversion"/>
  </si>
  <si>
    <r>
      <t>7.068000 x 10</t>
    </r>
    <r>
      <rPr>
        <vertAlign val="superscript"/>
        <sz val="10"/>
        <rFont val="Arial"/>
        <family val="2"/>
      </rPr>
      <t>-6</t>
    </r>
    <r>
      <rPr>
        <sz val="10"/>
        <rFont val="Arial"/>
        <family val="2"/>
      </rPr>
      <t xml:space="preserve"> ± 0</t>
    </r>
    <phoneticPr fontId="5" type="noConversion"/>
  </si>
  <si>
    <r>
      <t>36</t>
    </r>
    <r>
      <rPr>
        <sz val="10"/>
        <rFont val="Arial"/>
        <family val="2"/>
      </rPr>
      <t>Cl λ</t>
    </r>
    <phoneticPr fontId="5" type="noConversion"/>
  </si>
  <si>
    <r>
      <t>6.308000 x 10</t>
    </r>
    <r>
      <rPr>
        <vertAlign val="superscript"/>
        <sz val="10"/>
        <rFont val="Arial"/>
        <family val="2"/>
      </rPr>
      <t>-9</t>
    </r>
    <r>
      <rPr>
        <sz val="10"/>
        <rFont val="Arial"/>
        <family val="2"/>
      </rPr>
      <t xml:space="preserve"> ± 0</t>
    </r>
    <phoneticPr fontId="5" type="noConversion"/>
  </si>
  <si>
    <t>/Dalton</t>
    <phoneticPr fontId="5" type="noConversion"/>
  </si>
  <si>
    <t>error in J included</t>
    <phoneticPr fontId="5" type="noConversion"/>
  </si>
  <si>
    <t>Run ID</t>
    <phoneticPr fontId="5" type="noConversion"/>
  </si>
  <si>
    <r>
      <t>±</t>
    </r>
    <r>
      <rPr>
        <sz val="10"/>
        <rFont val="Symbol"/>
        <family val="1"/>
      </rPr>
      <t>s</t>
    </r>
    <r>
      <rPr>
        <vertAlign val="subscript"/>
        <sz val="10"/>
        <rFont val="Arial"/>
        <family val="2"/>
      </rPr>
      <t>40</t>
    </r>
  </si>
  <si>
    <r>
      <t>±</t>
    </r>
    <r>
      <rPr>
        <sz val="10"/>
        <rFont val="Symbol"/>
        <family val="1"/>
      </rPr>
      <t>s</t>
    </r>
    <r>
      <rPr>
        <vertAlign val="subscript"/>
        <sz val="10"/>
        <rFont val="Arial"/>
        <family val="2"/>
      </rPr>
      <t>39</t>
    </r>
  </si>
  <si>
    <r>
      <t>±</t>
    </r>
    <r>
      <rPr>
        <sz val="10"/>
        <rFont val="Symbol"/>
        <family val="1"/>
      </rPr>
      <t>s</t>
    </r>
    <r>
      <rPr>
        <vertAlign val="subscript"/>
        <sz val="10"/>
        <rFont val="Arial"/>
        <family val="2"/>
      </rPr>
      <t>38</t>
    </r>
  </si>
  <si>
    <r>
      <t>±</t>
    </r>
    <r>
      <rPr>
        <sz val="10"/>
        <rFont val="Symbol"/>
        <family val="1"/>
      </rPr>
      <t>s</t>
    </r>
    <r>
      <rPr>
        <vertAlign val="subscript"/>
        <sz val="10"/>
        <rFont val="Arial"/>
        <family val="2"/>
      </rPr>
      <t>37</t>
    </r>
  </si>
  <si>
    <r>
      <t>±</t>
    </r>
    <r>
      <rPr>
        <sz val="10"/>
        <rFont val="Symbol"/>
        <family val="1"/>
      </rPr>
      <t>s</t>
    </r>
    <r>
      <rPr>
        <vertAlign val="subscript"/>
        <sz val="10"/>
        <rFont val="Arial"/>
        <family val="2"/>
      </rPr>
      <t>36</t>
    </r>
  </si>
  <si>
    <r>
      <t>±</t>
    </r>
    <r>
      <rPr>
        <sz val="10"/>
        <rFont val="Symbol"/>
        <family val="1"/>
      </rPr>
      <t xml:space="preserve"> </t>
    </r>
    <r>
      <rPr>
        <sz val="10"/>
        <rFont val="Arial"/>
        <family val="2"/>
      </rPr>
      <t>D</t>
    </r>
  </si>
  <si>
    <r>
      <t>± %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</t>
    </r>
    <phoneticPr fontId="5" type="noConversion"/>
  </si>
  <si>
    <r>
      <t>196 ± 8.160000 × 10</t>
    </r>
    <r>
      <rPr>
        <vertAlign val="superscript"/>
        <sz val="10"/>
        <rFont val="Arial"/>
        <family val="2"/>
      </rPr>
      <t>-7</t>
    </r>
    <phoneticPr fontId="5" type="noConversion"/>
  </si>
  <si>
    <r>
      <t>(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36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atm</t>
    </r>
    <phoneticPr fontId="5" type="noConversion"/>
  </si>
  <si>
    <r>
      <t>(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38</t>
    </r>
    <r>
      <rPr>
        <sz val="10"/>
        <rFont val="Arial"/>
        <family val="2"/>
      </rPr>
      <t>Ar</t>
    </r>
    <r>
      <rPr>
        <vertAlign val="subscript"/>
        <sz val="10"/>
        <rFont val="Arial"/>
        <family val="2"/>
      </rPr>
      <t>)atm</t>
    </r>
    <phoneticPr fontId="5" type="noConversion"/>
  </si>
  <si>
    <r>
      <t>36</t>
    </r>
    <r>
      <rPr>
        <sz val="10"/>
        <rFont val="Arial"/>
        <family val="2"/>
      </rPr>
      <t>Cl λ</t>
    </r>
    <phoneticPr fontId="5" type="noConversion"/>
  </si>
  <si>
    <r>
      <t>6.308000 x 10</t>
    </r>
    <r>
      <rPr>
        <vertAlign val="superscript"/>
        <sz val="10"/>
        <rFont val="Arial"/>
        <family val="2"/>
      </rPr>
      <t>-9</t>
    </r>
    <r>
      <rPr>
        <sz val="10"/>
        <rFont val="Arial"/>
        <family val="2"/>
      </rPr>
      <t xml:space="preserve"> ± 0</t>
    </r>
    <phoneticPr fontId="5" type="noConversion"/>
  </si>
  <si>
    <r>
      <t>±σ</t>
    </r>
    <r>
      <rPr>
        <vertAlign val="subscript"/>
        <sz val="10"/>
        <rFont val="Arial"/>
        <family val="2"/>
      </rPr>
      <t>39</t>
    </r>
    <phoneticPr fontId="5" type="noConversion"/>
  </si>
  <si>
    <r>
      <t>±σ</t>
    </r>
    <r>
      <rPr>
        <vertAlign val="subscript"/>
        <sz val="10"/>
        <rFont val="Arial"/>
        <family val="2"/>
      </rPr>
      <t>40</t>
    </r>
    <phoneticPr fontId="5" type="noConversion"/>
  </si>
  <si>
    <r>
      <t>±σ</t>
    </r>
    <r>
      <rPr>
        <vertAlign val="subscript"/>
        <sz val="10"/>
        <rFont val="Arial"/>
        <family val="2"/>
      </rPr>
      <t>38</t>
    </r>
    <phoneticPr fontId="5" type="noConversion"/>
  </si>
  <si>
    <r>
      <t>±σ</t>
    </r>
    <r>
      <rPr>
        <vertAlign val="subscript"/>
        <sz val="10"/>
        <rFont val="Arial"/>
        <family val="2"/>
      </rPr>
      <t>37</t>
    </r>
    <phoneticPr fontId="5" type="noConversion"/>
  </si>
  <si>
    <r>
      <t>±σ</t>
    </r>
    <r>
      <rPr>
        <vertAlign val="subscript"/>
        <sz val="10"/>
        <rFont val="Arial"/>
        <family val="2"/>
      </rPr>
      <t>36</t>
    </r>
    <phoneticPr fontId="5" type="noConversion"/>
  </si>
  <si>
    <t>±σ</t>
    <phoneticPr fontId="5" type="noConversion"/>
  </si>
  <si>
    <t>± σ</t>
    <phoneticPr fontId="5" type="noConversion"/>
  </si>
  <si>
    <t>Nucleogenic production ratios (Renne et al., 2015):</t>
    <phoneticPr fontId="5" type="noConversion"/>
  </si>
  <si>
    <t>Y-3 Borehole S19 Sample 25.8</t>
    <phoneticPr fontId="5" type="noConversion"/>
  </si>
  <si>
    <t>Lab ID 37157</t>
    <phoneticPr fontId="5" type="noConversion"/>
  </si>
  <si>
    <t xml:space="preserve"> J = 2.66E-04 ± 5.228E-07</t>
    <phoneticPr fontId="5" type="noConversion"/>
  </si>
  <si>
    <t>Sanidine</t>
    <phoneticPr fontId="5" type="noConversion"/>
  </si>
  <si>
    <t>Irradiation # 457PRA</t>
    <phoneticPr fontId="5" type="noConversion"/>
  </si>
  <si>
    <t>TRIGA, Oregon State</t>
    <phoneticPr fontId="5" type="noConversion"/>
  </si>
  <si>
    <t xml:space="preserve">ACS-2 </t>
    <phoneticPr fontId="5" type="noConversion"/>
  </si>
  <si>
    <t>Values in red were excluded from the final age determination</t>
    <phoneticPr fontId="5" type="noConversion"/>
  </si>
  <si>
    <t>Run ID</t>
    <phoneticPr fontId="5" type="noConversion"/>
  </si>
  <si>
    <r>
      <t>± %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</t>
    </r>
    <phoneticPr fontId="5" type="noConversion"/>
  </si>
  <si>
    <r>
      <t xml:space="preserve"> 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</t>
    </r>
    <r>
      <rPr>
        <vertAlign val="subscript"/>
        <sz val="10"/>
        <rFont val="Arial"/>
        <family val="2"/>
      </rPr>
      <t>K</t>
    </r>
    <phoneticPr fontId="5" type="noConversion"/>
  </si>
  <si>
    <r>
      <t xml:space="preserve">±  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</t>
    </r>
    <r>
      <rPr>
        <vertAlign val="subscript"/>
        <sz val="10"/>
        <rFont val="Arial"/>
        <family val="2"/>
      </rPr>
      <t>K</t>
    </r>
    <phoneticPr fontId="5" type="noConversion"/>
  </si>
  <si>
    <t>Ca/K</t>
    <phoneticPr fontId="5" type="noConversion"/>
  </si>
  <si>
    <t>cps</t>
    <phoneticPr fontId="5" type="noConversion"/>
  </si>
  <si>
    <t>Values in red were excluded from the final age determination</t>
    <phoneticPr fontId="5" type="noConversion"/>
  </si>
  <si>
    <t>nA</t>
    <phoneticPr fontId="5" type="noConversion"/>
  </si>
  <si>
    <t>(Ma)</t>
    <phoneticPr fontId="5" type="noConversion"/>
  </si>
  <si>
    <t>Ca/K</t>
    <phoneticPr fontId="5" type="noConversion"/>
  </si>
  <si>
    <t xml:space="preserve">  Background corrections </t>
    <phoneticPr fontId="5" type="noConversion"/>
  </si>
  <si>
    <t>Run ID</t>
    <phoneticPr fontId="5" type="noConversion"/>
  </si>
  <si>
    <r>
      <t>40</t>
    </r>
    <r>
      <rPr>
        <sz val="10"/>
        <rFont val="Arial"/>
        <family val="2"/>
      </rPr>
      <t>Ar</t>
    </r>
  </si>
  <si>
    <t>37163-33</t>
  </si>
  <si>
    <t>37163-34</t>
  </si>
  <si>
    <t>37157-19</t>
  </si>
  <si>
    <t>37157-24</t>
  </si>
  <si>
    <t>37157-25</t>
  </si>
  <si>
    <t>37157-26</t>
  </si>
  <si>
    <t>37157-27</t>
  </si>
  <si>
    <t>37157-28</t>
  </si>
  <si>
    <t>37157-29</t>
  </si>
  <si>
    <t>37157-30</t>
  </si>
  <si>
    <t>37157-31</t>
  </si>
  <si>
    <t>37157-32</t>
  </si>
  <si>
    <t>37157-33</t>
  </si>
  <si>
    <t>37157-34</t>
  </si>
  <si>
    <t>37157-35</t>
  </si>
  <si>
    <t>37157-36</t>
  </si>
  <si>
    <t>37157-37</t>
  </si>
  <si>
    <t>37157-38</t>
  </si>
  <si>
    <t>37157-39</t>
  </si>
  <si>
    <t>37157-40</t>
  </si>
  <si>
    <t>37157-41</t>
  </si>
  <si>
    <t>37157-42</t>
  </si>
  <si>
    <t>37157-43</t>
  </si>
  <si>
    <t>xenocryst</t>
    <phoneticPr fontId="5" type="noConversion"/>
  </si>
  <si>
    <t>CI-age</t>
    <phoneticPr fontId="5" type="noConversion"/>
  </si>
  <si>
    <t>CI-age</t>
    <phoneticPr fontId="5" type="noConversion"/>
  </si>
  <si>
    <t>CI-age</t>
    <phoneticPr fontId="5" type="noConversion"/>
  </si>
  <si>
    <t>37157-44</t>
  </si>
  <si>
    <t>37157-45</t>
  </si>
  <si>
    <t>37157-46</t>
  </si>
  <si>
    <t>37157-47</t>
  </si>
  <si>
    <t>37157-48</t>
  </si>
  <si>
    <t>37157-49</t>
  </si>
  <si>
    <t>37157-50</t>
  </si>
  <si>
    <t>37157-51</t>
  </si>
  <si>
    <r>
      <t>(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K</t>
    </r>
    <phoneticPr fontId="5" type="noConversion"/>
  </si>
  <si>
    <r>
      <t>7.30 ± 0.92 x 10</t>
    </r>
    <r>
      <rPr>
        <vertAlign val="superscript"/>
        <sz val="10"/>
        <rFont val="Arial"/>
        <family val="2"/>
      </rPr>
      <t>-4</t>
    </r>
    <phoneticPr fontId="5" type="noConversion"/>
  </si>
  <si>
    <r>
      <t>(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K</t>
    </r>
    <phoneticPr fontId="5" type="noConversion"/>
  </si>
  <si>
    <r>
      <t>2.24 ± 0.16 × 10</t>
    </r>
    <r>
      <rPr>
        <vertAlign val="superscript"/>
        <sz val="10"/>
        <rFont val="Arial"/>
        <family val="2"/>
      </rPr>
      <t>-4</t>
    </r>
    <phoneticPr fontId="5" type="noConversion"/>
  </si>
  <si>
    <r>
      <t>(</t>
    </r>
    <r>
      <rPr>
        <vertAlign val="superscript"/>
        <sz val="10"/>
        <rFont val="Arial"/>
        <family val="2"/>
      </rPr>
      <t>38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K</t>
    </r>
    <phoneticPr fontId="5" type="noConversion"/>
  </si>
  <si>
    <r>
      <t>(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phoneticPr fontId="5" type="noConversion"/>
  </si>
  <si>
    <r>
      <t>7.02 ± 0.12 x 10</t>
    </r>
    <r>
      <rPr>
        <vertAlign val="superscript"/>
        <sz val="10"/>
        <rFont val="Arial"/>
        <family val="2"/>
      </rPr>
      <t>-4</t>
    </r>
    <phoneticPr fontId="5" type="noConversion"/>
  </si>
  <si>
    <r>
      <t>(</t>
    </r>
    <r>
      <rPr>
        <vertAlign val="superscript"/>
        <sz val="10"/>
        <rFont val="Arial"/>
        <family val="2"/>
      </rPr>
      <t>38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phoneticPr fontId="5" type="noConversion"/>
  </si>
  <si>
    <r>
      <t>(</t>
    </r>
    <r>
      <rPr>
        <vertAlign val="superscript"/>
        <sz val="10"/>
        <rFont val="Arial"/>
        <family val="2"/>
      </rPr>
      <t>36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phoneticPr fontId="5" type="noConversion"/>
  </si>
  <si>
    <r>
      <t>36</t>
    </r>
    <r>
      <rPr>
        <sz val="10"/>
        <rFont val="Arial"/>
        <family val="2"/>
      </rPr>
      <t>Cl/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Cl</t>
    </r>
    <phoneticPr fontId="5" type="noConversion"/>
  </si>
  <si>
    <r>
      <t>40</t>
    </r>
    <r>
      <rPr>
        <sz val="10"/>
        <rFont val="Arial"/>
        <family val="2"/>
      </rPr>
      <t>K λ</t>
    </r>
    <r>
      <rPr>
        <vertAlign val="subscript"/>
        <sz val="10"/>
        <rFont val="Arial"/>
        <family val="2"/>
      </rPr>
      <t>ε</t>
    </r>
    <phoneticPr fontId="5" type="noConversion"/>
  </si>
  <si>
    <t>Nexus Ambient temp_Ave</t>
  </si>
  <si>
    <t>Nexus rack temp_Ave</t>
  </si>
  <si>
    <t>Nexus Magnet temp_Ave</t>
  </si>
  <si>
    <t>Nexus Cold finger temp_Ave</t>
  </si>
  <si>
    <t>/Dalton</t>
  </si>
  <si>
    <t>37163-01</t>
  </si>
  <si>
    <t>37163-02</t>
  </si>
  <si>
    <t>37163-11</t>
  </si>
  <si>
    <t>37163-04</t>
  </si>
  <si>
    <t>PR Sample CF132</t>
    <phoneticPr fontId="5" type="noConversion"/>
  </si>
  <si>
    <t>37163-07</t>
  </si>
  <si>
    <t>--- Atmospheric argon ratios and discrimination ---</t>
  </si>
  <si>
    <t>37163-03</t>
  </si>
  <si>
    <t>37163-59</t>
  </si>
  <si>
    <t>D</t>
  </si>
  <si>
    <t>Nexus Extr IG pressure_Ave</t>
  </si>
  <si>
    <t>37163-58</t>
  </si>
  <si>
    <t>--- Decay constants ---</t>
  </si>
  <si>
    <t>37163-57</t>
  </si>
  <si>
    <t>37163-56</t>
  </si>
  <si>
    <r>
      <t xml:space="preserve"> 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</t>
    </r>
    <r>
      <rPr>
        <vertAlign val="subscript"/>
        <sz val="10"/>
        <rFont val="Arial"/>
        <family val="2"/>
      </rPr>
      <t>K</t>
    </r>
    <phoneticPr fontId="5" type="noConversion"/>
  </si>
  <si>
    <r>
      <t xml:space="preserve">±  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</t>
    </r>
    <r>
      <rPr>
        <vertAlign val="subscript"/>
        <sz val="10"/>
        <rFont val="Arial"/>
        <family val="2"/>
      </rPr>
      <t>K</t>
    </r>
    <phoneticPr fontId="5" type="noConversion"/>
  </si>
  <si>
    <r>
      <t>±</t>
    </r>
    <r>
      <rPr>
        <sz val="10"/>
        <rFont val="Symbol"/>
        <family val="1"/>
      </rPr>
      <t>s</t>
    </r>
  </si>
  <si>
    <t>nA</t>
    <phoneticPr fontId="5" type="noConversion"/>
  </si>
  <si>
    <t>nA</t>
    <phoneticPr fontId="5" type="noConversion"/>
  </si>
  <si>
    <t>(Ma)</t>
    <phoneticPr fontId="5" type="noConversion"/>
  </si>
  <si>
    <t>nA</t>
    <phoneticPr fontId="5" type="noConversion"/>
  </si>
  <si>
    <t>Nucleogenic production ratios (Renne et al., 2015):</t>
    <phoneticPr fontId="5" type="noConversion"/>
  </si>
  <si>
    <r>
      <t>7.30 ± 0.92 x 10</t>
    </r>
    <r>
      <rPr>
        <vertAlign val="superscript"/>
        <sz val="10"/>
        <rFont val="Arial"/>
        <family val="2"/>
      </rPr>
      <t>-4</t>
    </r>
    <phoneticPr fontId="5" type="noConversion"/>
  </si>
  <si>
    <r>
      <t>(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K</t>
    </r>
    <phoneticPr fontId="5" type="noConversion"/>
  </si>
  <si>
    <r>
      <t>2.24 ± 0.16 × 10</t>
    </r>
    <r>
      <rPr>
        <vertAlign val="superscript"/>
        <sz val="10"/>
        <rFont val="Arial"/>
        <family val="2"/>
      </rPr>
      <t>-4</t>
    </r>
    <phoneticPr fontId="5" type="noConversion"/>
  </si>
  <si>
    <r>
      <t>(</t>
    </r>
    <r>
      <rPr>
        <vertAlign val="superscript"/>
        <sz val="10"/>
        <rFont val="Arial"/>
        <family val="2"/>
      </rPr>
      <t>38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K</t>
    </r>
    <phoneticPr fontId="5" type="noConversion"/>
  </si>
  <si>
    <r>
      <t>1.196 ± 0.013 x 10</t>
    </r>
    <r>
      <rPr>
        <vertAlign val="superscript"/>
        <sz val="10"/>
        <rFont val="Arial"/>
        <family val="2"/>
      </rPr>
      <t>-2</t>
    </r>
    <phoneticPr fontId="5" type="noConversion"/>
  </si>
  <si>
    <r>
      <t>0.0000196 ± 8.160000 × 10</t>
    </r>
    <r>
      <rPr>
        <vertAlign val="superscript"/>
        <sz val="10"/>
        <rFont val="Arial"/>
        <family val="2"/>
      </rPr>
      <t>-7</t>
    </r>
    <phoneticPr fontId="5" type="noConversion"/>
  </si>
  <si>
    <r>
      <t>2.702 ± 0.004 x 10</t>
    </r>
    <r>
      <rPr>
        <vertAlign val="superscript"/>
        <sz val="10"/>
        <rFont val="Arial"/>
        <family val="2"/>
      </rPr>
      <t>-4</t>
    </r>
    <r>
      <rPr>
        <sz val="10"/>
        <rFont val="Arial"/>
        <family val="2"/>
      </rPr>
      <t xml:space="preserve"> </t>
    </r>
    <phoneticPr fontId="5" type="noConversion"/>
  </si>
  <si>
    <r>
      <t>37</t>
    </r>
    <r>
      <rPr>
        <sz val="10"/>
        <rFont val="Arial"/>
        <family val="2"/>
      </rPr>
      <t>Ar λ</t>
    </r>
    <phoneticPr fontId="5" type="noConversion"/>
  </si>
  <si>
    <t>0.01975 ± 0</t>
    <phoneticPr fontId="5" type="noConversion"/>
  </si>
  <si>
    <t>Fract_38Ar_Atm</t>
  </si>
  <si>
    <t>Fract_38Ar_Cl</t>
  </si>
  <si>
    <t>Fract_38Ar_Ca</t>
  </si>
  <si>
    <t>Fract_37Ar_Ca</t>
  </si>
  <si>
    <t>Fract_37Ar_K</t>
  </si>
  <si>
    <t>Fract_36Ar_Atm</t>
  </si>
  <si>
    <t>Fract_36Ar_Ca</t>
  </si>
  <si>
    <t>Fract_36Ar_Cl</t>
  </si>
  <si>
    <t>Ar39_Moles</t>
  </si>
  <si>
    <t>Irrad</t>
  </si>
  <si>
    <t>J</t>
  </si>
  <si>
    <t>J_Er</t>
  </si>
  <si>
    <t>37_Decay</t>
  </si>
  <si>
    <t>39_Decay</t>
  </si>
  <si>
    <t>Ca_39_Over_37</t>
  </si>
  <si>
    <t>Ca_39_Over_37_Er</t>
  </si>
  <si>
    <t>Ca_38_Over_37</t>
  </si>
  <si>
    <t>Ca_38_Over_37_Er</t>
  </si>
  <si>
    <t>Ca_36_Over_37</t>
  </si>
  <si>
    <t>Ca_36_Over_37_Er</t>
  </si>
  <si>
    <t>K_38_Over_39</t>
  </si>
  <si>
    <t>K_38_Over_39_Er</t>
  </si>
  <si>
    <r>
      <t>5.757 x 10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1 ±1.6 x 10</t>
    </r>
    <r>
      <rPr>
        <vertAlign val="superscript"/>
        <sz val="10"/>
        <rFont val="Arial"/>
        <family val="2"/>
      </rPr>
      <t>-13</t>
    </r>
    <phoneticPr fontId="5" type="noConversion"/>
  </si>
  <si>
    <r>
      <t>40</t>
    </r>
    <r>
      <rPr>
        <sz val="10"/>
        <rFont val="Arial"/>
        <family val="2"/>
      </rPr>
      <t>K λ</t>
    </r>
    <r>
      <rPr>
        <vertAlign val="subscript"/>
        <sz val="10"/>
        <rFont val="Arial"/>
        <family val="2"/>
      </rPr>
      <t>β</t>
    </r>
    <phoneticPr fontId="5" type="noConversion"/>
  </si>
  <si>
    <t>Ar37_Over_Ar39</t>
  </si>
  <si>
    <t>Ar37_Over_Ar39_Er</t>
  </si>
  <si>
    <t>Cl_Over_K</t>
  </si>
  <si>
    <t>Cl_Over_K_Er</t>
  </si>
  <si>
    <t>Ar38_Over_Ar39</t>
  </si>
  <si>
    <t>Ar38_Over_Ar39_Er</t>
  </si>
  <si>
    <t>Ar40_Over_Ar39</t>
  </si>
  <si>
    <t>Ar40_Over_Ar39_Er</t>
  </si>
  <si>
    <t>Ar40Rad_Over_Ar39</t>
  </si>
  <si>
    <t>Ar40Rad_Over_Ar39_Er</t>
  </si>
  <si>
    <t>Age_Monte_Carlo</t>
  </si>
  <si>
    <t>Age_Er_with_external_error</t>
  </si>
  <si>
    <t>Fract_40Ar_Rad</t>
  </si>
  <si>
    <t>Fract_40Ar_Atm</t>
  </si>
  <si>
    <t>Fract_40Ar_K</t>
  </si>
  <si>
    <t>Fract_39Ar_K</t>
  </si>
  <si>
    <t>Fract_39Ar_Ca</t>
  </si>
  <si>
    <t>Fract_38Ar_K</t>
  </si>
  <si>
    <t>P36Cl_Over_38Cl_Er</t>
  </si>
  <si>
    <t>K_40_Over_39</t>
  </si>
  <si>
    <t>K_40_Over_39_Er</t>
  </si>
  <si>
    <t>K_37_Over_39</t>
  </si>
  <si>
    <t>K_37_Over_39_Er</t>
  </si>
  <si>
    <t>P36Cl_Over_38Cl</t>
  </si>
  <si>
    <r>
      <t>39</t>
    </r>
    <r>
      <rPr>
        <sz val="10"/>
        <rFont val="Arial"/>
        <family val="2"/>
      </rPr>
      <t>Ar</t>
    </r>
  </si>
  <si>
    <r>
      <t>38</t>
    </r>
    <r>
      <rPr>
        <sz val="10"/>
        <rFont val="Arial"/>
        <family val="2"/>
      </rPr>
      <t>Ar</t>
    </r>
  </si>
  <si>
    <r>
      <t>37</t>
    </r>
    <r>
      <rPr>
        <sz val="10"/>
        <rFont val="Arial"/>
        <family val="2"/>
      </rPr>
      <t>Ar</t>
    </r>
  </si>
  <si>
    <r>
      <t>36</t>
    </r>
    <r>
      <rPr>
        <sz val="10"/>
        <rFont val="Arial"/>
        <family val="2"/>
      </rPr>
      <t>Ar</t>
    </r>
  </si>
  <si>
    <r>
      <t>%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</t>
    </r>
  </si>
  <si>
    <r>
      <t>± %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</t>
    </r>
    <phoneticPr fontId="5" type="noConversion"/>
  </si>
  <si>
    <r>
      <t xml:space="preserve"> 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</t>
    </r>
    <r>
      <rPr>
        <vertAlign val="subscript"/>
        <sz val="10"/>
        <rFont val="Arial"/>
        <family val="2"/>
      </rPr>
      <t>K</t>
    </r>
    <phoneticPr fontId="5" type="noConversion"/>
  </si>
  <si>
    <r>
      <t xml:space="preserve">±  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Ar*/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</t>
    </r>
    <r>
      <rPr>
        <vertAlign val="subscript"/>
        <sz val="10"/>
        <rFont val="Arial"/>
        <family val="2"/>
      </rPr>
      <t>K</t>
    </r>
    <phoneticPr fontId="5" type="noConversion"/>
  </si>
  <si>
    <r>
      <t>1.196 ± 0.013 x 10</t>
    </r>
    <r>
      <rPr>
        <vertAlign val="superscript"/>
        <sz val="10"/>
        <rFont val="Arial"/>
        <family val="2"/>
      </rPr>
      <t>-2</t>
    </r>
    <phoneticPr fontId="5" type="noConversion"/>
  </si>
  <si>
    <r>
      <t>(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phoneticPr fontId="5" type="noConversion"/>
  </si>
  <si>
    <r>
      <t>(</t>
    </r>
    <r>
      <rPr>
        <vertAlign val="superscript"/>
        <sz val="10"/>
        <rFont val="Arial"/>
        <family val="2"/>
      </rPr>
      <t>38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phoneticPr fontId="5" type="noConversion"/>
  </si>
  <si>
    <r>
      <t>(</t>
    </r>
    <r>
      <rPr>
        <vertAlign val="superscript"/>
        <sz val="10"/>
        <rFont val="Arial"/>
        <family val="2"/>
      </rPr>
      <t>36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phoneticPr fontId="5" type="noConversion"/>
  </si>
  <si>
    <r>
      <t>2.702 ± 0.004 x 10</t>
    </r>
    <r>
      <rPr>
        <vertAlign val="superscript"/>
        <sz val="10"/>
        <rFont val="Arial"/>
        <family val="2"/>
      </rPr>
      <t>-4</t>
    </r>
    <r>
      <rPr>
        <sz val="10"/>
        <rFont val="Arial"/>
        <family val="2"/>
      </rPr>
      <t xml:space="preserve"> </t>
    </r>
    <phoneticPr fontId="5" type="noConversion"/>
  </si>
  <si>
    <r>
      <t>36</t>
    </r>
    <r>
      <rPr>
        <sz val="10"/>
        <rFont val="Arial"/>
        <family val="2"/>
      </rPr>
      <t>Cl/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Cl</t>
    </r>
    <phoneticPr fontId="5" type="noConversion"/>
  </si>
  <si>
    <r>
      <t>2.628 ± 0.017 x 10</t>
    </r>
    <r>
      <rPr>
        <vertAlign val="superscript"/>
        <sz val="10"/>
        <rFont val="Arial"/>
        <family val="2"/>
      </rPr>
      <t>2</t>
    </r>
    <phoneticPr fontId="5" type="noConversion"/>
  </si>
  <si>
    <r>
      <t>39</t>
    </r>
    <r>
      <rPr>
        <sz val="10"/>
        <rFont val="Arial"/>
        <family val="2"/>
      </rPr>
      <t>Ar λ</t>
    </r>
    <phoneticPr fontId="5" type="noConversion"/>
  </si>
  <si>
    <r>
      <t>7.068000 x 10</t>
    </r>
    <r>
      <rPr>
        <vertAlign val="superscript"/>
        <sz val="10"/>
        <rFont val="Arial"/>
        <family val="2"/>
      </rPr>
      <t>-6</t>
    </r>
    <r>
      <rPr>
        <sz val="10"/>
        <rFont val="Arial"/>
        <family val="2"/>
      </rPr>
      <t xml:space="preserve"> ± 0</t>
    </r>
    <phoneticPr fontId="5" type="noConversion"/>
  </si>
  <si>
    <t>TRIGA, Oregon State</t>
    <phoneticPr fontId="5" type="noConversion"/>
  </si>
  <si>
    <t>Flux standard</t>
  </si>
  <si>
    <t xml:space="preserve">ACS-2 </t>
    <phoneticPr fontId="5" type="noConversion"/>
  </si>
  <si>
    <t>1.1891 Ma</t>
    <phoneticPr fontId="5" type="noConversion"/>
  </si>
  <si>
    <t>Mass spec: Noblesse</t>
    <phoneticPr fontId="5" type="noConversion"/>
  </si>
  <si>
    <t>Single crystal total fusion, includes error in J</t>
    <phoneticPr fontId="5" type="noConversion"/>
  </si>
  <si>
    <t>with J</t>
    <phoneticPr fontId="5" type="noConversion"/>
  </si>
  <si>
    <t>error in J</t>
    <phoneticPr fontId="5" type="noConversion"/>
  </si>
  <si>
    <t>Lambda_36Cl_Er</t>
  </si>
  <si>
    <t>40K_abundance</t>
  </si>
  <si>
    <t>40K_abundance_Er</t>
  </si>
  <si>
    <t>Air_40_Over_36</t>
  </si>
  <si>
    <t>Air_40_Over_36_Er</t>
  </si>
  <si>
    <t>Air_40_Over_38</t>
  </si>
  <si>
    <t>Air_40_Over_38_Er</t>
  </si>
  <si>
    <t>K38_Over_39</t>
  </si>
  <si>
    <t>Cl38_Over_39</t>
  </si>
  <si>
    <t>1.1891 Ma</t>
    <phoneticPr fontId="5" type="noConversion"/>
  </si>
  <si>
    <t>Mass spec: Nexus (MAP 215-50)</t>
    <phoneticPr fontId="5" type="noConversion"/>
  </si>
  <si>
    <t>Single crystal total fusion, includes error in J</t>
    <phoneticPr fontId="5" type="noConversion"/>
  </si>
  <si>
    <t>37163-37</t>
  </si>
  <si>
    <t>37163-38</t>
  </si>
  <si>
    <t>298.56 ± 0.5</t>
  </si>
  <si>
    <t>1583.9 ± 3</t>
  </si>
  <si>
    <t>37157-01</t>
  </si>
  <si>
    <t>37157-02</t>
  </si>
  <si>
    <t>37157-03</t>
  </si>
  <si>
    <t>37157-04</t>
  </si>
  <si>
    <t>37157-05</t>
  </si>
  <si>
    <t>37157-06</t>
  </si>
  <si>
    <t>37157-07</t>
  </si>
  <si>
    <t>37157-08</t>
  </si>
  <si>
    <t>37157-09</t>
  </si>
  <si>
    <t>37157-10</t>
  </si>
  <si>
    <t>37157-11</t>
  </si>
  <si>
    <t>37157-12</t>
  </si>
  <si>
    <t>37157-13</t>
  </si>
  <si>
    <t>37157-14</t>
  </si>
  <si>
    <t>37157-15</t>
  </si>
  <si>
    <t>37157-16</t>
  </si>
  <si>
    <t>37157-17</t>
  </si>
  <si>
    <t>37157-18</t>
  </si>
  <si>
    <t>Age</t>
  </si>
  <si>
    <t>Ca/K</t>
    <phoneticPr fontId="5" type="noConversion"/>
  </si>
  <si>
    <t>± 1s</t>
  </si>
  <si>
    <t>Pipetted_Moles_7800</t>
  </si>
  <si>
    <t>Ca_Over_K_Multiplier</t>
  </si>
  <si>
    <t>Ca_Over_K_Multiplier_Er</t>
  </si>
  <si>
    <t>Ar40_DecayCor</t>
  </si>
  <si>
    <t>Ar40_DecayCorEr</t>
  </si>
  <si>
    <t>Ar39_DecayCor</t>
  </si>
  <si>
    <t>Ar39_DecayCorEr</t>
  </si>
  <si>
    <t>Ar37_DecayCor</t>
  </si>
  <si>
    <t>Ar37_DecayCorEr</t>
  </si>
  <si>
    <t>Ar36_DecayCor</t>
  </si>
  <si>
    <t>Ar36_DecayCorEr</t>
  </si>
  <si>
    <t>Ar38_DecayCor</t>
  </si>
  <si>
    <t>Ar38_DecayCorEr</t>
  </si>
  <si>
    <t>Isoch_36_Over_40</t>
  </si>
  <si>
    <t>Pct_i36_Over_40_Er</t>
  </si>
  <si>
    <t>Isoch_39_Over_40</t>
  </si>
  <si>
    <t>Pct_i39_Over_40_Er</t>
  </si>
  <si>
    <t>Sample ID:</t>
  </si>
  <si>
    <t>Y-3 Borehole S19 Sample 25.8</t>
    <phoneticPr fontId="5" type="noConversion"/>
  </si>
  <si>
    <t>Lab ID 37163</t>
    <phoneticPr fontId="5" type="noConversion"/>
  </si>
  <si>
    <t xml:space="preserve"> J = 2.679E-04 ± 5.228E-07</t>
    <phoneticPr fontId="5" type="noConversion"/>
  </si>
  <si>
    <t>Sanidine</t>
    <phoneticPr fontId="5" type="noConversion"/>
  </si>
  <si>
    <t>Irradiation # 457PRA</t>
    <phoneticPr fontId="5" type="noConversion"/>
  </si>
  <si>
    <t>reactor</t>
  </si>
  <si>
    <t>Pipetted_Moles_7800_To_MS</t>
  </si>
  <si>
    <t>Ar36_Over_Ar39</t>
  </si>
  <si>
    <t>37157-52</t>
  </si>
  <si>
    <t>37157-53</t>
  </si>
  <si>
    <t>37157-54</t>
  </si>
  <si>
    <t>37157-55</t>
  </si>
  <si>
    <t>37157-56</t>
  </si>
  <si>
    <t>37157-57</t>
  </si>
  <si>
    <t>37157-58</t>
  </si>
  <si>
    <t>37157-59</t>
  </si>
  <si>
    <t>37157-60</t>
  </si>
  <si>
    <t>37157-61</t>
  </si>
  <si>
    <t>37157-62</t>
  </si>
  <si>
    <t>37157-63</t>
  </si>
  <si>
    <t>37163-36</t>
  </si>
  <si>
    <t>37163-32</t>
  </si>
  <si>
    <t>37163-25</t>
  </si>
  <si>
    <t>37163-35</t>
  </si>
  <si>
    <t>37163-21</t>
  </si>
  <si>
    <t>37163-22</t>
  </si>
  <si>
    <t>37163-24</t>
  </si>
  <si>
    <t>37163-17</t>
  </si>
  <si>
    <t>37163-18</t>
  </si>
  <si>
    <t>37163-20</t>
  </si>
  <si>
    <t>37163-13</t>
  </si>
  <si>
    <t>37163-14</t>
  </si>
  <si>
    <t>37163-23</t>
  </si>
  <si>
    <t>37163-16</t>
  </si>
  <si>
    <t>37163-09</t>
  </si>
  <si>
    <t>37163-10</t>
  </si>
  <si>
    <t>37163-19</t>
  </si>
  <si>
    <t>37163-12</t>
  </si>
  <si>
    <t>37163-05</t>
  </si>
  <si>
    <t>37163-06</t>
  </si>
  <si>
    <t>37163-15</t>
  </si>
  <si>
    <t>37163-08</t>
  </si>
  <si>
    <t>Ambient temp_Ave</t>
  </si>
  <si>
    <t>T1 Speed_Ave</t>
  </si>
  <si>
    <t>T1 Power_Ave</t>
  </si>
  <si>
    <t>T2 Speed_Ave</t>
  </si>
  <si>
    <t>T2 Power_Ave</t>
  </si>
  <si>
    <t>T3 Speed_Ave</t>
  </si>
  <si>
    <t>T3 Power_Ave</t>
  </si>
  <si>
    <t>IP 1_Ave</t>
  </si>
  <si>
    <t>MS Turbo Temp_Ave</t>
  </si>
  <si>
    <t>MS Turbo speed_Ave</t>
  </si>
  <si>
    <t>MS Source IP_Ave</t>
  </si>
  <si>
    <t>IG 1_Ave</t>
  </si>
  <si>
    <t>IG 2_Ave</t>
  </si>
  <si>
    <t>IG 3_Ave</t>
  </si>
  <si>
    <t>CONV 1_Ave</t>
  </si>
  <si>
    <t>CONV 2_Ave</t>
  </si>
  <si>
    <t>CONV 3_Ave</t>
  </si>
  <si>
    <t>(moles)</t>
  </si>
  <si>
    <t>37163-55</t>
  </si>
  <si>
    <t>37163-54</t>
  </si>
  <si>
    <t>37163-53</t>
  </si>
  <si>
    <t>37163-52</t>
  </si>
  <si>
    <t>inf</t>
  </si>
  <si>
    <t>37163-51</t>
  </si>
  <si>
    <t>37163-50</t>
  </si>
  <si>
    <t>37163-49</t>
  </si>
  <si>
    <t>37163-48</t>
  </si>
  <si>
    <t>37163-47</t>
  </si>
  <si>
    <t>37163-46</t>
  </si>
  <si>
    <t>37163-45</t>
  </si>
  <si>
    <t>37163-44</t>
  </si>
  <si>
    <t>37163-43</t>
  </si>
  <si>
    <t>Pct_i39_Over_36_Er</t>
  </si>
  <si>
    <t>Correl_40_Over_39</t>
  </si>
  <si>
    <t>Correl_36_Over_39</t>
  </si>
  <si>
    <t>Lambda_40K_epsilon</t>
  </si>
  <si>
    <t>Lambda_40K_epsilon_Er</t>
  </si>
  <si>
    <t>Lambda_40K_Beta</t>
  </si>
  <si>
    <t>Lambda_40K_Beta_Er</t>
  </si>
  <si>
    <t>Lambda_Ar37</t>
  </si>
  <si>
    <t>Lambda_Ar37_Er</t>
  </si>
  <si>
    <t>Lambda_Ar39</t>
  </si>
  <si>
    <t>Lambda_Ar39_Er</t>
  </si>
  <si>
    <t>Lambda_36Cl</t>
  </si>
  <si>
    <t>457PRA</t>
  </si>
  <si>
    <t>37163-42</t>
  </si>
  <si>
    <t>Ar36_Over_Ar39_Er</t>
  </si>
  <si>
    <t>PctAr36Ca</t>
  </si>
  <si>
    <t>Lab ID N1530-01/N1539-07</t>
  </si>
  <si>
    <t>Irradiation # 119</t>
  </si>
  <si>
    <t>Mass spec: VG 5400</t>
  </si>
  <si>
    <t xml:space="preserve"> J = 3.61E-04 ± 1.62E-06</t>
  </si>
  <si>
    <t>OSIRIS, Saclay (France)</t>
  </si>
  <si>
    <t>N1530-01</t>
  </si>
  <si>
    <t>N1530-02</t>
  </si>
  <si>
    <t>N1530-03</t>
  </si>
  <si>
    <t>N1530-04</t>
  </si>
  <si>
    <t>N1530-05</t>
  </si>
  <si>
    <t>N1530-06</t>
  </si>
  <si>
    <t>N1530-07</t>
  </si>
  <si>
    <t>N1530-08</t>
  </si>
  <si>
    <t>N1530-09</t>
  </si>
  <si>
    <t>N1530-10</t>
  </si>
  <si>
    <t>N1530-11</t>
  </si>
  <si>
    <t>N1530-12</t>
  </si>
  <si>
    <t>N1530-13</t>
  </si>
  <si>
    <t>N1530-14</t>
  </si>
  <si>
    <t>N1530-15</t>
  </si>
  <si>
    <t>N1530-16</t>
  </si>
  <si>
    <t>N1530-17</t>
  </si>
  <si>
    <t>N1539-01</t>
  </si>
  <si>
    <t>N1539-02</t>
  </si>
  <si>
    <t>N1539-03</t>
  </si>
  <si>
    <t>N1539-04</t>
  </si>
  <si>
    <t>N1539-05</t>
  </si>
  <si>
    <t>N1539-06</t>
  </si>
  <si>
    <t>N1539-07</t>
  </si>
  <si>
    <t>(ka)</t>
  </si>
  <si>
    <t>K/Ca</t>
  </si>
  <si>
    <t>Analyses on single grains</t>
  </si>
  <si>
    <t>Analyses on small populations of grains</t>
  </si>
  <si>
    <t xml:space="preserve">ACs-2 </t>
  </si>
  <si>
    <t>S19 ERU3 22.9m (LSCE)</t>
  </si>
  <si>
    <t>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</si>
</sst>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\ \ @"/>
    <numFmt numFmtId="165" formatCode="0.000000"/>
    <numFmt numFmtId="166" formatCode="0.000"/>
    <numFmt numFmtId="167" formatCode="0.00000"/>
    <numFmt numFmtId="168" formatCode="0.0000"/>
    <numFmt numFmtId="169" formatCode="0.000E+00"/>
    <numFmt numFmtId="170" formatCode="???0.000"/>
    <numFmt numFmtId="171" formatCode="0.0"/>
    <numFmt numFmtId="172" formatCode="\±\ 0.0"/>
    <numFmt numFmtId="173" formatCode="??0.00;[Red]??0.00"/>
    <numFmt numFmtId="174" formatCode="??0.00"/>
    <numFmt numFmtId="175" formatCode="0.0;[Red]0.0"/>
    <numFmt numFmtId="176" formatCode="???0.00000;[Red]???0.00000"/>
  </numFmts>
  <fonts count="27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8"/>
      <name val="Verdana"/>
      <family val="2"/>
    </font>
    <font>
      <b/>
      <sz val="10"/>
      <name val="Arial"/>
      <family val="2"/>
    </font>
    <font>
      <sz val="10"/>
      <color indexed="10"/>
      <name val="Verdana"/>
      <family val="2"/>
    </font>
    <font>
      <sz val="10"/>
      <color indexed="14"/>
      <name val="Verdana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color indexed="10"/>
      <name val="Arial"/>
      <family val="2"/>
    </font>
    <font>
      <sz val="10"/>
      <color indexed="14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  <font>
      <sz val="10"/>
      <color indexed="8"/>
      <name val="Microsoft Sans Serif"/>
      <family val="2"/>
    </font>
    <font>
      <sz val="10"/>
      <name val="Verdana"/>
      <family val="2"/>
    </font>
    <font>
      <sz val="10"/>
      <name val="Symbol"/>
      <family val="1"/>
    </font>
    <font>
      <sz val="10"/>
      <name val="Microsoft Sans Serif"/>
      <family val="2"/>
    </font>
    <font>
      <sz val="10"/>
      <name val="Verdana"/>
      <family val="2"/>
    </font>
    <font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indexed="2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1"/>
        <bgColor indexed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4" fillId="2" borderId="1" xfId="0" applyFont="1" applyFill="1" applyBorder="1"/>
    <xf numFmtId="0" fontId="4" fillId="2" borderId="2" xfId="0" applyFont="1" applyFill="1" applyBorder="1"/>
    <xf numFmtId="0" fontId="4" fillId="3" borderId="2" xfId="0" applyFont="1" applyFill="1" applyBorder="1"/>
    <xf numFmtId="0" fontId="4" fillId="2" borderId="6" xfId="0" applyFont="1" applyFill="1" applyBorder="1"/>
    <xf numFmtId="0" fontId="4" fillId="2" borderId="0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6" fillId="2" borderId="10" xfId="0" applyFont="1" applyFill="1" applyBorder="1"/>
    <xf numFmtId="0" fontId="4" fillId="2" borderId="11" xfId="0" applyFont="1" applyFill="1" applyBorder="1"/>
    <xf numFmtId="0" fontId="7" fillId="0" borderId="0" xfId="0" applyFont="1"/>
    <xf numFmtId="11" fontId="7" fillId="0" borderId="0" xfId="0" applyNumberFormat="1" applyFont="1"/>
    <xf numFmtId="11" fontId="0" fillId="0" borderId="0" xfId="0" applyNumberFormat="1"/>
    <xf numFmtId="0" fontId="3" fillId="0" borderId="0" xfId="0" applyFont="1"/>
    <xf numFmtId="14" fontId="0" fillId="0" borderId="0" xfId="0" applyNumberFormat="1"/>
    <xf numFmtId="0" fontId="8" fillId="0" borderId="0" xfId="0" applyFont="1"/>
    <xf numFmtId="11" fontId="8" fillId="0" borderId="0" xfId="0" applyNumberFormat="1" applyFont="1"/>
    <xf numFmtId="0" fontId="4" fillId="0" borderId="4" xfId="0" applyFont="1" applyBorder="1"/>
    <xf numFmtId="0" fontId="4" fillId="0" borderId="0" xfId="0" applyFont="1"/>
    <xf numFmtId="0" fontId="9" fillId="0" borderId="0" xfId="0" applyFont="1"/>
    <xf numFmtId="0" fontId="9" fillId="0" borderId="10" xfId="0" applyFont="1" applyBorder="1"/>
    <xf numFmtId="0" fontId="4" fillId="0" borderId="10" xfId="0" applyFont="1" applyBorder="1"/>
    <xf numFmtId="11" fontId="4" fillId="0" borderId="0" xfId="0" applyNumberFormat="1" applyFont="1"/>
    <xf numFmtId="0" fontId="11" fillId="0" borderId="0" xfId="0" applyFont="1"/>
    <xf numFmtId="14" fontId="4" fillId="0" borderId="0" xfId="0" applyNumberFormat="1" applyFont="1"/>
    <xf numFmtId="0" fontId="12" fillId="0" borderId="0" xfId="0" applyFont="1"/>
    <xf numFmtId="11" fontId="12" fillId="0" borderId="0" xfId="0" applyNumberFormat="1" applyFont="1"/>
    <xf numFmtId="164" fontId="13" fillId="2" borderId="12" xfId="0" applyNumberFormat="1" applyFont="1" applyFill="1" applyBorder="1" applyAlignment="1">
      <alignment horizontal="left" vertical="center"/>
    </xf>
    <xf numFmtId="164" fontId="13" fillId="2" borderId="13" xfId="0" applyNumberFormat="1" applyFont="1" applyFill="1" applyBorder="1" applyAlignment="1">
      <alignment horizontal="left" vertical="center"/>
    </xf>
    <xf numFmtId="0" fontId="4" fillId="2" borderId="13" xfId="0" applyFont="1" applyFill="1" applyBorder="1"/>
    <xf numFmtId="0" fontId="4" fillId="2" borderId="14" xfId="0" applyFont="1" applyFill="1" applyBorder="1"/>
    <xf numFmtId="0" fontId="4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 applyProtection="1">
      <alignment vertical="center"/>
    </xf>
    <xf numFmtId="0" fontId="9" fillId="2" borderId="9" xfId="0" applyFont="1" applyFill="1" applyBorder="1"/>
    <xf numFmtId="0" fontId="4" fillId="2" borderId="8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/>
    <xf numFmtId="11" fontId="4" fillId="0" borderId="0" xfId="0" applyNumberFormat="1" applyFont="1" applyFill="1" applyBorder="1"/>
    <xf numFmtId="0" fontId="11" fillId="0" borderId="0" xfId="0" applyFont="1" applyFill="1" applyBorder="1"/>
    <xf numFmtId="11" fontId="11" fillId="0" borderId="0" xfId="0" applyNumberFormat="1" applyFont="1" applyFill="1" applyBorder="1"/>
    <xf numFmtId="164" fontId="13" fillId="0" borderId="0" xfId="0" applyNumberFormat="1" applyFont="1" applyFill="1" applyBorder="1" applyAlignment="1">
      <alignment horizontal="left" vertical="center"/>
    </xf>
    <xf numFmtId="1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1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0" fontId="4" fillId="0" borderId="9" xfId="0" applyFont="1" applyBorder="1"/>
    <xf numFmtId="11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7" fontId="4" fillId="0" borderId="9" xfId="0" applyNumberFormat="1" applyFont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14" fontId="7" fillId="0" borderId="0" xfId="0" applyNumberFormat="1" applyFont="1" applyFill="1" applyBorder="1"/>
    <xf numFmtId="11" fontId="7" fillId="0" borderId="0" xfId="0" applyNumberFormat="1" applyFont="1" applyFill="1" applyBorder="1"/>
    <xf numFmtId="0" fontId="14" fillId="0" borderId="0" xfId="0" applyFont="1"/>
    <xf numFmtId="0" fontId="14" fillId="0" borderId="0" xfId="0" applyFont="1" applyFill="1" applyBorder="1"/>
    <xf numFmtId="164" fontId="15" fillId="2" borderId="12" xfId="0" applyNumberFormat="1" applyFont="1" applyFill="1" applyBorder="1" applyAlignment="1">
      <alignment horizontal="left" vertical="center"/>
    </xf>
    <xf numFmtId="164" fontId="15" fillId="2" borderId="13" xfId="0" applyNumberFormat="1" applyFont="1" applyFill="1" applyBorder="1" applyAlignment="1">
      <alignment horizontal="left" vertical="center"/>
    </xf>
    <xf numFmtId="0" fontId="16" fillId="2" borderId="13" xfId="0" applyFont="1" applyFill="1" applyBorder="1"/>
    <xf numFmtId="0" fontId="16" fillId="0" borderId="0" xfId="0" applyFont="1" applyFill="1" applyBorder="1"/>
    <xf numFmtId="0" fontId="16" fillId="0" borderId="0" xfId="0" applyFont="1"/>
    <xf numFmtId="0" fontId="19" fillId="0" borderId="0" xfId="0" applyFont="1"/>
    <xf numFmtId="0" fontId="1" fillId="0" borderId="0" xfId="0" applyFont="1"/>
    <xf numFmtId="0" fontId="2" fillId="0" borderId="0" xfId="0" applyFont="1"/>
    <xf numFmtId="0" fontId="18" fillId="2" borderId="9" xfId="0" applyFont="1" applyFill="1" applyBorder="1" applyAlignment="1" applyProtection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9" xfId="0" applyFont="1" applyFill="1" applyBorder="1" applyAlignment="1" applyProtection="1">
      <alignment vertical="center"/>
    </xf>
    <xf numFmtId="0" fontId="20" fillId="2" borderId="9" xfId="0" applyFont="1" applyFill="1" applyBorder="1"/>
    <xf numFmtId="0" fontId="21" fillId="2" borderId="9" xfId="0" applyFont="1" applyFill="1" applyBorder="1"/>
    <xf numFmtId="0" fontId="18" fillId="2" borderId="8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11" fontId="14" fillId="0" borderId="0" xfId="0" applyNumberFormat="1" applyFont="1"/>
    <xf numFmtId="14" fontId="14" fillId="0" borderId="0" xfId="0" applyNumberFormat="1" applyFont="1" applyFill="1" applyBorder="1"/>
    <xf numFmtId="11" fontId="14" fillId="0" borderId="0" xfId="0" applyNumberFormat="1" applyFont="1" applyFill="1" applyBorder="1"/>
    <xf numFmtId="167" fontId="11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4" fillId="0" borderId="9" xfId="0" applyNumberFormat="1" applyFont="1" applyBorder="1" applyAlignment="1">
      <alignment horizontal="center"/>
    </xf>
    <xf numFmtId="167" fontId="11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4" fillId="0" borderId="9" xfId="0" applyNumberFormat="1" applyFont="1" applyBorder="1" applyAlignment="1">
      <alignment horizontal="center"/>
    </xf>
    <xf numFmtId="168" fontId="11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8" fontId="4" fillId="0" borderId="9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9" xfId="0" applyNumberFormat="1" applyFont="1" applyBorder="1" applyAlignment="1">
      <alignment horizontal="center"/>
    </xf>
    <xf numFmtId="167" fontId="11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7" fontId="4" fillId="0" borderId="9" xfId="0" applyNumberFormat="1" applyFont="1" applyBorder="1" applyAlignment="1">
      <alignment horizontal="center"/>
    </xf>
    <xf numFmtId="166" fontId="11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165" fontId="11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9" xfId="0" applyNumberFormat="1" applyFont="1" applyBorder="1" applyAlignment="1">
      <alignment horizontal="center"/>
    </xf>
    <xf numFmtId="166" fontId="11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16" fillId="2" borderId="14" xfId="0" applyFont="1" applyFill="1" applyBorder="1"/>
    <xf numFmtId="0" fontId="4" fillId="2" borderId="9" xfId="0" applyFont="1" applyFill="1" applyBorder="1" applyAlignment="1" applyProtection="1">
      <alignment vertical="center"/>
    </xf>
    <xf numFmtId="164" fontId="23" fillId="5" borderId="18" xfId="0" applyNumberFormat="1" applyFont="1" applyFill="1" applyBorder="1" applyAlignment="1" applyProtection="1">
      <alignment horizontal="left" vertical="center"/>
    </xf>
    <xf numFmtId="169" fontId="23" fillId="5" borderId="18" xfId="0" applyNumberFormat="1" applyFont="1" applyFill="1" applyBorder="1" applyAlignment="1" applyProtection="1">
      <alignment horizontal="center" vertical="center"/>
      <protection locked="0"/>
    </xf>
    <xf numFmtId="11" fontId="23" fillId="5" borderId="18" xfId="0" applyNumberFormat="1" applyFont="1" applyFill="1" applyBorder="1" applyAlignment="1" applyProtection="1">
      <alignment horizontal="center" vertical="center"/>
    </xf>
    <xf numFmtId="166" fontId="23" fillId="5" borderId="18" xfId="0" applyNumberFormat="1" applyFont="1" applyFill="1" applyBorder="1" applyAlignment="1" applyProtection="1">
      <alignment horizontal="center" vertical="center"/>
    </xf>
    <xf numFmtId="0" fontId="23" fillId="5" borderId="18" xfId="0" applyFont="1" applyFill="1" applyBorder="1" applyAlignment="1" applyProtection="1">
      <alignment horizontal="center" vertical="center"/>
      <protection locked="0"/>
    </xf>
    <xf numFmtId="173" fontId="23" fillId="5" borderId="18" xfId="0" applyNumberFormat="1" applyFont="1" applyFill="1" applyBorder="1" applyAlignment="1" applyProtection="1">
      <alignment horizontal="center" vertical="center"/>
    </xf>
    <xf numFmtId="11" fontId="13" fillId="5" borderId="18" xfId="0" applyNumberFormat="1" applyFont="1" applyFill="1" applyBorder="1" applyAlignment="1" applyProtection="1">
      <alignment horizontal="center" vertical="center"/>
      <protection locked="0"/>
    </xf>
    <xf numFmtId="164" fontId="25" fillId="5" borderId="18" xfId="0" applyNumberFormat="1" applyFont="1" applyFill="1" applyBorder="1" applyAlignment="1" applyProtection="1">
      <alignment horizontal="left" vertical="center"/>
    </xf>
    <xf numFmtId="169" fontId="25" fillId="5" borderId="18" xfId="0" applyNumberFormat="1" applyFont="1" applyFill="1" applyBorder="1" applyAlignment="1" applyProtection="1">
      <alignment horizontal="center" vertical="center"/>
      <protection locked="0"/>
    </xf>
    <xf numFmtId="11" fontId="25" fillId="5" borderId="18" xfId="0" applyNumberFormat="1" applyFont="1" applyFill="1" applyBorder="1" applyAlignment="1" applyProtection="1">
      <alignment horizontal="center" vertical="center"/>
    </xf>
    <xf numFmtId="170" fontId="25" fillId="5" borderId="18" xfId="0" applyNumberFormat="1" applyFont="1" applyFill="1" applyBorder="1" applyAlignment="1" applyProtection="1">
      <alignment horizontal="center" vertical="center"/>
    </xf>
    <xf numFmtId="166" fontId="25" fillId="5" borderId="18" xfId="0" applyNumberFormat="1" applyFont="1" applyFill="1" applyBorder="1" applyAlignment="1" applyProtection="1">
      <alignment horizontal="center" vertical="center"/>
    </xf>
    <xf numFmtId="0" fontId="25" fillId="5" borderId="18" xfId="0" applyFont="1" applyFill="1" applyBorder="1" applyAlignment="1" applyProtection="1">
      <alignment horizontal="center" vertical="center"/>
      <protection locked="0"/>
    </xf>
    <xf numFmtId="173" fontId="25" fillId="5" borderId="18" xfId="0" applyNumberFormat="1" applyFont="1" applyFill="1" applyBorder="1" applyAlignment="1" applyProtection="1">
      <alignment horizontal="center" vertical="center"/>
    </xf>
    <xf numFmtId="11" fontId="25" fillId="5" borderId="18" xfId="0" applyNumberFormat="1" applyFont="1" applyFill="1" applyBorder="1" applyAlignment="1" applyProtection="1">
      <alignment horizontal="center" vertical="center"/>
      <protection locked="0"/>
    </xf>
    <xf numFmtId="170" fontId="23" fillId="5" borderId="18" xfId="0" applyNumberFormat="1" applyFont="1" applyFill="1" applyBorder="1" applyAlignment="1" applyProtection="1">
      <alignment horizontal="center" vertical="center"/>
    </xf>
    <xf numFmtId="164" fontId="23" fillId="5" borderId="19" xfId="0" applyNumberFormat="1" applyFont="1" applyFill="1" applyBorder="1" applyAlignment="1" applyProtection="1">
      <alignment horizontal="left" vertical="center"/>
    </xf>
    <xf numFmtId="169" fontId="23" fillId="5" borderId="19" xfId="0" applyNumberFormat="1" applyFont="1" applyFill="1" applyBorder="1" applyAlignment="1" applyProtection="1">
      <alignment horizontal="center" vertical="center"/>
      <protection locked="0"/>
    </xf>
    <xf numFmtId="11" fontId="23" fillId="5" borderId="19" xfId="0" applyNumberFormat="1" applyFont="1" applyFill="1" applyBorder="1" applyAlignment="1" applyProtection="1">
      <alignment horizontal="center" vertical="center"/>
    </xf>
    <xf numFmtId="170" fontId="23" fillId="5" borderId="19" xfId="0" applyNumberFormat="1" applyFont="1" applyFill="1" applyBorder="1" applyAlignment="1" applyProtection="1">
      <alignment horizontal="center" vertical="center"/>
    </xf>
    <xf numFmtId="166" fontId="23" fillId="5" borderId="19" xfId="0" applyNumberFormat="1" applyFont="1" applyFill="1" applyBorder="1" applyAlignment="1" applyProtection="1">
      <alignment horizontal="center" vertical="center"/>
    </xf>
    <xf numFmtId="0" fontId="23" fillId="5" borderId="19" xfId="0" applyFont="1" applyFill="1" applyBorder="1" applyAlignment="1" applyProtection="1">
      <alignment horizontal="center" vertical="center"/>
      <protection locked="0"/>
    </xf>
    <xf numFmtId="173" fontId="23" fillId="5" borderId="19" xfId="0" applyNumberFormat="1" applyFont="1" applyFill="1" applyBorder="1" applyAlignment="1" applyProtection="1">
      <alignment horizontal="center" vertical="center"/>
    </xf>
    <xf numFmtId="11" fontId="13" fillId="5" borderId="19" xfId="0" applyNumberFormat="1" applyFont="1" applyFill="1" applyBorder="1" applyAlignment="1" applyProtection="1">
      <alignment horizontal="center" vertical="center"/>
      <protection locked="0"/>
    </xf>
    <xf numFmtId="164" fontId="23" fillId="6" borderId="18" xfId="0" applyNumberFormat="1" applyFont="1" applyFill="1" applyBorder="1" applyAlignment="1" applyProtection="1">
      <alignment horizontal="left" vertical="center"/>
    </xf>
    <xf numFmtId="169" fontId="23" fillId="6" borderId="18" xfId="0" applyNumberFormat="1" applyFont="1" applyFill="1" applyBorder="1" applyAlignment="1" applyProtection="1">
      <alignment horizontal="center" vertical="center"/>
      <protection locked="0"/>
    </xf>
    <xf numFmtId="11" fontId="23" fillId="6" borderId="18" xfId="0" applyNumberFormat="1" applyFont="1" applyFill="1" applyBorder="1" applyAlignment="1" applyProtection="1">
      <alignment horizontal="center" vertical="center"/>
    </xf>
    <xf numFmtId="170" fontId="23" fillId="6" borderId="18" xfId="0" applyNumberFormat="1" applyFont="1" applyFill="1" applyBorder="1" applyAlignment="1" applyProtection="1">
      <alignment horizontal="center" vertical="center"/>
    </xf>
    <xf numFmtId="166" fontId="23" fillId="6" borderId="18" xfId="0" applyNumberFormat="1" applyFont="1" applyFill="1" applyBorder="1" applyAlignment="1" applyProtection="1">
      <alignment horizontal="center" vertical="center"/>
    </xf>
    <xf numFmtId="0" fontId="23" fillId="6" borderId="18" xfId="0" applyFont="1" applyFill="1" applyBorder="1" applyAlignment="1" applyProtection="1">
      <alignment horizontal="center" vertical="center"/>
      <protection locked="0"/>
    </xf>
    <xf numFmtId="173" fontId="23" fillId="6" borderId="18" xfId="0" applyNumberFormat="1" applyFont="1" applyFill="1" applyBorder="1" applyAlignment="1" applyProtection="1">
      <alignment horizontal="center" vertical="center"/>
    </xf>
    <xf numFmtId="174" fontId="13" fillId="6" borderId="18" xfId="0" applyNumberFormat="1" applyFont="1" applyFill="1" applyBorder="1" applyAlignment="1" applyProtection="1">
      <alignment horizontal="center" vertical="center"/>
    </xf>
    <xf numFmtId="0" fontId="13" fillId="6" borderId="18" xfId="0" applyFont="1" applyFill="1" applyBorder="1" applyAlignment="1" applyProtection="1">
      <alignment horizontal="center" vertical="center"/>
    </xf>
    <xf numFmtId="11" fontId="13" fillId="6" borderId="18" xfId="0" applyNumberFormat="1" applyFont="1" applyFill="1" applyBorder="1" applyAlignment="1" applyProtection="1">
      <alignment horizontal="center" vertical="center"/>
      <protection locked="0"/>
    </xf>
    <xf numFmtId="164" fontId="25" fillId="6" borderId="18" xfId="0" applyNumberFormat="1" applyFont="1" applyFill="1" applyBorder="1" applyAlignment="1" applyProtection="1">
      <alignment horizontal="left" vertical="center"/>
    </xf>
    <xf numFmtId="169" fontId="25" fillId="6" borderId="18" xfId="0" applyNumberFormat="1" applyFont="1" applyFill="1" applyBorder="1" applyAlignment="1" applyProtection="1">
      <alignment horizontal="center" vertical="center"/>
      <protection locked="0"/>
    </xf>
    <xf numFmtId="11" fontId="25" fillId="6" borderId="18" xfId="0" applyNumberFormat="1" applyFont="1" applyFill="1" applyBorder="1" applyAlignment="1" applyProtection="1">
      <alignment horizontal="center" vertical="center"/>
    </xf>
    <xf numFmtId="170" fontId="25" fillId="6" borderId="18" xfId="0" applyNumberFormat="1" applyFont="1" applyFill="1" applyBorder="1" applyAlignment="1" applyProtection="1">
      <alignment horizontal="center" vertical="center"/>
    </xf>
    <xf numFmtId="166" fontId="25" fillId="6" borderId="18" xfId="0" applyNumberFormat="1" applyFont="1" applyFill="1" applyBorder="1" applyAlignment="1" applyProtection="1">
      <alignment horizontal="center" vertical="center"/>
    </xf>
    <xf numFmtId="0" fontId="25" fillId="6" borderId="18" xfId="0" applyFont="1" applyFill="1" applyBorder="1" applyAlignment="1" applyProtection="1">
      <alignment horizontal="center" vertical="center"/>
      <protection locked="0"/>
    </xf>
    <xf numFmtId="173" fontId="25" fillId="6" borderId="18" xfId="0" applyNumberFormat="1" applyFont="1" applyFill="1" applyBorder="1" applyAlignment="1" applyProtection="1">
      <alignment horizontal="center" vertical="center"/>
    </xf>
    <xf numFmtId="174" fontId="25" fillId="6" borderId="18" xfId="0" applyNumberFormat="1" applyFont="1" applyFill="1" applyBorder="1" applyAlignment="1" applyProtection="1">
      <alignment horizontal="center" vertical="center"/>
    </xf>
    <xf numFmtId="0" fontId="25" fillId="6" borderId="18" xfId="0" applyFont="1" applyFill="1" applyBorder="1" applyAlignment="1" applyProtection="1">
      <alignment horizontal="center" vertical="center"/>
    </xf>
    <xf numFmtId="11" fontId="25" fillId="6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vertical="center"/>
    </xf>
    <xf numFmtId="0" fontId="9" fillId="2" borderId="0" xfId="0" applyFont="1" applyFill="1" applyBorder="1"/>
    <xf numFmtId="174" fontId="13" fillId="5" borderId="18" xfId="0" applyNumberFormat="1" applyFont="1" applyFill="1" applyBorder="1" applyAlignment="1" applyProtection="1">
      <alignment horizontal="center" vertical="center"/>
    </xf>
    <xf numFmtId="0" fontId="13" fillId="5" borderId="18" xfId="0" applyFont="1" applyFill="1" applyBorder="1" applyAlignment="1" applyProtection="1">
      <alignment horizontal="center" vertical="center"/>
    </xf>
    <xf numFmtId="174" fontId="25" fillId="5" borderId="18" xfId="0" applyNumberFormat="1" applyFont="1" applyFill="1" applyBorder="1" applyAlignment="1" applyProtection="1">
      <alignment horizontal="center" vertical="center"/>
    </xf>
    <xf numFmtId="0" fontId="25" fillId="5" borderId="18" xfId="0" applyFont="1" applyFill="1" applyBorder="1" applyAlignment="1" applyProtection="1">
      <alignment horizontal="center" vertical="center"/>
    </xf>
    <xf numFmtId="171" fontId="24" fillId="5" borderId="18" xfId="0" applyNumberFormat="1" applyFont="1" applyFill="1" applyBorder="1" applyAlignment="1">
      <alignment horizontal="center" vertical="center"/>
    </xf>
    <xf numFmtId="172" fontId="23" fillId="5" borderId="18" xfId="0" applyNumberFormat="1" applyFont="1" applyFill="1" applyBorder="1" applyAlignment="1" applyProtection="1">
      <alignment horizontal="center" vertical="center"/>
    </xf>
    <xf numFmtId="171" fontId="25" fillId="5" borderId="18" xfId="0" applyNumberFormat="1" applyFont="1" applyFill="1" applyBorder="1" applyAlignment="1">
      <alignment horizontal="center" vertical="center"/>
    </xf>
    <xf numFmtId="172" fontId="25" fillId="5" borderId="18" xfId="0" applyNumberFormat="1" applyFont="1" applyFill="1" applyBorder="1" applyAlignment="1" applyProtection="1">
      <alignment horizontal="center" vertical="center"/>
    </xf>
    <xf numFmtId="171" fontId="24" fillId="5" borderId="19" xfId="0" applyNumberFormat="1" applyFont="1" applyFill="1" applyBorder="1" applyAlignment="1">
      <alignment horizontal="center" vertical="center"/>
    </xf>
    <xf numFmtId="172" fontId="23" fillId="5" borderId="19" xfId="0" applyNumberFormat="1" applyFont="1" applyFill="1" applyBorder="1" applyAlignment="1" applyProtection="1">
      <alignment horizontal="center" vertical="center"/>
    </xf>
    <xf numFmtId="171" fontId="24" fillId="6" borderId="18" xfId="0" applyNumberFormat="1" applyFont="1" applyFill="1" applyBorder="1" applyAlignment="1">
      <alignment horizontal="center" vertical="center"/>
    </xf>
    <xf numFmtId="172" fontId="23" fillId="6" borderId="18" xfId="0" applyNumberFormat="1" applyFont="1" applyFill="1" applyBorder="1" applyAlignment="1" applyProtection="1">
      <alignment horizontal="center" vertical="center"/>
    </xf>
    <xf numFmtId="171" fontId="25" fillId="6" borderId="18" xfId="0" applyNumberFormat="1" applyFont="1" applyFill="1" applyBorder="1" applyAlignment="1">
      <alignment horizontal="center" vertical="center"/>
    </xf>
    <xf numFmtId="172" fontId="25" fillId="6" borderId="18" xfId="0" applyNumberFormat="1" applyFont="1" applyFill="1" applyBorder="1" applyAlignment="1" applyProtection="1">
      <alignment horizontal="center" vertical="center"/>
    </xf>
    <xf numFmtId="175" fontId="13" fillId="5" borderId="18" xfId="0" applyNumberFormat="1" applyFont="1" applyFill="1" applyBorder="1" applyAlignment="1" applyProtection="1">
      <alignment horizontal="center" vertical="center"/>
    </xf>
    <xf numFmtId="172" fontId="13" fillId="5" borderId="18" xfId="0" applyNumberFormat="1" applyFont="1" applyFill="1" applyBorder="1" applyAlignment="1" applyProtection="1">
      <alignment horizontal="center" vertical="center"/>
    </xf>
    <xf numFmtId="175" fontId="25" fillId="5" borderId="18" xfId="0" applyNumberFormat="1" applyFont="1" applyFill="1" applyBorder="1" applyAlignment="1" applyProtection="1">
      <alignment horizontal="center" vertical="center"/>
    </xf>
    <xf numFmtId="175" fontId="13" fillId="6" borderId="18" xfId="0" applyNumberFormat="1" applyFont="1" applyFill="1" applyBorder="1" applyAlignment="1" applyProtection="1">
      <alignment horizontal="center" vertical="center"/>
    </xf>
    <xf numFmtId="172" fontId="13" fillId="6" borderId="18" xfId="0" applyNumberFormat="1" applyFont="1" applyFill="1" applyBorder="1" applyAlignment="1" applyProtection="1">
      <alignment horizontal="center" vertical="center"/>
    </xf>
    <xf numFmtId="175" fontId="25" fillId="6" borderId="18" xfId="0" applyNumberFormat="1" applyFont="1" applyFill="1" applyBorder="1" applyAlignment="1" applyProtection="1">
      <alignment horizontal="center" vertical="center"/>
    </xf>
    <xf numFmtId="0" fontId="4" fillId="2" borderId="21" xfId="0" applyFont="1" applyFill="1" applyBorder="1" applyAlignment="1">
      <alignment horizontal="center"/>
    </xf>
    <xf numFmtId="176" fontId="13" fillId="6" borderId="18" xfId="0" applyNumberFormat="1" applyFont="1" applyFill="1" applyBorder="1" applyAlignment="1" applyProtection="1">
      <alignment horizontal="center" vertical="center"/>
    </xf>
    <xf numFmtId="176" fontId="26" fillId="6" borderId="18" xfId="0" applyNumberFormat="1" applyFont="1" applyFill="1" applyBorder="1" applyAlignment="1" applyProtection="1">
      <alignment horizontal="center" vertical="center"/>
    </xf>
    <xf numFmtId="176" fontId="13" fillId="5" borderId="18" xfId="0" applyNumberFormat="1" applyFont="1" applyFill="1" applyBorder="1" applyAlignment="1" applyProtection="1">
      <alignment horizontal="center" vertical="center"/>
    </xf>
    <xf numFmtId="176" fontId="25" fillId="5" borderId="18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left" vertical="center"/>
    </xf>
    <xf numFmtId="0" fontId="4" fillId="2" borderId="5" xfId="0" applyNumberFormat="1" applyFont="1" applyFill="1" applyBorder="1" applyAlignment="1" applyProtection="1">
      <alignment horizontal="lef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 applyProtection="1">
      <alignment horizontal="right" vertical="center"/>
    </xf>
    <xf numFmtId="0" fontId="4" fillId="2" borderId="9" xfId="0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horizontal="left" vertical="center"/>
    </xf>
    <xf numFmtId="0" fontId="4" fillId="2" borderId="15" xfId="0" applyFont="1" applyFill="1" applyBorder="1" applyAlignment="1" applyProtection="1">
      <alignment vertical="center"/>
    </xf>
    <xf numFmtId="164" fontId="15" fillId="0" borderId="0" xfId="0" applyNumberFormat="1" applyFont="1" applyFill="1" applyBorder="1" applyAlignment="1">
      <alignment horizontal="left" vertical="center"/>
    </xf>
    <xf numFmtId="0" fontId="18" fillId="2" borderId="2" xfId="0" applyFont="1" applyFill="1" applyBorder="1" applyAlignment="1" applyProtection="1">
      <alignment horizontal="right" vertical="center"/>
    </xf>
    <xf numFmtId="0" fontId="18" fillId="2" borderId="9" xfId="0" applyFont="1" applyFill="1" applyBorder="1" applyAlignment="1" applyProtection="1">
      <alignment vertical="center"/>
    </xf>
    <xf numFmtId="0" fontId="17" fillId="2" borderId="3" xfId="0" applyFont="1" applyFill="1" applyBorder="1" applyAlignment="1" applyProtection="1">
      <alignment horizontal="left" vertical="center"/>
    </xf>
    <xf numFmtId="0" fontId="18" fillId="2" borderId="15" xfId="0" applyFont="1" applyFill="1" applyBorder="1" applyAlignment="1" applyProtection="1">
      <alignment vertical="center"/>
    </xf>
    <xf numFmtId="0" fontId="24" fillId="6" borderId="1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vertical="center"/>
    </xf>
    <xf numFmtId="0" fontId="4" fillId="2" borderId="20" xfId="0" applyFont="1" applyFill="1" applyBorder="1" applyAlignment="1" applyProtection="1">
      <alignment vertical="center"/>
    </xf>
    <xf numFmtId="0" fontId="24" fillId="4" borderId="18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A89"/>
  <sheetViews>
    <sheetView zoomScale="110" zoomScaleNormal="110" workbookViewId="0">
      <pane xSplit="2" ySplit="5" topLeftCell="M8" activePane="bottomRight" state="frozenSplit"/>
      <selection pane="topRight" activeCell="CN1" sqref="CN1"/>
      <selection pane="bottomLeft" activeCell="A2" sqref="A2"/>
      <selection pane="bottomRight" activeCell="B8" sqref="B8"/>
    </sheetView>
  </sheetViews>
  <sheetFormatPr baseColWidth="10" defaultColWidth="10.765625" defaultRowHeight="12.5" x14ac:dyDescent="0.25"/>
  <cols>
    <col min="1" max="16384" width="10.765625" style="19"/>
  </cols>
  <sheetData>
    <row r="1" spans="1:183" x14ac:dyDescent="0.25">
      <c r="A1" s="1" t="s">
        <v>266</v>
      </c>
      <c r="B1" s="2" t="s">
        <v>35</v>
      </c>
      <c r="C1" s="2"/>
      <c r="D1" s="3" t="s">
        <v>36</v>
      </c>
      <c r="E1" s="2"/>
      <c r="F1" s="193" t="s">
        <v>37</v>
      </c>
      <c r="G1" s="193"/>
      <c r="H1" s="194"/>
    </row>
    <row r="2" spans="1:183" ht="13" thickBot="1" x14ac:dyDescent="0.3">
      <c r="A2" s="4" t="s">
        <v>38</v>
      </c>
      <c r="B2" s="5"/>
      <c r="C2" s="5"/>
      <c r="D2" s="5" t="s">
        <v>39</v>
      </c>
      <c r="E2" s="5"/>
      <c r="F2" s="5" t="s">
        <v>272</v>
      </c>
      <c r="G2" s="5" t="s">
        <v>40</v>
      </c>
      <c r="H2" s="6"/>
      <c r="J2" s="19">
        <f>(B6/C6)*W6</f>
        <v>7.9553655198651891E-17</v>
      </c>
      <c r="CK2" s="47"/>
      <c r="CL2" s="47"/>
      <c r="CM2" s="47"/>
      <c r="CN2" s="47"/>
      <c r="CO2" s="47"/>
      <c r="CP2" s="47"/>
    </row>
    <row r="3" spans="1:183" ht="13.5" thickBot="1" x14ac:dyDescent="0.35">
      <c r="A3" s="7" t="s">
        <v>205</v>
      </c>
      <c r="B3" s="8" t="s">
        <v>41</v>
      </c>
      <c r="C3" s="8" t="s">
        <v>221</v>
      </c>
      <c r="D3" s="8" t="s">
        <v>222</v>
      </c>
      <c r="E3" s="8"/>
      <c r="F3" s="8" t="s">
        <v>223</v>
      </c>
      <c r="G3" s="9"/>
      <c r="H3" s="10"/>
      <c r="W3" s="28" t="s">
        <v>53</v>
      </c>
      <c r="X3" s="29"/>
      <c r="Y3" s="29"/>
      <c r="Z3" s="30"/>
      <c r="AA3" s="30"/>
      <c r="AB3" s="30"/>
      <c r="AC3" s="30"/>
      <c r="AD3" s="30"/>
      <c r="AE3" s="30"/>
      <c r="AF3" s="31"/>
      <c r="CK3" s="47"/>
      <c r="CL3" s="47"/>
      <c r="CM3" s="47"/>
      <c r="CN3" s="47"/>
      <c r="CO3" s="195"/>
      <c r="CP3" s="195"/>
      <c r="DA3" s="53"/>
      <c r="DB3" s="53"/>
      <c r="DC3" s="53"/>
      <c r="DD3" s="47"/>
      <c r="DE3" s="47"/>
      <c r="DF3" s="47"/>
      <c r="DG3" s="47"/>
      <c r="DH3" s="47"/>
      <c r="DI3" s="47"/>
      <c r="DJ3" s="47"/>
    </row>
    <row r="4" spans="1:183" ht="16" x14ac:dyDescent="0.4">
      <c r="A4" s="32" t="s">
        <v>54</v>
      </c>
      <c r="B4" s="33" t="s">
        <v>55</v>
      </c>
      <c r="C4" s="33" t="s">
        <v>55</v>
      </c>
      <c r="D4" s="34" t="s">
        <v>28</v>
      </c>
      <c r="E4" s="33" t="s">
        <v>187</v>
      </c>
      <c r="F4" s="34" t="s">
        <v>27</v>
      </c>
      <c r="G4" s="33" t="s">
        <v>188</v>
      </c>
      <c r="H4" s="34" t="s">
        <v>29</v>
      </c>
      <c r="I4" s="33" t="s">
        <v>189</v>
      </c>
      <c r="J4" s="34" t="s">
        <v>30</v>
      </c>
      <c r="K4" s="33" t="s">
        <v>190</v>
      </c>
      <c r="L4" s="34" t="s">
        <v>31</v>
      </c>
      <c r="M4" s="32" t="s">
        <v>116</v>
      </c>
      <c r="N4" s="36" t="s">
        <v>20</v>
      </c>
      <c r="O4" s="34" t="s">
        <v>191</v>
      </c>
      <c r="P4" s="34" t="s">
        <v>192</v>
      </c>
      <c r="Q4" s="34" t="s">
        <v>193</v>
      </c>
      <c r="R4" s="34" t="s">
        <v>194</v>
      </c>
      <c r="S4" s="34" t="s">
        <v>246</v>
      </c>
      <c r="T4" s="34" t="s">
        <v>32</v>
      </c>
      <c r="U4" s="196" t="s">
        <v>52</v>
      </c>
      <c r="V4" s="198" t="s">
        <v>33</v>
      </c>
      <c r="W4" s="35" t="s">
        <v>55</v>
      </c>
      <c r="X4" s="34" t="s">
        <v>28</v>
      </c>
      <c r="Y4" s="33" t="s">
        <v>187</v>
      </c>
      <c r="Z4" s="34" t="s">
        <v>27</v>
      </c>
      <c r="AA4" s="33" t="s">
        <v>188</v>
      </c>
      <c r="AB4" s="34" t="s">
        <v>29</v>
      </c>
      <c r="AC4" s="33" t="s">
        <v>189</v>
      </c>
      <c r="AD4" s="34" t="s">
        <v>30</v>
      </c>
      <c r="AE4" s="33" t="s">
        <v>190</v>
      </c>
      <c r="AF4" s="36" t="s">
        <v>31</v>
      </c>
      <c r="AG4" s="118" t="s">
        <v>3</v>
      </c>
      <c r="AH4" s="45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8"/>
      <c r="BD4" s="48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9"/>
      <c r="CU4" s="49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</row>
    <row r="5" spans="1:183" ht="15.5" thickBot="1" x14ac:dyDescent="0.35">
      <c r="A5" s="37"/>
      <c r="B5" s="38" t="s">
        <v>326</v>
      </c>
      <c r="C5" s="39" t="s">
        <v>50</v>
      </c>
      <c r="D5" s="39" t="s">
        <v>50</v>
      </c>
      <c r="E5" s="39" t="s">
        <v>50</v>
      </c>
      <c r="F5" s="39" t="s">
        <v>50</v>
      </c>
      <c r="G5" s="39" t="s">
        <v>50</v>
      </c>
      <c r="H5" s="39" t="s">
        <v>50</v>
      </c>
      <c r="I5" s="39" t="s">
        <v>50</v>
      </c>
      <c r="J5" s="39" t="s">
        <v>50</v>
      </c>
      <c r="K5" s="39" t="s">
        <v>50</v>
      </c>
      <c r="L5" s="39" t="s">
        <v>50</v>
      </c>
      <c r="M5" s="40" t="s">
        <v>12</v>
      </c>
      <c r="N5" s="80" t="s">
        <v>106</v>
      </c>
      <c r="O5" s="41"/>
      <c r="P5" s="41"/>
      <c r="Q5" s="42"/>
      <c r="R5" s="8"/>
      <c r="S5" s="38" t="s">
        <v>51</v>
      </c>
      <c r="T5" s="38" t="s">
        <v>51</v>
      </c>
      <c r="U5" s="197"/>
      <c r="V5" s="199"/>
      <c r="W5" s="43" t="s">
        <v>50</v>
      </c>
      <c r="X5" s="39" t="s">
        <v>50</v>
      </c>
      <c r="Y5" s="39" t="s">
        <v>50</v>
      </c>
      <c r="Z5" s="39" t="s">
        <v>50</v>
      </c>
      <c r="AA5" s="39" t="s">
        <v>50</v>
      </c>
      <c r="AB5" s="39" t="s">
        <v>50</v>
      </c>
      <c r="AC5" s="39" t="s">
        <v>50</v>
      </c>
      <c r="AD5" s="39" t="s">
        <v>50</v>
      </c>
      <c r="AE5" s="39" t="s">
        <v>50</v>
      </c>
      <c r="AF5" s="44" t="s">
        <v>50</v>
      </c>
      <c r="AG5" s="119"/>
      <c r="AH5" s="46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9"/>
      <c r="CU5" s="49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</row>
    <row r="6" spans="1:183" x14ac:dyDescent="0.25">
      <c r="A6" s="19" t="s">
        <v>228</v>
      </c>
      <c r="B6" s="54">
        <v>2.3167470000000002E-15</v>
      </c>
      <c r="C6" s="55">
        <v>0.1022467</v>
      </c>
      <c r="D6" s="55">
        <v>7.2900000000000005E-4</v>
      </c>
      <c r="E6" s="55">
        <v>0.85741429999999996</v>
      </c>
      <c r="F6" s="55">
        <v>6.0249999999999995E-4</v>
      </c>
      <c r="G6" s="55">
        <v>1.0123200000000001E-2</v>
      </c>
      <c r="H6" s="55">
        <v>4.46E-5</v>
      </c>
      <c r="I6" s="55">
        <v>2.6063000000000002E-3</v>
      </c>
      <c r="J6" s="55">
        <v>2.5000000000000001E-5</v>
      </c>
      <c r="K6" s="55">
        <v>1.5339999999999999E-4</v>
      </c>
      <c r="L6" s="55">
        <v>1.6399999999999999E-5</v>
      </c>
      <c r="M6" s="55">
        <v>1.0080899999999999</v>
      </c>
      <c r="N6" s="55">
        <v>5.4390000000000005E-4</v>
      </c>
      <c r="O6" s="101">
        <v>56.006950000000003</v>
      </c>
      <c r="P6" s="101">
        <v>4.8927579999999997</v>
      </c>
      <c r="Q6" s="110">
        <v>6.63406E-2</v>
      </c>
      <c r="R6" s="110">
        <v>5.7777999999999996E-3</v>
      </c>
      <c r="S6" s="58">
        <v>3.1903300000000002E-2</v>
      </c>
      <c r="T6" s="58">
        <v>2.7791999999999999E-3</v>
      </c>
      <c r="U6" s="115">
        <v>3.08165E-2</v>
      </c>
      <c r="V6" s="115">
        <v>3.078E-4</v>
      </c>
      <c r="W6" s="55">
        <v>3.5109999999999998E-3</v>
      </c>
      <c r="X6" s="55">
        <v>6.4999999999999997E-4</v>
      </c>
      <c r="Y6" s="55">
        <v>2.5599999999999999E-5</v>
      </c>
      <c r="Z6" s="55">
        <v>5.5000000000000002E-5</v>
      </c>
      <c r="AA6" s="55">
        <v>2.5999999999999998E-5</v>
      </c>
      <c r="AB6" s="55">
        <v>1.2E-5</v>
      </c>
      <c r="AC6" s="55">
        <v>2.364E-4</v>
      </c>
      <c r="AD6" s="55">
        <v>1.5E-5</v>
      </c>
      <c r="AE6" s="55">
        <v>8.1799999999999996E-5</v>
      </c>
      <c r="AF6" s="55">
        <v>1.2999999999999999E-5</v>
      </c>
      <c r="AI6" s="47"/>
      <c r="AJ6" s="47"/>
      <c r="AK6" s="47"/>
      <c r="AL6" s="47"/>
      <c r="AM6" s="47"/>
      <c r="AN6" s="47"/>
      <c r="AO6" s="47"/>
      <c r="AP6" s="47"/>
      <c r="AQ6" s="47"/>
      <c r="AR6" s="50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50"/>
      <c r="DR6" s="47"/>
      <c r="DS6" s="47"/>
      <c r="DT6" s="47"/>
      <c r="DU6" s="50"/>
      <c r="DV6" s="47"/>
      <c r="DW6" s="47"/>
      <c r="DX6" s="47"/>
      <c r="DY6" s="47"/>
      <c r="DZ6" s="47"/>
      <c r="EA6" s="50"/>
      <c r="EB6" s="47"/>
      <c r="EC6" s="50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50"/>
      <c r="FF6" s="50"/>
      <c r="FG6" s="50"/>
      <c r="FH6" s="50"/>
      <c r="FI6" s="47"/>
      <c r="FJ6" s="47"/>
      <c r="FK6" s="50"/>
      <c r="FL6" s="47"/>
      <c r="FM6" s="50"/>
      <c r="FN6" s="47"/>
      <c r="FO6" s="47"/>
      <c r="FP6" s="47"/>
      <c r="FQ6" s="47"/>
      <c r="FR6" s="47"/>
      <c r="FS6" s="47"/>
      <c r="FT6" s="47"/>
      <c r="FU6" s="47"/>
      <c r="FV6" s="47"/>
      <c r="FW6" s="50"/>
      <c r="FX6" s="47"/>
      <c r="FY6" s="47"/>
      <c r="FZ6" s="47"/>
      <c r="GA6" s="47"/>
    </row>
    <row r="7" spans="1:183" s="24" customFormat="1" x14ac:dyDescent="0.25">
      <c r="A7" s="24" t="s">
        <v>229</v>
      </c>
      <c r="B7" s="56">
        <v>1.3012780000000001E-15</v>
      </c>
      <c r="C7" s="57">
        <v>5.7424900000000001E-2</v>
      </c>
      <c r="D7" s="57">
        <v>6.8950000000000001E-4</v>
      </c>
      <c r="E7" s="57">
        <v>0.3047223</v>
      </c>
      <c r="F7" s="57">
        <v>3.2469999999999998E-4</v>
      </c>
      <c r="G7" s="57">
        <v>3.5986999999999998E-3</v>
      </c>
      <c r="H7" s="57">
        <v>2.8600000000000001E-5</v>
      </c>
      <c r="I7" s="57">
        <v>1.0601E-3</v>
      </c>
      <c r="J7" s="57">
        <v>1.98E-5</v>
      </c>
      <c r="K7" s="57">
        <v>1.0679999999999999E-4</v>
      </c>
      <c r="L7" s="57">
        <v>1.5299999999999999E-5</v>
      </c>
      <c r="M7" s="57">
        <v>1.0080899999999999</v>
      </c>
      <c r="N7" s="57">
        <v>5.4390000000000005E-4</v>
      </c>
      <c r="O7" s="100">
        <v>45.03443</v>
      </c>
      <c r="P7" s="100">
        <v>8.0823300000000007</v>
      </c>
      <c r="Q7" s="109">
        <v>8.4489300000000003E-2</v>
      </c>
      <c r="R7" s="109">
        <v>1.51317E-2</v>
      </c>
      <c r="S7" s="59">
        <v>4.0630899999999998E-2</v>
      </c>
      <c r="T7" s="59">
        <v>7.2772000000000002E-3</v>
      </c>
      <c r="U7" s="116">
        <v>3.54159E-2</v>
      </c>
      <c r="V7" s="116">
        <v>6.8070000000000001E-4</v>
      </c>
      <c r="W7" s="57">
        <v>3.5109999999999998E-3</v>
      </c>
      <c r="X7" s="57">
        <v>6.4999999999999997E-4</v>
      </c>
      <c r="Y7" s="57">
        <v>2.5599999999999999E-5</v>
      </c>
      <c r="Z7" s="57">
        <v>5.5000000000000002E-5</v>
      </c>
      <c r="AA7" s="57">
        <v>2.5999999999999998E-5</v>
      </c>
      <c r="AB7" s="57">
        <v>1.2E-5</v>
      </c>
      <c r="AC7" s="57">
        <v>2.364E-4</v>
      </c>
      <c r="AD7" s="57">
        <v>1.5E-5</v>
      </c>
      <c r="AE7" s="57">
        <v>8.1799999999999996E-5</v>
      </c>
      <c r="AF7" s="57">
        <v>1.2999999999999999E-5</v>
      </c>
      <c r="AG7" s="24" t="s">
        <v>80</v>
      </c>
      <c r="AI7" s="51"/>
      <c r="AJ7" s="51"/>
      <c r="AK7" s="51"/>
      <c r="AL7" s="51"/>
      <c r="AM7" s="51"/>
      <c r="AN7" s="51"/>
      <c r="AO7" s="51"/>
      <c r="AP7" s="51"/>
      <c r="AQ7" s="51"/>
      <c r="AR7" s="52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2"/>
      <c r="DR7" s="51"/>
      <c r="DS7" s="51"/>
      <c r="DT7" s="51"/>
      <c r="DU7" s="52"/>
      <c r="DV7" s="51"/>
      <c r="DW7" s="51"/>
      <c r="DX7" s="51"/>
      <c r="DY7" s="51"/>
      <c r="DZ7" s="51"/>
      <c r="EA7" s="52"/>
      <c r="EB7" s="51"/>
      <c r="EC7" s="52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2"/>
      <c r="FF7" s="52"/>
      <c r="FG7" s="52"/>
      <c r="FH7" s="52"/>
      <c r="FI7" s="51"/>
      <c r="FJ7" s="51"/>
      <c r="FK7" s="52"/>
      <c r="FL7" s="51"/>
      <c r="FM7" s="52"/>
      <c r="FN7" s="51"/>
      <c r="FO7" s="51"/>
      <c r="FP7" s="51"/>
      <c r="FQ7" s="51"/>
      <c r="FR7" s="51"/>
      <c r="FS7" s="51"/>
      <c r="FT7" s="51"/>
      <c r="FU7" s="51"/>
      <c r="FV7" s="51"/>
      <c r="FW7" s="52"/>
      <c r="FX7" s="51"/>
      <c r="FY7" s="51"/>
      <c r="FZ7" s="51"/>
      <c r="GA7" s="51"/>
    </row>
    <row r="8" spans="1:183" x14ac:dyDescent="0.25">
      <c r="A8" s="19" t="s">
        <v>230</v>
      </c>
      <c r="B8" s="54">
        <v>1.094742E-15</v>
      </c>
      <c r="C8" s="55">
        <v>4.8298899999999999E-2</v>
      </c>
      <c r="D8" s="55">
        <v>6.8619999999999998E-4</v>
      </c>
      <c r="E8" s="55">
        <v>0.23579</v>
      </c>
      <c r="F8" s="55">
        <v>2.4620000000000002E-4</v>
      </c>
      <c r="G8" s="55">
        <v>2.8040999999999999E-3</v>
      </c>
      <c r="H8" s="55">
        <v>2.3300000000000001E-5</v>
      </c>
      <c r="I8" s="55">
        <v>8.0679999999999999E-4</v>
      </c>
      <c r="J8" s="55">
        <v>1.9199999999999999E-5</v>
      </c>
      <c r="K8" s="55">
        <v>1.15E-4</v>
      </c>
      <c r="L8" s="55">
        <v>1.56E-5</v>
      </c>
      <c r="M8" s="55">
        <v>1.0080899999999999</v>
      </c>
      <c r="N8" s="55">
        <v>5.4390000000000005E-4</v>
      </c>
      <c r="O8" s="101">
        <v>29.354520000000001</v>
      </c>
      <c r="P8" s="101">
        <v>9.7905250000000006</v>
      </c>
      <c r="Q8" s="110">
        <v>5.9880000000000003E-2</v>
      </c>
      <c r="R8" s="110">
        <v>1.9956399999999999E-2</v>
      </c>
      <c r="S8" s="58">
        <v>2.87964E-2</v>
      </c>
      <c r="T8" s="58">
        <v>9.5972000000000002E-3</v>
      </c>
      <c r="U8" s="115">
        <v>3.4985200000000001E-2</v>
      </c>
      <c r="V8" s="115">
        <v>8.5329999999999998E-4</v>
      </c>
      <c r="W8" s="55">
        <v>3.5109999999999998E-3</v>
      </c>
      <c r="X8" s="55">
        <v>6.4999999999999997E-4</v>
      </c>
      <c r="Y8" s="55">
        <v>2.5599999999999999E-5</v>
      </c>
      <c r="Z8" s="55">
        <v>5.5000000000000002E-5</v>
      </c>
      <c r="AA8" s="55">
        <v>2.5999999999999998E-5</v>
      </c>
      <c r="AB8" s="55">
        <v>1.2E-5</v>
      </c>
      <c r="AC8" s="55">
        <v>2.364E-4</v>
      </c>
      <c r="AD8" s="55">
        <v>1.5E-5</v>
      </c>
      <c r="AE8" s="55">
        <v>8.1799999999999996E-5</v>
      </c>
      <c r="AF8" s="55">
        <v>1.2999999999999999E-5</v>
      </c>
      <c r="AI8" s="47"/>
      <c r="AJ8" s="47"/>
      <c r="AK8" s="47"/>
      <c r="AL8" s="47"/>
      <c r="AM8" s="47"/>
      <c r="AN8" s="47"/>
      <c r="AO8" s="47"/>
      <c r="AP8" s="47"/>
      <c r="AQ8" s="47"/>
      <c r="AR8" s="50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50"/>
      <c r="DR8" s="47"/>
      <c r="DS8" s="47"/>
      <c r="DT8" s="47"/>
      <c r="DU8" s="50"/>
      <c r="DV8" s="47"/>
      <c r="DW8" s="47"/>
      <c r="DX8" s="47"/>
      <c r="DY8" s="47"/>
      <c r="DZ8" s="47"/>
      <c r="EA8" s="50"/>
      <c r="EB8" s="47"/>
      <c r="EC8" s="50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50"/>
      <c r="FF8" s="50"/>
      <c r="FG8" s="50"/>
      <c r="FH8" s="50"/>
      <c r="FI8" s="47"/>
      <c r="FJ8" s="47"/>
      <c r="FK8" s="50"/>
      <c r="FL8" s="47"/>
      <c r="FM8" s="50"/>
      <c r="FN8" s="47"/>
      <c r="FO8" s="47"/>
      <c r="FP8" s="47"/>
      <c r="FQ8" s="47"/>
      <c r="FR8" s="47"/>
      <c r="FS8" s="47"/>
      <c r="FT8" s="47"/>
      <c r="FU8" s="47"/>
      <c r="FV8" s="47"/>
      <c r="FW8" s="50"/>
      <c r="FX8" s="47"/>
      <c r="FY8" s="47"/>
      <c r="FZ8" s="47"/>
      <c r="GA8" s="47"/>
    </row>
    <row r="9" spans="1:183" x14ac:dyDescent="0.25">
      <c r="A9" s="19" t="s">
        <v>231</v>
      </c>
      <c r="B9" s="54">
        <v>1.216356E-15</v>
      </c>
      <c r="C9" s="55">
        <v>5.3679299999999999E-2</v>
      </c>
      <c r="D9" s="55">
        <v>6.8619999999999998E-4</v>
      </c>
      <c r="E9" s="55">
        <v>0.52039089999999999</v>
      </c>
      <c r="F9" s="55">
        <v>4.6329999999999999E-4</v>
      </c>
      <c r="G9" s="55">
        <v>6.1603999999999999E-3</v>
      </c>
      <c r="H9" s="55">
        <v>2.7699999999999999E-5</v>
      </c>
      <c r="I9" s="55">
        <v>1.6554E-3</v>
      </c>
      <c r="J9" s="55">
        <v>2.4199999999999999E-5</v>
      </c>
      <c r="K9" s="55">
        <v>6.8999999999999997E-5</v>
      </c>
      <c r="L9" s="55">
        <v>1.5500000000000001E-5</v>
      </c>
      <c r="M9" s="55">
        <v>1.0080899999999999</v>
      </c>
      <c r="N9" s="55">
        <v>5.4390000000000005E-4</v>
      </c>
      <c r="O9" s="101">
        <v>62.635660000000001</v>
      </c>
      <c r="P9" s="101">
        <v>8.8092290000000002</v>
      </c>
      <c r="Q9" s="110">
        <v>6.41148E-2</v>
      </c>
      <c r="R9" s="110">
        <v>8.9802000000000007E-3</v>
      </c>
      <c r="S9" s="58">
        <v>3.08329E-2</v>
      </c>
      <c r="T9" s="58">
        <v>4.3189999999999999E-3</v>
      </c>
      <c r="U9" s="115">
        <v>3.2571700000000002E-2</v>
      </c>
      <c r="V9" s="115">
        <v>4.9089999999999995E-4</v>
      </c>
      <c r="W9" s="55">
        <v>3.5109999999999998E-3</v>
      </c>
      <c r="X9" s="55">
        <v>6.4999999999999997E-4</v>
      </c>
      <c r="Y9" s="55">
        <v>2.5599999999999999E-5</v>
      </c>
      <c r="Z9" s="55">
        <v>5.5000000000000002E-5</v>
      </c>
      <c r="AA9" s="55">
        <v>2.5999999999999998E-5</v>
      </c>
      <c r="AB9" s="55">
        <v>1.2E-5</v>
      </c>
      <c r="AC9" s="55">
        <v>2.364E-4</v>
      </c>
      <c r="AD9" s="55">
        <v>1.5E-5</v>
      </c>
      <c r="AE9" s="55">
        <v>8.1799999999999996E-5</v>
      </c>
      <c r="AF9" s="55">
        <v>1.2999999999999999E-5</v>
      </c>
      <c r="AI9" s="47"/>
      <c r="AJ9" s="47"/>
      <c r="AK9" s="47"/>
      <c r="AL9" s="47"/>
      <c r="AM9" s="47"/>
      <c r="AN9" s="47"/>
      <c r="AO9" s="47"/>
      <c r="AP9" s="47"/>
      <c r="AQ9" s="47"/>
      <c r="AR9" s="50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50"/>
      <c r="DR9" s="47"/>
      <c r="DS9" s="47"/>
      <c r="DT9" s="47"/>
      <c r="DU9" s="50"/>
      <c r="DV9" s="47"/>
      <c r="DW9" s="47"/>
      <c r="DX9" s="47"/>
      <c r="DY9" s="47"/>
      <c r="DZ9" s="47"/>
      <c r="EA9" s="50"/>
      <c r="EB9" s="47"/>
      <c r="EC9" s="50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50"/>
      <c r="FF9" s="50"/>
      <c r="FG9" s="50"/>
      <c r="FH9" s="50"/>
      <c r="FI9" s="47"/>
      <c r="FJ9" s="47"/>
      <c r="FK9" s="50"/>
      <c r="FL9" s="47"/>
      <c r="FM9" s="50"/>
      <c r="FN9" s="47"/>
      <c r="FO9" s="47"/>
      <c r="FP9" s="47"/>
      <c r="FQ9" s="47"/>
      <c r="FR9" s="47"/>
      <c r="FS9" s="47"/>
      <c r="FT9" s="47"/>
      <c r="FU9" s="47"/>
      <c r="FV9" s="47"/>
      <c r="FW9" s="50"/>
      <c r="FX9" s="47"/>
      <c r="FY9" s="47"/>
      <c r="FZ9" s="47"/>
      <c r="GA9" s="47"/>
    </row>
    <row r="10" spans="1:183" s="24" customFormat="1" x14ac:dyDescent="0.25">
      <c r="A10" s="24" t="s">
        <v>232</v>
      </c>
      <c r="B10" s="56">
        <v>2.5637339999999999E-16</v>
      </c>
      <c r="C10" s="57">
        <v>1.13154E-2</v>
      </c>
      <c r="D10" s="57">
        <v>6.6710000000000001E-4</v>
      </c>
      <c r="E10" s="57">
        <v>0.131576</v>
      </c>
      <c r="F10" s="57">
        <v>1.6919999999999999E-4</v>
      </c>
      <c r="G10" s="57">
        <v>1.5589E-3</v>
      </c>
      <c r="H10" s="57">
        <v>1.84E-5</v>
      </c>
      <c r="I10" s="57">
        <v>4.6700000000000002E-4</v>
      </c>
      <c r="J10" s="57">
        <v>1.77E-5</v>
      </c>
      <c r="K10" s="57">
        <v>-2.0100000000000001E-5</v>
      </c>
      <c r="L10" s="57">
        <v>1.5099999999999999E-5</v>
      </c>
      <c r="M10" s="57">
        <v>1.0080899999999999</v>
      </c>
      <c r="N10" s="57">
        <v>5.4390000000000005E-4</v>
      </c>
      <c r="O10" s="100">
        <v>155.35249999999999</v>
      </c>
      <c r="P10" s="100">
        <v>41.581020000000002</v>
      </c>
      <c r="Q10" s="109">
        <v>0.13238949999999999</v>
      </c>
      <c r="R10" s="109">
        <v>3.45496E-2</v>
      </c>
      <c r="S10" s="59">
        <v>6.3665799999999995E-2</v>
      </c>
      <c r="T10" s="59">
        <v>1.6615000000000001E-2</v>
      </c>
      <c r="U10" s="116">
        <v>3.6477999999999997E-2</v>
      </c>
      <c r="V10" s="116">
        <v>1.413E-3</v>
      </c>
      <c r="W10" s="57">
        <v>3.5109999999999998E-3</v>
      </c>
      <c r="X10" s="57">
        <v>6.4999999999999997E-4</v>
      </c>
      <c r="Y10" s="57">
        <v>2.5599999999999999E-5</v>
      </c>
      <c r="Z10" s="57">
        <v>5.5000000000000002E-5</v>
      </c>
      <c r="AA10" s="57">
        <v>2.5999999999999998E-5</v>
      </c>
      <c r="AB10" s="57">
        <v>1.2E-5</v>
      </c>
      <c r="AC10" s="57">
        <v>2.364E-4</v>
      </c>
      <c r="AD10" s="57">
        <v>1.5E-5</v>
      </c>
      <c r="AE10" s="57">
        <v>8.1799999999999996E-5</v>
      </c>
      <c r="AF10" s="57">
        <v>1.2999999999999999E-5</v>
      </c>
      <c r="AG10" s="24" t="s">
        <v>79</v>
      </c>
      <c r="AI10" s="51"/>
      <c r="AJ10" s="51"/>
      <c r="AK10" s="51"/>
      <c r="AL10" s="51"/>
      <c r="AM10" s="51"/>
      <c r="AN10" s="51"/>
      <c r="AO10" s="51"/>
      <c r="AP10" s="52"/>
      <c r="AQ10" s="51"/>
      <c r="AR10" s="52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2"/>
      <c r="DR10" s="51"/>
      <c r="DS10" s="51"/>
      <c r="DT10" s="51"/>
      <c r="DU10" s="52"/>
      <c r="DV10" s="51"/>
      <c r="DW10" s="51"/>
      <c r="DX10" s="51"/>
      <c r="DY10" s="51"/>
      <c r="DZ10" s="51"/>
      <c r="EA10" s="52"/>
      <c r="EB10" s="51"/>
      <c r="EC10" s="52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2"/>
      <c r="FF10" s="52"/>
      <c r="FG10" s="52"/>
      <c r="FH10" s="52"/>
      <c r="FI10" s="51"/>
      <c r="FJ10" s="51"/>
      <c r="FK10" s="52"/>
      <c r="FL10" s="51"/>
      <c r="FM10" s="52"/>
      <c r="FN10" s="51"/>
      <c r="FO10" s="51"/>
      <c r="FP10" s="51"/>
      <c r="FQ10" s="51"/>
      <c r="FR10" s="51"/>
      <c r="FS10" s="51"/>
      <c r="FT10" s="51"/>
      <c r="FU10" s="51"/>
      <c r="FV10" s="51"/>
      <c r="FW10" s="52"/>
      <c r="FX10" s="51"/>
      <c r="FY10" s="51"/>
      <c r="FZ10" s="51"/>
      <c r="GA10" s="51"/>
    </row>
    <row r="11" spans="1:183" x14ac:dyDescent="0.25">
      <c r="A11" s="19" t="s">
        <v>233</v>
      </c>
      <c r="B11" s="54">
        <v>1.0106440000000001E-15</v>
      </c>
      <c r="C11" s="55">
        <v>4.4604900000000003E-2</v>
      </c>
      <c r="D11" s="55">
        <v>7.0379999999999998E-4</v>
      </c>
      <c r="E11" s="55">
        <v>0.35238320000000001</v>
      </c>
      <c r="F11" s="55">
        <v>3.6420000000000002E-4</v>
      </c>
      <c r="G11" s="55">
        <v>4.2063999999999999E-3</v>
      </c>
      <c r="H11" s="55">
        <v>2.51E-5</v>
      </c>
      <c r="I11" s="55">
        <v>1.2183000000000001E-3</v>
      </c>
      <c r="J11" s="55">
        <v>2.05E-5</v>
      </c>
      <c r="K11" s="55">
        <v>1.137E-4</v>
      </c>
      <c r="L11" s="55">
        <v>1.56E-5</v>
      </c>
      <c r="M11" s="55">
        <v>1.0080899999999999</v>
      </c>
      <c r="N11" s="55">
        <v>5.4390000000000005E-4</v>
      </c>
      <c r="O11" s="101">
        <v>24.616019999999999</v>
      </c>
      <c r="P11" s="101">
        <v>10.66555</v>
      </c>
      <c r="Q11" s="110">
        <v>3.0961200000000001E-2</v>
      </c>
      <c r="R11" s="110">
        <v>1.34076E-2</v>
      </c>
      <c r="S11" s="58">
        <v>1.4889299999999999E-2</v>
      </c>
      <c r="T11" s="58">
        <v>6.4478000000000001E-3</v>
      </c>
      <c r="U11" s="115">
        <v>3.5606199999999998E-2</v>
      </c>
      <c r="V11" s="115">
        <v>6.1629999999999996E-4</v>
      </c>
      <c r="W11" s="55">
        <v>3.5109999999999998E-3</v>
      </c>
      <c r="X11" s="55">
        <v>6.4999999999999997E-4</v>
      </c>
      <c r="Y11" s="55">
        <v>2.5599999999999999E-5</v>
      </c>
      <c r="Z11" s="55">
        <v>5.5000000000000002E-5</v>
      </c>
      <c r="AA11" s="55">
        <v>2.5999999999999998E-5</v>
      </c>
      <c r="AB11" s="55">
        <v>1.2E-5</v>
      </c>
      <c r="AC11" s="55">
        <v>2.364E-4</v>
      </c>
      <c r="AD11" s="55">
        <v>1.5E-5</v>
      </c>
      <c r="AE11" s="55">
        <v>8.1799999999999996E-5</v>
      </c>
      <c r="AF11" s="55">
        <v>1.2999999999999999E-5</v>
      </c>
      <c r="AI11" s="47"/>
      <c r="AJ11" s="47"/>
      <c r="AK11" s="47"/>
      <c r="AL11" s="47"/>
      <c r="AM11" s="47"/>
      <c r="AN11" s="47"/>
      <c r="AO11" s="47"/>
      <c r="AP11" s="47"/>
      <c r="AQ11" s="47"/>
      <c r="AR11" s="50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50"/>
      <c r="DR11" s="47"/>
      <c r="DS11" s="47"/>
      <c r="DT11" s="47"/>
      <c r="DU11" s="50"/>
      <c r="DV11" s="47"/>
      <c r="DW11" s="47"/>
      <c r="DX11" s="47"/>
      <c r="DY11" s="47"/>
      <c r="DZ11" s="47"/>
      <c r="EA11" s="50"/>
      <c r="EB11" s="47"/>
      <c r="EC11" s="50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50"/>
      <c r="FF11" s="50"/>
      <c r="FG11" s="50"/>
      <c r="FH11" s="50"/>
      <c r="FI11" s="47"/>
      <c r="FJ11" s="47"/>
      <c r="FK11" s="50"/>
      <c r="FL11" s="47"/>
      <c r="FM11" s="50"/>
      <c r="FN11" s="47"/>
      <c r="FO11" s="47"/>
      <c r="FP11" s="47"/>
      <c r="FQ11" s="47"/>
      <c r="FR11" s="47"/>
      <c r="FS11" s="47"/>
      <c r="FT11" s="47"/>
      <c r="FU11" s="47"/>
      <c r="FV11" s="47"/>
      <c r="FW11" s="50"/>
      <c r="FX11" s="47"/>
      <c r="FY11" s="47"/>
      <c r="FZ11" s="47"/>
      <c r="GA11" s="47"/>
    </row>
    <row r="12" spans="1:183" s="24" customFormat="1" x14ac:dyDescent="0.25">
      <c r="A12" s="24" t="s">
        <v>234</v>
      </c>
      <c r="B12" s="56">
        <v>1.8623510000000002E-15</v>
      </c>
      <c r="C12" s="57">
        <v>8.2199700000000001E-2</v>
      </c>
      <c r="D12" s="57">
        <v>6.9289999999999998E-4</v>
      </c>
      <c r="E12" s="57">
        <v>0.25314700000000001</v>
      </c>
      <c r="F12" s="57">
        <v>2.7549999999999997E-4</v>
      </c>
      <c r="G12" s="57">
        <v>2.9805000000000001E-3</v>
      </c>
      <c r="H12" s="57">
        <v>2.2500000000000001E-5</v>
      </c>
      <c r="I12" s="57">
        <v>1.1769E-3</v>
      </c>
      <c r="J12" s="57">
        <v>2.05E-5</v>
      </c>
      <c r="K12" s="57">
        <v>1.111E-4</v>
      </c>
      <c r="L12" s="57">
        <v>1.56E-5</v>
      </c>
      <c r="M12" s="57">
        <v>1.0080899999999999</v>
      </c>
      <c r="N12" s="57">
        <v>5.4390000000000005E-4</v>
      </c>
      <c r="O12" s="100">
        <v>60.168149999999997</v>
      </c>
      <c r="P12" s="100">
        <v>5.7636339999999997</v>
      </c>
      <c r="Q12" s="109">
        <v>0.19481979999999999</v>
      </c>
      <c r="R12" s="109">
        <v>1.8594699999999999E-2</v>
      </c>
      <c r="S12" s="59">
        <v>9.3687500000000007E-2</v>
      </c>
      <c r="T12" s="59">
        <v>8.9437000000000006E-3</v>
      </c>
      <c r="U12" s="116">
        <v>4.8147299999999997E-2</v>
      </c>
      <c r="V12" s="116">
        <v>8.5970000000000003E-4</v>
      </c>
      <c r="W12" s="57">
        <v>3.5109999999999998E-3</v>
      </c>
      <c r="X12" s="57">
        <v>6.4999999999999997E-4</v>
      </c>
      <c r="Y12" s="57">
        <v>2.5599999999999999E-5</v>
      </c>
      <c r="Z12" s="57">
        <v>5.5000000000000002E-5</v>
      </c>
      <c r="AA12" s="57">
        <v>2.5999999999999998E-5</v>
      </c>
      <c r="AB12" s="57">
        <v>1.2E-5</v>
      </c>
      <c r="AC12" s="57">
        <v>2.364E-4</v>
      </c>
      <c r="AD12" s="57">
        <v>1.5E-5</v>
      </c>
      <c r="AE12" s="57">
        <v>8.1799999999999996E-5</v>
      </c>
      <c r="AF12" s="57">
        <v>1.2999999999999999E-5</v>
      </c>
      <c r="AG12" s="24" t="s">
        <v>79</v>
      </c>
      <c r="AI12" s="51"/>
      <c r="AJ12" s="51"/>
      <c r="AK12" s="51"/>
      <c r="AL12" s="51"/>
      <c r="AM12" s="51"/>
      <c r="AN12" s="51"/>
      <c r="AO12" s="51"/>
      <c r="AP12" s="51"/>
      <c r="AQ12" s="51"/>
      <c r="AR12" s="52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2"/>
      <c r="DR12" s="51"/>
      <c r="DS12" s="51"/>
      <c r="DT12" s="51"/>
      <c r="DU12" s="52"/>
      <c r="DV12" s="51"/>
      <c r="DW12" s="51"/>
      <c r="DX12" s="51"/>
      <c r="DY12" s="51"/>
      <c r="DZ12" s="51"/>
      <c r="EA12" s="52"/>
      <c r="EB12" s="51"/>
      <c r="EC12" s="52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2"/>
      <c r="FF12" s="52"/>
      <c r="FG12" s="52"/>
      <c r="FH12" s="52"/>
      <c r="FI12" s="51"/>
      <c r="FJ12" s="51"/>
      <c r="FK12" s="52"/>
      <c r="FL12" s="51"/>
      <c r="FM12" s="52"/>
      <c r="FN12" s="51"/>
      <c r="FO12" s="51"/>
      <c r="FP12" s="51"/>
      <c r="FQ12" s="51"/>
      <c r="FR12" s="51"/>
      <c r="FS12" s="51"/>
      <c r="FT12" s="51"/>
      <c r="FU12" s="51"/>
      <c r="FV12" s="51"/>
      <c r="FW12" s="52"/>
      <c r="FX12" s="51"/>
      <c r="FY12" s="51"/>
      <c r="FZ12" s="51"/>
      <c r="GA12" s="51"/>
    </row>
    <row r="13" spans="1:183" x14ac:dyDescent="0.25">
      <c r="A13" s="19" t="s">
        <v>235</v>
      </c>
      <c r="B13" s="54">
        <v>1.231754E-15</v>
      </c>
      <c r="C13" s="55">
        <v>5.4361899999999998E-2</v>
      </c>
      <c r="D13" s="55">
        <v>6.8619999999999998E-4</v>
      </c>
      <c r="E13" s="55">
        <v>0.43635940000000001</v>
      </c>
      <c r="F13" s="55">
        <v>4.236E-4</v>
      </c>
      <c r="G13" s="55">
        <v>5.1053000000000001E-3</v>
      </c>
      <c r="H13" s="55">
        <v>2.4199999999999999E-5</v>
      </c>
      <c r="I13" s="55">
        <v>1.4863000000000001E-3</v>
      </c>
      <c r="J13" s="55">
        <v>2.12E-5</v>
      </c>
      <c r="K13" s="55">
        <v>1.0060000000000001E-4</v>
      </c>
      <c r="L13" s="55">
        <v>1.5699999999999999E-5</v>
      </c>
      <c r="M13" s="55">
        <v>1.0080899999999999</v>
      </c>
      <c r="N13" s="55">
        <v>5.4390000000000005E-4</v>
      </c>
      <c r="O13" s="101">
        <v>45.587719999999997</v>
      </c>
      <c r="P13" s="101">
        <v>8.7908270000000002</v>
      </c>
      <c r="Q13" s="110">
        <v>5.64273E-2</v>
      </c>
      <c r="R13" s="110">
        <v>1.0858899999999999E-2</v>
      </c>
      <c r="S13" s="58">
        <v>2.7136E-2</v>
      </c>
      <c r="T13" s="58">
        <v>5.2223E-3</v>
      </c>
      <c r="U13" s="115">
        <v>3.5319200000000002E-2</v>
      </c>
      <c r="V13" s="115">
        <v>5.1940000000000005E-4</v>
      </c>
      <c r="W13" s="55">
        <v>3.5109999999999998E-3</v>
      </c>
      <c r="X13" s="55">
        <v>6.4999999999999997E-4</v>
      </c>
      <c r="Y13" s="55">
        <v>2.5599999999999999E-5</v>
      </c>
      <c r="Z13" s="55">
        <v>5.5000000000000002E-5</v>
      </c>
      <c r="AA13" s="55">
        <v>2.5999999999999998E-5</v>
      </c>
      <c r="AB13" s="55">
        <v>1.2E-5</v>
      </c>
      <c r="AC13" s="55">
        <v>2.364E-4</v>
      </c>
      <c r="AD13" s="55">
        <v>1.5E-5</v>
      </c>
      <c r="AE13" s="55">
        <v>8.1799999999999996E-5</v>
      </c>
      <c r="AF13" s="55">
        <v>1.2999999999999999E-5</v>
      </c>
      <c r="AI13" s="47"/>
      <c r="AJ13" s="47"/>
      <c r="AK13" s="47"/>
      <c r="AL13" s="47"/>
      <c r="AM13" s="47"/>
      <c r="AN13" s="47"/>
      <c r="AO13" s="47"/>
      <c r="AP13" s="47"/>
      <c r="AQ13" s="47"/>
      <c r="AR13" s="50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50"/>
      <c r="DR13" s="47"/>
      <c r="DS13" s="47"/>
      <c r="DT13" s="47"/>
      <c r="DU13" s="50"/>
      <c r="DV13" s="47"/>
      <c r="DW13" s="47"/>
      <c r="DX13" s="47"/>
      <c r="DY13" s="47"/>
      <c r="DZ13" s="47"/>
      <c r="EA13" s="50"/>
      <c r="EB13" s="47"/>
      <c r="EC13" s="50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50"/>
      <c r="FF13" s="50"/>
      <c r="FG13" s="50"/>
      <c r="FH13" s="50"/>
      <c r="FI13" s="47"/>
      <c r="FJ13" s="47"/>
      <c r="FK13" s="50"/>
      <c r="FL13" s="47"/>
      <c r="FM13" s="50"/>
      <c r="FN13" s="47"/>
      <c r="FO13" s="47"/>
      <c r="FP13" s="47"/>
      <c r="FQ13" s="47"/>
      <c r="FR13" s="47"/>
      <c r="FS13" s="47"/>
      <c r="FT13" s="47"/>
      <c r="FU13" s="47"/>
      <c r="FV13" s="47"/>
      <c r="FW13" s="50"/>
      <c r="FX13" s="47"/>
      <c r="FY13" s="47"/>
      <c r="FZ13" s="47"/>
      <c r="GA13" s="47"/>
    </row>
    <row r="14" spans="1:183" x14ac:dyDescent="0.25">
      <c r="A14" s="19" t="s">
        <v>236</v>
      </c>
      <c r="B14" s="54">
        <v>7.1079120000000004E-16</v>
      </c>
      <c r="C14" s="55">
        <v>3.1375800000000002E-2</v>
      </c>
      <c r="D14" s="55">
        <v>6.7719999999999998E-4</v>
      </c>
      <c r="E14" s="55">
        <v>0.29153980000000002</v>
      </c>
      <c r="F14" s="55">
        <v>3.6420000000000002E-4</v>
      </c>
      <c r="G14" s="55">
        <v>3.4380000000000001E-3</v>
      </c>
      <c r="H14" s="55">
        <v>2.2500000000000001E-5</v>
      </c>
      <c r="I14" s="55">
        <v>8.6930000000000004E-4</v>
      </c>
      <c r="J14" s="55">
        <v>1.98E-5</v>
      </c>
      <c r="K14" s="55">
        <v>5.13E-5</v>
      </c>
      <c r="L14" s="55">
        <v>1.5500000000000001E-5</v>
      </c>
      <c r="M14" s="55">
        <v>1.0080899999999999</v>
      </c>
      <c r="N14" s="55">
        <v>5.4390000000000005E-4</v>
      </c>
      <c r="O14" s="101">
        <v>51.996789999999997</v>
      </c>
      <c r="P14" s="101">
        <v>15.04074</v>
      </c>
      <c r="Q14" s="110">
        <v>5.5546900000000003E-2</v>
      </c>
      <c r="R14" s="110">
        <v>1.6022999999999999E-2</v>
      </c>
      <c r="S14" s="58">
        <v>2.67126E-2</v>
      </c>
      <c r="T14" s="58">
        <v>7.7055999999999999E-3</v>
      </c>
      <c r="U14" s="115">
        <v>3.0935899999999999E-2</v>
      </c>
      <c r="V14" s="115">
        <v>7.2530000000000001E-4</v>
      </c>
      <c r="W14" s="55">
        <v>3.5109999999999998E-3</v>
      </c>
      <c r="X14" s="55">
        <v>6.4999999999999997E-4</v>
      </c>
      <c r="Y14" s="55">
        <v>2.5599999999999999E-5</v>
      </c>
      <c r="Z14" s="55">
        <v>5.5000000000000002E-5</v>
      </c>
      <c r="AA14" s="55">
        <v>2.5999999999999998E-5</v>
      </c>
      <c r="AB14" s="55">
        <v>1.2E-5</v>
      </c>
      <c r="AC14" s="55">
        <v>2.364E-4</v>
      </c>
      <c r="AD14" s="55">
        <v>1.5E-5</v>
      </c>
      <c r="AE14" s="55">
        <v>8.1799999999999996E-5</v>
      </c>
      <c r="AF14" s="55">
        <v>1.2999999999999999E-5</v>
      </c>
      <c r="AI14" s="47"/>
      <c r="AJ14" s="47"/>
      <c r="AK14" s="47"/>
      <c r="AL14" s="47"/>
      <c r="AM14" s="47"/>
      <c r="AN14" s="47"/>
      <c r="AO14" s="47"/>
      <c r="AP14" s="47"/>
      <c r="AQ14" s="47"/>
      <c r="AR14" s="50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50"/>
      <c r="DR14" s="47"/>
      <c r="DS14" s="47"/>
      <c r="DT14" s="47"/>
      <c r="DU14" s="50"/>
      <c r="DV14" s="47"/>
      <c r="DW14" s="47"/>
      <c r="DX14" s="47"/>
      <c r="DY14" s="47"/>
      <c r="DZ14" s="47"/>
      <c r="EA14" s="50"/>
      <c r="EB14" s="47"/>
      <c r="EC14" s="50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50"/>
      <c r="FF14" s="50"/>
      <c r="FG14" s="50"/>
      <c r="FH14" s="50"/>
      <c r="FI14" s="47"/>
      <c r="FJ14" s="47"/>
      <c r="FK14" s="50"/>
      <c r="FL14" s="47"/>
      <c r="FM14" s="50"/>
      <c r="FN14" s="47"/>
      <c r="FO14" s="47"/>
      <c r="FP14" s="47"/>
      <c r="FQ14" s="47"/>
      <c r="FR14" s="47"/>
      <c r="FS14" s="47"/>
      <c r="FT14" s="47"/>
      <c r="FU14" s="47"/>
      <c r="FV14" s="47"/>
      <c r="FW14" s="50"/>
      <c r="FX14" s="47"/>
      <c r="FY14" s="47"/>
      <c r="FZ14" s="47"/>
      <c r="GA14" s="47"/>
    </row>
    <row r="15" spans="1:183" x14ac:dyDescent="0.25">
      <c r="A15" s="19" t="s">
        <v>237</v>
      </c>
      <c r="B15" s="54">
        <v>6.9139889999999995E-16</v>
      </c>
      <c r="C15" s="55">
        <v>3.0530000000000002E-2</v>
      </c>
      <c r="D15" s="55">
        <v>6.8309999999999996E-4</v>
      </c>
      <c r="E15" s="55">
        <v>0.2429037</v>
      </c>
      <c r="F15" s="55">
        <v>2.6580000000000001E-4</v>
      </c>
      <c r="G15" s="55">
        <v>2.8842E-3</v>
      </c>
      <c r="H15" s="55">
        <v>2.0000000000000002E-5</v>
      </c>
      <c r="I15" s="55">
        <v>7.7950000000000003E-4</v>
      </c>
      <c r="J15" s="55">
        <v>1.98E-5</v>
      </c>
      <c r="K15" s="55">
        <v>6.7399999999999998E-5</v>
      </c>
      <c r="L15" s="55">
        <v>1.5400000000000002E-5</v>
      </c>
      <c r="M15" s="55">
        <v>1.0080899999999999</v>
      </c>
      <c r="N15" s="55">
        <v>5.4390000000000005E-4</v>
      </c>
      <c r="O15" s="101">
        <v>34.798839999999998</v>
      </c>
      <c r="P15" s="101">
        <v>15.368919999999999</v>
      </c>
      <c r="Q15" s="110">
        <v>4.34581E-2</v>
      </c>
      <c r="R15" s="110">
        <v>1.91694E-2</v>
      </c>
      <c r="S15" s="58">
        <v>2.08991E-2</v>
      </c>
      <c r="T15" s="58">
        <v>9.2186999999999998E-3</v>
      </c>
      <c r="U15" s="115">
        <v>3.3405799999999999E-2</v>
      </c>
      <c r="V15" s="115">
        <v>8.7160000000000004E-4</v>
      </c>
      <c r="W15" s="55">
        <v>3.5109999999999998E-3</v>
      </c>
      <c r="X15" s="55">
        <v>6.4999999999999997E-4</v>
      </c>
      <c r="Y15" s="55">
        <v>2.5599999999999999E-5</v>
      </c>
      <c r="Z15" s="55">
        <v>5.5000000000000002E-5</v>
      </c>
      <c r="AA15" s="55">
        <v>2.5999999999999998E-5</v>
      </c>
      <c r="AB15" s="55">
        <v>1.2E-5</v>
      </c>
      <c r="AC15" s="55">
        <v>2.364E-4</v>
      </c>
      <c r="AD15" s="55">
        <v>1.5E-5</v>
      </c>
      <c r="AE15" s="55">
        <v>8.1799999999999996E-5</v>
      </c>
      <c r="AF15" s="55">
        <v>1.2999999999999999E-5</v>
      </c>
      <c r="AI15" s="47"/>
      <c r="AJ15" s="47"/>
      <c r="AK15" s="47"/>
      <c r="AL15" s="47"/>
      <c r="AM15" s="47"/>
      <c r="AN15" s="47"/>
      <c r="AO15" s="47"/>
      <c r="AP15" s="47"/>
      <c r="AQ15" s="47"/>
      <c r="AR15" s="50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50"/>
      <c r="DR15" s="47"/>
      <c r="DS15" s="47"/>
      <c r="DT15" s="47"/>
      <c r="DU15" s="50"/>
      <c r="DV15" s="47"/>
      <c r="DW15" s="47"/>
      <c r="DX15" s="47"/>
      <c r="DY15" s="47"/>
      <c r="DZ15" s="47"/>
      <c r="EA15" s="50"/>
      <c r="EB15" s="47"/>
      <c r="EC15" s="50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50"/>
      <c r="FF15" s="50"/>
      <c r="FG15" s="50"/>
      <c r="FH15" s="50"/>
      <c r="FI15" s="47"/>
      <c r="FJ15" s="47"/>
      <c r="FK15" s="50"/>
      <c r="FL15" s="47"/>
      <c r="FM15" s="50"/>
      <c r="FN15" s="47"/>
      <c r="FO15" s="47"/>
      <c r="FP15" s="47"/>
      <c r="FQ15" s="47"/>
      <c r="FR15" s="47"/>
      <c r="FS15" s="47"/>
      <c r="FT15" s="47"/>
      <c r="FU15" s="47"/>
      <c r="FV15" s="47"/>
      <c r="FW15" s="50"/>
      <c r="FX15" s="47"/>
      <c r="FY15" s="47"/>
      <c r="FZ15" s="47"/>
      <c r="GA15" s="47"/>
    </row>
    <row r="16" spans="1:183" x14ac:dyDescent="0.25">
      <c r="A16" s="19" t="s">
        <v>238</v>
      </c>
      <c r="B16" s="54">
        <v>8.4333799999999998E-16</v>
      </c>
      <c r="C16" s="55">
        <v>3.7242699999999997E-2</v>
      </c>
      <c r="D16" s="55">
        <v>6.8619999999999998E-4</v>
      </c>
      <c r="E16" s="55">
        <v>0.23129169999999999</v>
      </c>
      <c r="F16" s="55">
        <v>2.2680000000000001E-4</v>
      </c>
      <c r="G16" s="55">
        <v>2.7777000000000001E-3</v>
      </c>
      <c r="H16" s="55">
        <v>2.0800000000000001E-5</v>
      </c>
      <c r="I16" s="55">
        <v>7.3490000000000003E-4</v>
      </c>
      <c r="J16" s="55">
        <v>1.9199999999999999E-5</v>
      </c>
      <c r="K16" s="55">
        <v>9.9599999999999995E-5</v>
      </c>
      <c r="L16" s="55">
        <v>1.5699999999999999E-5</v>
      </c>
      <c r="M16" s="55">
        <v>1.0080899999999999</v>
      </c>
      <c r="N16" s="55">
        <v>5.4390000000000005E-4</v>
      </c>
      <c r="O16" s="101">
        <v>20.625299999999999</v>
      </c>
      <c r="P16" s="101">
        <v>12.79205</v>
      </c>
      <c r="Q16" s="110">
        <v>3.3040699999999999E-2</v>
      </c>
      <c r="R16" s="110">
        <v>2.0485199999999999E-2</v>
      </c>
      <c r="S16" s="58">
        <v>1.5889400000000001E-2</v>
      </c>
      <c r="T16" s="58">
        <v>9.8513999999999997E-3</v>
      </c>
      <c r="U16" s="115">
        <v>3.3150399999999997E-2</v>
      </c>
      <c r="V16" s="115">
        <v>8.876E-4</v>
      </c>
      <c r="W16" s="55">
        <v>3.5109999999999998E-3</v>
      </c>
      <c r="X16" s="55">
        <v>6.4999999999999997E-4</v>
      </c>
      <c r="Y16" s="55">
        <v>2.5599999999999999E-5</v>
      </c>
      <c r="Z16" s="55">
        <v>5.5000000000000002E-5</v>
      </c>
      <c r="AA16" s="55">
        <v>2.5999999999999998E-5</v>
      </c>
      <c r="AB16" s="55">
        <v>1.2E-5</v>
      </c>
      <c r="AC16" s="55">
        <v>2.364E-4</v>
      </c>
      <c r="AD16" s="55">
        <v>1.5E-5</v>
      </c>
      <c r="AE16" s="55">
        <v>8.1799999999999996E-5</v>
      </c>
      <c r="AF16" s="55">
        <v>1.2999999999999999E-5</v>
      </c>
      <c r="AI16" s="47"/>
      <c r="AJ16" s="47"/>
      <c r="AK16" s="47"/>
      <c r="AL16" s="47"/>
      <c r="AM16" s="47"/>
      <c r="AN16" s="47"/>
      <c r="AO16" s="47"/>
      <c r="AP16" s="47"/>
      <c r="AQ16" s="47"/>
      <c r="AR16" s="50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50"/>
      <c r="DR16" s="47"/>
      <c r="DS16" s="47"/>
      <c r="DT16" s="47"/>
      <c r="DU16" s="50"/>
      <c r="DV16" s="47"/>
      <c r="DW16" s="47"/>
      <c r="DX16" s="47"/>
      <c r="DY16" s="47"/>
      <c r="DZ16" s="47"/>
      <c r="EA16" s="50"/>
      <c r="EB16" s="47"/>
      <c r="EC16" s="50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50"/>
      <c r="FF16" s="50"/>
      <c r="FG16" s="50"/>
      <c r="FH16" s="50"/>
      <c r="FI16" s="47"/>
      <c r="FJ16" s="47"/>
      <c r="FK16" s="50"/>
      <c r="FL16" s="47"/>
      <c r="FM16" s="50"/>
      <c r="FN16" s="47"/>
      <c r="FO16" s="47"/>
      <c r="FP16" s="47"/>
      <c r="FQ16" s="47"/>
      <c r="FR16" s="47"/>
      <c r="FS16" s="47"/>
      <c r="FT16" s="47"/>
      <c r="FU16" s="47"/>
      <c r="FV16" s="47"/>
      <c r="FW16" s="50"/>
      <c r="FX16" s="47"/>
      <c r="FY16" s="47"/>
      <c r="FZ16" s="47"/>
      <c r="GA16" s="47"/>
    </row>
    <row r="17" spans="1:183" x14ac:dyDescent="0.25">
      <c r="A17" s="19" t="s">
        <v>239</v>
      </c>
      <c r="B17" s="54">
        <v>5.4052720000000004E-16</v>
      </c>
      <c r="C17" s="55">
        <v>2.3868E-2</v>
      </c>
      <c r="D17" s="55">
        <v>6.8309999999999996E-4</v>
      </c>
      <c r="E17" s="55">
        <v>0.18312780000000001</v>
      </c>
      <c r="F17" s="55">
        <v>2.1709999999999999E-4</v>
      </c>
      <c r="G17" s="55">
        <v>2.1811000000000001E-3</v>
      </c>
      <c r="H17" s="55">
        <v>2.0000000000000002E-5</v>
      </c>
      <c r="I17" s="55">
        <v>5.8109999999999998E-4</v>
      </c>
      <c r="J17" s="55">
        <v>1.8600000000000001E-5</v>
      </c>
      <c r="K17" s="55">
        <v>4.2700000000000001E-5</v>
      </c>
      <c r="L17" s="55">
        <v>1.5099999999999999E-5</v>
      </c>
      <c r="M17" s="55">
        <v>1.0080899999999999</v>
      </c>
      <c r="N17" s="55">
        <v>5.4390000000000005E-4</v>
      </c>
      <c r="O17" s="101">
        <v>47.312399999999997</v>
      </c>
      <c r="P17" s="101">
        <v>19.286210000000001</v>
      </c>
      <c r="Q17" s="110">
        <v>6.1282900000000001E-2</v>
      </c>
      <c r="R17" s="110">
        <v>2.4919500000000001E-2</v>
      </c>
      <c r="S17" s="58">
        <v>2.94711E-2</v>
      </c>
      <c r="T17" s="58">
        <v>1.19839E-2</v>
      </c>
      <c r="U17" s="115">
        <v>3.3182000000000003E-2</v>
      </c>
      <c r="V17" s="115">
        <v>1.0873E-3</v>
      </c>
      <c r="W17" s="55">
        <v>3.5109999999999998E-3</v>
      </c>
      <c r="X17" s="55">
        <v>6.4999999999999997E-4</v>
      </c>
      <c r="Y17" s="55">
        <v>2.5599999999999999E-5</v>
      </c>
      <c r="Z17" s="55">
        <v>5.5000000000000002E-5</v>
      </c>
      <c r="AA17" s="55">
        <v>2.5999999999999998E-5</v>
      </c>
      <c r="AB17" s="55">
        <v>1.2E-5</v>
      </c>
      <c r="AC17" s="55">
        <v>2.364E-4</v>
      </c>
      <c r="AD17" s="55">
        <v>1.5E-5</v>
      </c>
      <c r="AE17" s="55">
        <v>8.1799999999999996E-5</v>
      </c>
      <c r="AF17" s="55">
        <v>1.2999999999999999E-5</v>
      </c>
      <c r="AI17" s="47"/>
      <c r="AJ17" s="47"/>
      <c r="AK17" s="47"/>
      <c r="AL17" s="47"/>
      <c r="AM17" s="47"/>
      <c r="AN17" s="47"/>
      <c r="AO17" s="47"/>
      <c r="AP17" s="47"/>
      <c r="AQ17" s="47"/>
      <c r="AR17" s="50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50"/>
      <c r="DR17" s="47"/>
      <c r="DS17" s="47"/>
      <c r="DT17" s="47"/>
      <c r="DU17" s="50"/>
      <c r="DV17" s="47"/>
      <c r="DW17" s="47"/>
      <c r="DX17" s="47"/>
      <c r="DY17" s="47"/>
      <c r="DZ17" s="47"/>
      <c r="EA17" s="50"/>
      <c r="EB17" s="47"/>
      <c r="EC17" s="50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50"/>
      <c r="FF17" s="50"/>
      <c r="FG17" s="50"/>
      <c r="FH17" s="50"/>
      <c r="FI17" s="47"/>
      <c r="FJ17" s="47"/>
      <c r="FK17" s="50"/>
      <c r="FL17" s="47"/>
      <c r="FM17" s="50"/>
      <c r="FN17" s="47"/>
      <c r="FO17" s="47"/>
      <c r="FP17" s="47"/>
      <c r="FQ17" s="47"/>
      <c r="FR17" s="47"/>
      <c r="FS17" s="47"/>
      <c r="FT17" s="47"/>
      <c r="FU17" s="47"/>
      <c r="FV17" s="47"/>
      <c r="FW17" s="50"/>
      <c r="FX17" s="47"/>
      <c r="FY17" s="47"/>
      <c r="FZ17" s="47"/>
      <c r="GA17" s="47"/>
    </row>
    <row r="18" spans="1:183" x14ac:dyDescent="0.25">
      <c r="A18" s="19" t="s">
        <v>240</v>
      </c>
      <c r="B18" s="54">
        <v>7.7761650000000004E-16</v>
      </c>
      <c r="C18" s="55">
        <v>3.4336600000000002E-2</v>
      </c>
      <c r="D18" s="55">
        <v>6.9289999999999998E-4</v>
      </c>
      <c r="E18" s="55">
        <v>0.18413789999999999</v>
      </c>
      <c r="F18" s="55">
        <v>1.9780000000000001E-4</v>
      </c>
      <c r="G18" s="55">
        <v>2.2368000000000002E-3</v>
      </c>
      <c r="H18" s="55">
        <v>1.84E-5</v>
      </c>
      <c r="I18" s="55">
        <v>5.5679999999999998E-4</v>
      </c>
      <c r="J18" s="55">
        <v>1.7600000000000001E-5</v>
      </c>
      <c r="K18" s="55">
        <v>6.8899999999999994E-5</v>
      </c>
      <c r="L18" s="55">
        <v>1.5500000000000001E-5</v>
      </c>
      <c r="M18" s="55">
        <v>1.0080899999999999</v>
      </c>
      <c r="N18" s="55">
        <v>5.4390000000000005E-4</v>
      </c>
      <c r="O18" s="101">
        <v>40.526710000000001</v>
      </c>
      <c r="P18" s="101">
        <v>13.697100000000001</v>
      </c>
      <c r="Q18" s="110">
        <v>7.52303E-2</v>
      </c>
      <c r="R18" s="110">
        <v>2.5382100000000001E-2</v>
      </c>
      <c r="S18" s="58">
        <v>3.6178299999999997E-2</v>
      </c>
      <c r="T18" s="58">
        <v>1.22063E-2</v>
      </c>
      <c r="U18" s="115">
        <v>3.17466E-2</v>
      </c>
      <c r="V18" s="115">
        <v>1.0304999999999999E-3</v>
      </c>
      <c r="W18" s="55">
        <v>3.5109999999999998E-3</v>
      </c>
      <c r="X18" s="55">
        <v>6.4999999999999997E-4</v>
      </c>
      <c r="Y18" s="55">
        <v>2.5599999999999999E-5</v>
      </c>
      <c r="Z18" s="55">
        <v>5.5000000000000002E-5</v>
      </c>
      <c r="AA18" s="55">
        <v>2.5999999999999998E-5</v>
      </c>
      <c r="AB18" s="55">
        <v>1.2E-5</v>
      </c>
      <c r="AC18" s="55">
        <v>2.364E-4</v>
      </c>
      <c r="AD18" s="55">
        <v>1.5E-5</v>
      </c>
      <c r="AE18" s="55">
        <v>8.1799999999999996E-5</v>
      </c>
      <c r="AF18" s="55">
        <v>1.2999999999999999E-5</v>
      </c>
      <c r="AI18" s="47"/>
      <c r="AJ18" s="47"/>
      <c r="AK18" s="47"/>
      <c r="AL18" s="47"/>
      <c r="AM18" s="47"/>
      <c r="AN18" s="47"/>
      <c r="AO18" s="47"/>
      <c r="AP18" s="50"/>
      <c r="AQ18" s="47"/>
      <c r="AR18" s="50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50"/>
      <c r="DR18" s="47"/>
      <c r="DS18" s="47"/>
      <c r="DT18" s="47"/>
      <c r="DU18" s="50"/>
      <c r="DV18" s="47"/>
      <c r="DW18" s="47"/>
      <c r="DX18" s="47"/>
      <c r="DY18" s="47"/>
      <c r="DZ18" s="47"/>
      <c r="EA18" s="50"/>
      <c r="EB18" s="47"/>
      <c r="EC18" s="50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50"/>
      <c r="FF18" s="50"/>
      <c r="FG18" s="50"/>
      <c r="FH18" s="50"/>
      <c r="FI18" s="47"/>
      <c r="FJ18" s="47"/>
      <c r="FK18" s="50"/>
      <c r="FL18" s="47"/>
      <c r="FM18" s="50"/>
      <c r="FN18" s="47"/>
      <c r="FO18" s="47"/>
      <c r="FP18" s="47"/>
      <c r="FQ18" s="47"/>
      <c r="FR18" s="47"/>
      <c r="FS18" s="47"/>
      <c r="FT18" s="47"/>
      <c r="FU18" s="47"/>
      <c r="FV18" s="47"/>
      <c r="FW18" s="50"/>
      <c r="FX18" s="47"/>
      <c r="FY18" s="47"/>
      <c r="FZ18" s="47"/>
      <c r="GA18" s="47"/>
    </row>
    <row r="19" spans="1:183" x14ac:dyDescent="0.25">
      <c r="A19" s="19" t="s">
        <v>241</v>
      </c>
      <c r="B19" s="54">
        <v>8.4505009999999998E-16</v>
      </c>
      <c r="C19" s="55">
        <v>3.7312900000000003E-2</v>
      </c>
      <c r="D19" s="55">
        <v>6.801E-4</v>
      </c>
      <c r="E19" s="55">
        <v>0.36196889999999998</v>
      </c>
      <c r="F19" s="55">
        <v>3.8400000000000001E-4</v>
      </c>
      <c r="G19" s="55">
        <v>4.2497999999999998E-3</v>
      </c>
      <c r="H19" s="55">
        <v>2.6800000000000001E-5</v>
      </c>
      <c r="I19" s="55">
        <v>1.3483E-3</v>
      </c>
      <c r="J19" s="55">
        <v>2.12E-5</v>
      </c>
      <c r="K19" s="55">
        <v>6.4399999999999993E-5</v>
      </c>
      <c r="L19" s="55">
        <v>1.5400000000000002E-5</v>
      </c>
      <c r="M19" s="55">
        <v>1.0080899999999999</v>
      </c>
      <c r="N19" s="55">
        <v>5.4390000000000005E-4</v>
      </c>
      <c r="O19" s="101">
        <v>49.648879999999998</v>
      </c>
      <c r="P19" s="101">
        <v>12.56428</v>
      </c>
      <c r="Q19" s="110">
        <v>5.0786900000000003E-2</v>
      </c>
      <c r="R19" s="110">
        <v>1.2819199999999999E-2</v>
      </c>
      <c r="S19" s="58">
        <v>2.4423500000000001E-2</v>
      </c>
      <c r="T19" s="58">
        <v>6.1649000000000001E-3</v>
      </c>
      <c r="U19" s="115">
        <v>3.9302299999999998E-2</v>
      </c>
      <c r="V19" s="115">
        <v>6.355E-4</v>
      </c>
      <c r="W19" s="55">
        <v>3.5109999999999998E-3</v>
      </c>
      <c r="X19" s="55">
        <v>6.4999999999999997E-4</v>
      </c>
      <c r="Y19" s="55">
        <v>2.5599999999999999E-5</v>
      </c>
      <c r="Z19" s="55">
        <v>5.5000000000000002E-5</v>
      </c>
      <c r="AA19" s="55">
        <v>2.5999999999999998E-5</v>
      </c>
      <c r="AB19" s="55">
        <v>1.2E-5</v>
      </c>
      <c r="AC19" s="55">
        <v>2.364E-4</v>
      </c>
      <c r="AD19" s="55">
        <v>1.5E-5</v>
      </c>
      <c r="AE19" s="55">
        <v>8.1799999999999996E-5</v>
      </c>
      <c r="AF19" s="55">
        <v>1.2999999999999999E-5</v>
      </c>
      <c r="AI19" s="47"/>
      <c r="AJ19" s="47"/>
      <c r="AK19" s="47"/>
      <c r="AL19" s="47"/>
      <c r="AM19" s="47"/>
      <c r="AN19" s="47"/>
      <c r="AO19" s="47"/>
      <c r="AP19" s="47"/>
      <c r="AQ19" s="47"/>
      <c r="AR19" s="50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50"/>
      <c r="DR19" s="47"/>
      <c r="DS19" s="47"/>
      <c r="DT19" s="47"/>
      <c r="DU19" s="50"/>
      <c r="DV19" s="47"/>
      <c r="DW19" s="47"/>
      <c r="DX19" s="47"/>
      <c r="DY19" s="47"/>
      <c r="DZ19" s="47"/>
      <c r="EA19" s="50"/>
      <c r="EB19" s="47"/>
      <c r="EC19" s="50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50"/>
      <c r="FF19" s="50"/>
      <c r="FG19" s="50"/>
      <c r="FH19" s="50"/>
      <c r="FI19" s="47"/>
      <c r="FJ19" s="47"/>
      <c r="FK19" s="50"/>
      <c r="FL19" s="47"/>
      <c r="FM19" s="50"/>
      <c r="FN19" s="47"/>
      <c r="FO19" s="47"/>
      <c r="FP19" s="47"/>
      <c r="FQ19" s="47"/>
      <c r="FR19" s="47"/>
      <c r="FS19" s="47"/>
      <c r="FT19" s="47"/>
      <c r="FU19" s="47"/>
      <c r="FV19" s="47"/>
      <c r="FW19" s="50"/>
      <c r="FX19" s="47"/>
      <c r="FY19" s="47"/>
      <c r="FZ19" s="47"/>
      <c r="GA19" s="47"/>
    </row>
    <row r="20" spans="1:183" x14ac:dyDescent="0.25">
      <c r="A20" s="19" t="s">
        <v>242</v>
      </c>
      <c r="B20" s="54">
        <v>2.0220770000000001E-15</v>
      </c>
      <c r="C20" s="55">
        <v>8.9284100000000005E-2</v>
      </c>
      <c r="D20" s="55">
        <v>7.2900000000000005E-4</v>
      </c>
      <c r="E20" s="55">
        <v>0.89555399999999996</v>
      </c>
      <c r="F20" s="55">
        <v>6.0249999999999995E-4</v>
      </c>
      <c r="G20" s="55">
        <v>1.06692E-2</v>
      </c>
      <c r="H20" s="55">
        <v>3.5099999999999999E-5</v>
      </c>
      <c r="I20" s="55">
        <v>2.9397E-3</v>
      </c>
      <c r="J20" s="55">
        <v>2.12E-5</v>
      </c>
      <c r="K20" s="55">
        <v>1.041E-4</v>
      </c>
      <c r="L20" s="55">
        <v>1.5699999999999999E-5</v>
      </c>
      <c r="M20" s="55">
        <v>1.0080899999999999</v>
      </c>
      <c r="N20" s="55">
        <v>5.4390000000000005E-4</v>
      </c>
      <c r="O20" s="101">
        <v>66.385450000000006</v>
      </c>
      <c r="P20" s="101">
        <v>5.3850420000000003</v>
      </c>
      <c r="Q20" s="110">
        <v>6.5660300000000005E-2</v>
      </c>
      <c r="R20" s="110">
        <v>5.2997000000000001E-3</v>
      </c>
      <c r="S20" s="58">
        <v>3.1576199999999999E-2</v>
      </c>
      <c r="T20" s="58">
        <v>2.5493999999999998E-3</v>
      </c>
      <c r="U20" s="115">
        <v>3.4663800000000002E-2</v>
      </c>
      <c r="V20" s="115">
        <v>2.6350000000000001E-4</v>
      </c>
      <c r="W20" s="55">
        <v>3.5109999999999998E-3</v>
      </c>
      <c r="X20" s="55">
        <v>6.4999999999999997E-4</v>
      </c>
      <c r="Y20" s="55">
        <v>2.5599999999999999E-5</v>
      </c>
      <c r="Z20" s="55">
        <v>5.5000000000000002E-5</v>
      </c>
      <c r="AA20" s="55">
        <v>2.5999999999999998E-5</v>
      </c>
      <c r="AB20" s="55">
        <v>1.2E-5</v>
      </c>
      <c r="AC20" s="55">
        <v>2.364E-4</v>
      </c>
      <c r="AD20" s="55">
        <v>1.5E-5</v>
      </c>
      <c r="AE20" s="55">
        <v>8.1799999999999996E-5</v>
      </c>
      <c r="AF20" s="55">
        <v>1.2999999999999999E-5</v>
      </c>
      <c r="AI20" s="47"/>
      <c r="AJ20" s="47"/>
      <c r="AK20" s="47"/>
      <c r="AL20" s="47"/>
      <c r="AM20" s="47"/>
      <c r="AN20" s="47"/>
      <c r="AO20" s="47"/>
      <c r="AP20" s="47"/>
      <c r="AQ20" s="47"/>
      <c r="AR20" s="50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50"/>
      <c r="DR20" s="47"/>
      <c r="DS20" s="47"/>
      <c r="DT20" s="47"/>
      <c r="DU20" s="50"/>
      <c r="DV20" s="47"/>
      <c r="DW20" s="47"/>
      <c r="DX20" s="47"/>
      <c r="DY20" s="47"/>
      <c r="DZ20" s="47"/>
      <c r="EA20" s="50"/>
      <c r="EB20" s="47"/>
      <c r="EC20" s="50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50"/>
      <c r="FF20" s="50"/>
      <c r="FG20" s="50"/>
      <c r="FH20" s="50"/>
      <c r="FI20" s="47"/>
      <c r="FJ20" s="47"/>
      <c r="FK20" s="50"/>
      <c r="FL20" s="47"/>
      <c r="FM20" s="50"/>
      <c r="FN20" s="47"/>
      <c r="FO20" s="47"/>
      <c r="FP20" s="47"/>
      <c r="FQ20" s="47"/>
      <c r="FR20" s="47"/>
      <c r="FS20" s="47"/>
      <c r="FT20" s="47"/>
      <c r="FU20" s="47"/>
      <c r="FV20" s="47"/>
      <c r="FW20" s="50"/>
      <c r="FX20" s="47"/>
      <c r="FY20" s="47"/>
      <c r="FZ20" s="47"/>
      <c r="GA20" s="47"/>
    </row>
    <row r="21" spans="1:183" x14ac:dyDescent="0.25">
      <c r="A21" s="19" t="s">
        <v>243</v>
      </c>
      <c r="B21" s="54">
        <v>8.8936509999999999E-16</v>
      </c>
      <c r="C21" s="55">
        <v>3.9266799999999998E-2</v>
      </c>
      <c r="D21" s="55">
        <v>6.9289999999999998E-4</v>
      </c>
      <c r="E21" s="55">
        <v>0.27521240000000002</v>
      </c>
      <c r="F21" s="55">
        <v>2.5599999999999999E-4</v>
      </c>
      <c r="G21" s="55">
        <v>3.2014999999999999E-3</v>
      </c>
      <c r="H21" s="55">
        <v>2.2500000000000001E-5</v>
      </c>
      <c r="I21" s="55">
        <v>8.4279999999999999E-4</v>
      </c>
      <c r="J21" s="55">
        <v>2.05E-5</v>
      </c>
      <c r="K21" s="55">
        <v>7.9699999999999999E-5</v>
      </c>
      <c r="L21" s="55">
        <v>1.5299999999999999E-5</v>
      </c>
      <c r="M21" s="55">
        <v>1.0080899999999999</v>
      </c>
      <c r="N21" s="55">
        <v>5.4390000000000005E-4</v>
      </c>
      <c r="O21" s="101">
        <v>40.017180000000003</v>
      </c>
      <c r="P21" s="101">
        <v>11.870229999999999</v>
      </c>
      <c r="Q21" s="110">
        <v>5.6769600000000003E-2</v>
      </c>
      <c r="R21" s="110">
        <v>1.6810800000000001E-2</v>
      </c>
      <c r="S21" s="58">
        <v>2.7300600000000001E-2</v>
      </c>
      <c r="T21" s="58">
        <v>8.0844000000000003E-3</v>
      </c>
      <c r="U21" s="115">
        <v>3.2384200000000002E-2</v>
      </c>
      <c r="V21" s="115">
        <v>8.0820000000000002E-4</v>
      </c>
      <c r="W21" s="55">
        <v>3.5109999999999998E-3</v>
      </c>
      <c r="X21" s="55">
        <v>6.4999999999999997E-4</v>
      </c>
      <c r="Y21" s="55">
        <v>2.5599999999999999E-5</v>
      </c>
      <c r="Z21" s="55">
        <v>5.5000000000000002E-5</v>
      </c>
      <c r="AA21" s="55">
        <v>2.5999999999999998E-5</v>
      </c>
      <c r="AB21" s="55">
        <v>1.2E-5</v>
      </c>
      <c r="AC21" s="55">
        <v>2.364E-4</v>
      </c>
      <c r="AD21" s="55">
        <v>1.5E-5</v>
      </c>
      <c r="AE21" s="55">
        <v>8.1799999999999996E-5</v>
      </c>
      <c r="AF21" s="55">
        <v>1.2999999999999999E-5</v>
      </c>
      <c r="AI21" s="47"/>
      <c r="AJ21" s="47"/>
      <c r="AK21" s="47"/>
      <c r="AL21" s="47"/>
      <c r="AM21" s="47"/>
      <c r="AN21" s="47"/>
      <c r="AO21" s="47"/>
      <c r="AP21" s="47"/>
      <c r="AQ21" s="47"/>
      <c r="AR21" s="50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50"/>
      <c r="DR21" s="47"/>
      <c r="DS21" s="47"/>
      <c r="DT21" s="47"/>
      <c r="DU21" s="50"/>
      <c r="DV21" s="47"/>
      <c r="DW21" s="47"/>
      <c r="DX21" s="47"/>
      <c r="DY21" s="47"/>
      <c r="DZ21" s="47"/>
      <c r="EA21" s="50"/>
      <c r="EB21" s="47"/>
      <c r="EC21" s="50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50"/>
      <c r="FF21" s="50"/>
      <c r="FG21" s="50"/>
      <c r="FH21" s="50"/>
      <c r="FI21" s="47"/>
      <c r="FJ21" s="47"/>
      <c r="FK21" s="50"/>
      <c r="FL21" s="47"/>
      <c r="FM21" s="50"/>
      <c r="FN21" s="47"/>
      <c r="FO21" s="47"/>
      <c r="FP21" s="47"/>
      <c r="FQ21" s="47"/>
      <c r="FR21" s="47"/>
      <c r="FS21" s="47"/>
      <c r="FT21" s="47"/>
      <c r="FU21" s="47"/>
      <c r="FV21" s="47"/>
      <c r="FW21" s="50"/>
      <c r="FX21" s="47"/>
      <c r="FY21" s="47"/>
      <c r="FZ21" s="47"/>
      <c r="GA21" s="47"/>
    </row>
    <row r="22" spans="1:183" x14ac:dyDescent="0.25">
      <c r="A22" s="19" t="s">
        <v>244</v>
      </c>
      <c r="B22" s="54">
        <v>7.1213420000000003E-16</v>
      </c>
      <c r="C22" s="55">
        <v>3.1441900000000002E-2</v>
      </c>
      <c r="D22" s="55">
        <v>6.7719999999999998E-4</v>
      </c>
      <c r="E22" s="55">
        <v>0.32037159999999998</v>
      </c>
      <c r="F22" s="55">
        <v>3.7409999999999999E-4</v>
      </c>
      <c r="G22" s="55">
        <v>3.8268999999999998E-3</v>
      </c>
      <c r="H22" s="55">
        <v>2.6800000000000001E-5</v>
      </c>
      <c r="I22" s="55">
        <v>1.0189000000000001E-3</v>
      </c>
      <c r="J22" s="55">
        <v>2.12E-5</v>
      </c>
      <c r="K22" s="55">
        <v>4.74E-5</v>
      </c>
      <c r="L22" s="55">
        <v>1.5299999999999999E-5</v>
      </c>
      <c r="M22" s="55">
        <v>1.0080899999999999</v>
      </c>
      <c r="N22" s="55">
        <v>5.4390000000000005E-4</v>
      </c>
      <c r="O22" s="101">
        <v>56.077170000000002</v>
      </c>
      <c r="P22" s="101">
        <v>14.874510000000001</v>
      </c>
      <c r="Q22" s="110">
        <v>5.4593099999999999E-2</v>
      </c>
      <c r="R22" s="110">
        <v>1.44329E-2</v>
      </c>
      <c r="S22" s="58">
        <v>2.62539E-2</v>
      </c>
      <c r="T22" s="58">
        <v>6.9410000000000001E-3</v>
      </c>
      <c r="U22" s="115">
        <v>3.3728800000000003E-2</v>
      </c>
      <c r="V22" s="115">
        <v>7.2070000000000001E-4</v>
      </c>
      <c r="W22" s="55">
        <v>3.5109999999999998E-3</v>
      </c>
      <c r="X22" s="55">
        <v>6.4999999999999997E-4</v>
      </c>
      <c r="Y22" s="55">
        <v>2.5599999999999999E-5</v>
      </c>
      <c r="Z22" s="55">
        <v>5.5000000000000002E-5</v>
      </c>
      <c r="AA22" s="55">
        <v>2.5999999999999998E-5</v>
      </c>
      <c r="AB22" s="55">
        <v>1.2E-5</v>
      </c>
      <c r="AC22" s="55">
        <v>2.364E-4</v>
      </c>
      <c r="AD22" s="55">
        <v>1.5E-5</v>
      </c>
      <c r="AE22" s="55">
        <v>8.1799999999999996E-5</v>
      </c>
      <c r="AF22" s="55">
        <v>1.2999999999999999E-5</v>
      </c>
      <c r="AI22" s="47"/>
      <c r="AJ22" s="47"/>
      <c r="AK22" s="47"/>
      <c r="AL22" s="47"/>
      <c r="AM22" s="47"/>
      <c r="AN22" s="47"/>
      <c r="AO22" s="47"/>
      <c r="AP22" s="47"/>
      <c r="AQ22" s="47"/>
      <c r="AR22" s="50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50"/>
      <c r="DR22" s="47"/>
      <c r="DS22" s="47"/>
      <c r="DT22" s="47"/>
      <c r="DU22" s="50"/>
      <c r="DV22" s="47"/>
      <c r="DW22" s="47"/>
      <c r="DX22" s="47"/>
      <c r="DY22" s="47"/>
      <c r="DZ22" s="47"/>
      <c r="EA22" s="50"/>
      <c r="EB22" s="47"/>
      <c r="EC22" s="50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50"/>
      <c r="FF22" s="50"/>
      <c r="FG22" s="50"/>
      <c r="FH22" s="50"/>
      <c r="FI22" s="47"/>
      <c r="FJ22" s="47"/>
      <c r="FK22" s="50"/>
      <c r="FL22" s="47"/>
      <c r="FM22" s="50"/>
      <c r="FN22" s="47"/>
      <c r="FO22" s="47"/>
      <c r="FP22" s="47"/>
      <c r="FQ22" s="47"/>
      <c r="FR22" s="47"/>
      <c r="FS22" s="47"/>
      <c r="FT22" s="47"/>
      <c r="FU22" s="47"/>
      <c r="FV22" s="47"/>
      <c r="FW22" s="50"/>
      <c r="FX22" s="47"/>
      <c r="FY22" s="47"/>
      <c r="FZ22" s="47"/>
      <c r="GA22" s="47"/>
    </row>
    <row r="23" spans="1:183" x14ac:dyDescent="0.25">
      <c r="A23" s="19" t="s">
        <v>245</v>
      </c>
      <c r="B23" s="54">
        <v>6.0399559999999996E-16</v>
      </c>
      <c r="C23" s="55">
        <v>2.6667699999999999E-2</v>
      </c>
      <c r="D23" s="55">
        <v>6.7449999999999997E-4</v>
      </c>
      <c r="E23" s="55">
        <v>0.25366949999999999</v>
      </c>
      <c r="F23" s="55">
        <v>2.854E-4</v>
      </c>
      <c r="G23" s="55">
        <v>3.0257999999999999E-3</v>
      </c>
      <c r="H23" s="55">
        <v>2.2500000000000001E-5</v>
      </c>
      <c r="I23" s="55">
        <v>7.0929999999999995E-4</v>
      </c>
      <c r="J23" s="55">
        <v>1.8600000000000001E-5</v>
      </c>
      <c r="K23" s="55">
        <v>5.1499999999999998E-5</v>
      </c>
      <c r="L23" s="55">
        <v>1.5099999999999999E-5</v>
      </c>
      <c r="M23" s="55">
        <v>1.0080899999999999</v>
      </c>
      <c r="N23" s="55">
        <v>5.4390000000000005E-4</v>
      </c>
      <c r="O23" s="101">
        <v>43.064259999999997</v>
      </c>
      <c r="P23" s="101">
        <v>17.215129999999998</v>
      </c>
      <c r="Q23" s="110">
        <v>4.4930999999999999E-2</v>
      </c>
      <c r="R23" s="110">
        <v>1.79256E-2</v>
      </c>
      <c r="S23" s="58">
        <v>2.1607399999999999E-2</v>
      </c>
      <c r="T23" s="58">
        <v>8.6204999999999997E-3</v>
      </c>
      <c r="U23" s="115">
        <v>2.9737199999999998E-2</v>
      </c>
      <c r="V23" s="115">
        <v>8.0020000000000004E-4</v>
      </c>
      <c r="W23" s="55">
        <v>3.5109999999999998E-3</v>
      </c>
      <c r="X23" s="55">
        <v>6.4999999999999997E-4</v>
      </c>
      <c r="Y23" s="55">
        <v>2.5599999999999999E-5</v>
      </c>
      <c r="Z23" s="55">
        <v>5.5000000000000002E-5</v>
      </c>
      <c r="AA23" s="55">
        <v>2.5999999999999998E-5</v>
      </c>
      <c r="AB23" s="55">
        <v>1.2E-5</v>
      </c>
      <c r="AC23" s="55">
        <v>2.364E-4</v>
      </c>
      <c r="AD23" s="55">
        <v>1.5E-5</v>
      </c>
      <c r="AE23" s="55">
        <v>8.1799999999999996E-5</v>
      </c>
      <c r="AF23" s="55">
        <v>1.2999999999999999E-5</v>
      </c>
      <c r="AI23" s="47"/>
      <c r="AJ23" s="47"/>
      <c r="AK23" s="47"/>
      <c r="AL23" s="47"/>
      <c r="AM23" s="47"/>
      <c r="AN23" s="47"/>
      <c r="AO23" s="47"/>
      <c r="AP23" s="47"/>
      <c r="AQ23" s="47"/>
      <c r="AR23" s="50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50"/>
      <c r="DR23" s="47"/>
      <c r="DS23" s="47"/>
      <c r="DT23" s="47"/>
      <c r="DU23" s="50"/>
      <c r="DV23" s="47"/>
      <c r="DW23" s="47"/>
      <c r="DX23" s="47"/>
      <c r="DY23" s="47"/>
      <c r="DZ23" s="47"/>
      <c r="EA23" s="50"/>
      <c r="EB23" s="47"/>
      <c r="EC23" s="50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50"/>
      <c r="FF23" s="50"/>
      <c r="FG23" s="50"/>
      <c r="FH23" s="50"/>
      <c r="FI23" s="47"/>
      <c r="FJ23" s="47"/>
      <c r="FK23" s="50"/>
      <c r="FL23" s="47"/>
      <c r="FM23" s="50"/>
      <c r="FN23" s="47"/>
      <c r="FO23" s="47"/>
      <c r="FP23" s="47"/>
      <c r="FQ23" s="47"/>
      <c r="FR23" s="47"/>
      <c r="FS23" s="47"/>
      <c r="FT23" s="47"/>
      <c r="FU23" s="47"/>
      <c r="FV23" s="47"/>
      <c r="FW23" s="50"/>
      <c r="FX23" s="47"/>
      <c r="FY23" s="47"/>
      <c r="FZ23" s="47"/>
      <c r="GA23" s="47"/>
    </row>
    <row r="24" spans="1:183" s="24" customFormat="1" x14ac:dyDescent="0.25">
      <c r="A24" s="24" t="s">
        <v>58</v>
      </c>
      <c r="B24" s="56">
        <v>1.686343E-15</v>
      </c>
      <c r="C24" s="57">
        <v>7.4456400000000006E-2</v>
      </c>
      <c r="D24" s="57">
        <v>7.0379999999999998E-4</v>
      </c>
      <c r="E24" s="57">
        <v>0.22205839999999999</v>
      </c>
      <c r="F24" s="57">
        <v>2.4620000000000002E-4</v>
      </c>
      <c r="G24" s="57">
        <v>2.7068000000000001E-3</v>
      </c>
      <c r="H24" s="57">
        <v>2.2500000000000001E-5</v>
      </c>
      <c r="I24" s="57">
        <v>6.1850000000000002E-4</v>
      </c>
      <c r="J24" s="57">
        <v>1.9199999999999999E-5</v>
      </c>
      <c r="K24" s="57">
        <v>1.7899999999999999E-4</v>
      </c>
      <c r="L24" s="57">
        <v>1.5999999999999999E-5</v>
      </c>
      <c r="M24" s="57">
        <v>1.0080899999999999</v>
      </c>
      <c r="N24" s="57">
        <v>5.4390000000000005E-4</v>
      </c>
      <c r="O24" s="100">
        <v>28.45318</v>
      </c>
      <c r="P24" s="100">
        <v>6.5264810000000004</v>
      </c>
      <c r="Q24" s="109">
        <v>9.5138799999999996E-2</v>
      </c>
      <c r="R24" s="109">
        <v>2.18116E-2</v>
      </c>
      <c r="S24" s="59">
        <v>4.57522E-2</v>
      </c>
      <c r="T24" s="59">
        <v>1.0489399999999999E-2</v>
      </c>
      <c r="U24" s="116">
        <v>2.96879E-2</v>
      </c>
      <c r="V24" s="116">
        <v>9.4530000000000005E-4</v>
      </c>
      <c r="W24" s="57">
        <v>3.5109999999999998E-3</v>
      </c>
      <c r="X24" s="57">
        <v>6.4999999999999997E-4</v>
      </c>
      <c r="Y24" s="57">
        <v>2.5599999999999999E-5</v>
      </c>
      <c r="Z24" s="57">
        <v>5.5000000000000002E-5</v>
      </c>
      <c r="AA24" s="57">
        <v>2.5999999999999998E-5</v>
      </c>
      <c r="AB24" s="57">
        <v>1.2E-5</v>
      </c>
      <c r="AC24" s="57">
        <v>2.364E-4</v>
      </c>
      <c r="AD24" s="57">
        <v>1.5E-5</v>
      </c>
      <c r="AE24" s="57">
        <v>8.1799999999999996E-5</v>
      </c>
      <c r="AF24" s="57">
        <v>1.2999999999999999E-5</v>
      </c>
      <c r="AG24" s="24" t="s">
        <v>81</v>
      </c>
      <c r="AI24" s="51"/>
      <c r="AJ24" s="51"/>
      <c r="AK24" s="51"/>
      <c r="AL24" s="51"/>
      <c r="AM24" s="51"/>
      <c r="AN24" s="51"/>
      <c r="AO24" s="51"/>
      <c r="AP24" s="51"/>
      <c r="AQ24" s="51"/>
      <c r="AR24" s="52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2"/>
      <c r="DR24" s="51"/>
      <c r="DS24" s="51"/>
      <c r="DT24" s="51"/>
      <c r="DU24" s="52"/>
      <c r="DV24" s="51"/>
      <c r="DW24" s="51"/>
      <c r="DX24" s="51"/>
      <c r="DY24" s="51"/>
      <c r="DZ24" s="51"/>
      <c r="EA24" s="52"/>
      <c r="EB24" s="51"/>
      <c r="EC24" s="52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2"/>
      <c r="FF24" s="52"/>
      <c r="FG24" s="52"/>
      <c r="FH24" s="52"/>
      <c r="FI24" s="51"/>
      <c r="FJ24" s="51"/>
      <c r="FK24" s="52"/>
      <c r="FL24" s="51"/>
      <c r="FM24" s="52"/>
      <c r="FN24" s="51"/>
      <c r="FO24" s="51"/>
      <c r="FP24" s="51"/>
      <c r="FQ24" s="51"/>
      <c r="FR24" s="51"/>
      <c r="FS24" s="51"/>
      <c r="FT24" s="51"/>
      <c r="FU24" s="51"/>
      <c r="FV24" s="51"/>
      <c r="FW24" s="52"/>
      <c r="FX24" s="51"/>
      <c r="FY24" s="51"/>
      <c r="FZ24" s="51"/>
      <c r="GA24" s="51"/>
    </row>
    <row r="25" spans="1:183" x14ac:dyDescent="0.25">
      <c r="A25" s="19" t="s">
        <v>59</v>
      </c>
      <c r="B25" s="54">
        <v>5.3423210000000002E-16</v>
      </c>
      <c r="C25" s="55">
        <v>2.35871E-2</v>
      </c>
      <c r="D25" s="55">
        <v>6.7719999999999998E-4</v>
      </c>
      <c r="E25" s="55">
        <v>0.26225019999999999</v>
      </c>
      <c r="F25" s="55">
        <v>3.0499999999999999E-4</v>
      </c>
      <c r="G25" s="55">
        <v>3.1481999999999999E-3</v>
      </c>
      <c r="H25" s="55">
        <v>2.3300000000000001E-5</v>
      </c>
      <c r="I25" s="55">
        <v>7.8669999999999999E-4</v>
      </c>
      <c r="J25" s="55">
        <v>1.8600000000000001E-5</v>
      </c>
      <c r="K25" s="55">
        <v>3.8000000000000002E-5</v>
      </c>
      <c r="L25" s="55">
        <v>1.5400000000000002E-5</v>
      </c>
      <c r="M25" s="55">
        <v>1.0080899999999999</v>
      </c>
      <c r="N25" s="55">
        <v>5.4390000000000005E-4</v>
      </c>
      <c r="O25" s="101">
        <v>53.068890000000003</v>
      </c>
      <c r="P25" s="101">
        <v>19.90117</v>
      </c>
      <c r="Q25" s="110">
        <v>4.7314299999999997E-2</v>
      </c>
      <c r="R25" s="110">
        <v>1.7690600000000001E-2</v>
      </c>
      <c r="S25" s="58">
        <v>2.2753599999999999E-2</v>
      </c>
      <c r="T25" s="58">
        <v>8.5074999999999994E-3</v>
      </c>
      <c r="U25" s="115">
        <v>3.2999300000000002E-2</v>
      </c>
      <c r="V25" s="115">
        <v>8.0009999999999999E-4</v>
      </c>
      <c r="W25" s="55">
        <v>3.5109999999999998E-3</v>
      </c>
      <c r="X25" s="55">
        <v>6.4999999999999997E-4</v>
      </c>
      <c r="Y25" s="55">
        <v>2.5599999999999999E-5</v>
      </c>
      <c r="Z25" s="55">
        <v>5.5000000000000002E-5</v>
      </c>
      <c r="AA25" s="55">
        <v>2.5999999999999998E-5</v>
      </c>
      <c r="AB25" s="55">
        <v>1.2E-5</v>
      </c>
      <c r="AC25" s="55">
        <v>2.364E-4</v>
      </c>
      <c r="AD25" s="55">
        <v>1.5E-5</v>
      </c>
      <c r="AE25" s="55">
        <v>8.1799999999999996E-5</v>
      </c>
      <c r="AF25" s="55">
        <v>1.2999999999999999E-5</v>
      </c>
      <c r="AI25" s="47"/>
      <c r="AJ25" s="47"/>
      <c r="AK25" s="47"/>
      <c r="AL25" s="47"/>
      <c r="AM25" s="47"/>
      <c r="AN25" s="47"/>
      <c r="AO25" s="47"/>
      <c r="AP25" s="47"/>
      <c r="AQ25" s="47"/>
      <c r="AR25" s="50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50"/>
      <c r="DR25" s="47"/>
      <c r="DS25" s="47"/>
      <c r="DT25" s="47"/>
      <c r="DU25" s="50"/>
      <c r="DV25" s="47"/>
      <c r="DW25" s="47"/>
      <c r="DX25" s="47"/>
      <c r="DY25" s="47"/>
      <c r="DZ25" s="47"/>
      <c r="EA25" s="50"/>
      <c r="EB25" s="47"/>
      <c r="EC25" s="50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50"/>
      <c r="FF25" s="50"/>
      <c r="FG25" s="50"/>
      <c r="FH25" s="50"/>
      <c r="FI25" s="47"/>
      <c r="FJ25" s="47"/>
      <c r="FK25" s="50"/>
      <c r="FL25" s="47"/>
      <c r="FM25" s="50"/>
      <c r="FN25" s="47"/>
      <c r="FO25" s="47"/>
      <c r="FP25" s="47"/>
      <c r="FQ25" s="47"/>
      <c r="FR25" s="47"/>
      <c r="FS25" s="47"/>
      <c r="FT25" s="47"/>
      <c r="FU25" s="47"/>
      <c r="FV25" s="47"/>
      <c r="FW25" s="50"/>
      <c r="FX25" s="47"/>
      <c r="FY25" s="47"/>
      <c r="FZ25" s="47"/>
      <c r="GA25" s="47"/>
    </row>
    <row r="26" spans="1:183" x14ac:dyDescent="0.25">
      <c r="A26" s="19" t="s">
        <v>60</v>
      </c>
      <c r="B26" s="54">
        <v>1.958356E-16</v>
      </c>
      <c r="C26" s="55">
        <v>8.6447999999999994E-3</v>
      </c>
      <c r="D26" s="55">
        <v>6.6710000000000001E-4</v>
      </c>
      <c r="E26" s="55">
        <v>0.1066822</v>
      </c>
      <c r="F26" s="55">
        <v>1.504E-4</v>
      </c>
      <c r="G26" s="55">
        <v>1.274E-3</v>
      </c>
      <c r="H26" s="55">
        <v>1.77E-5</v>
      </c>
      <c r="I26" s="55">
        <v>3.1290000000000002E-4</v>
      </c>
      <c r="J26" s="55">
        <v>1.7499999999999998E-5</v>
      </c>
      <c r="K26" s="55">
        <v>1.7099999999999999E-5</v>
      </c>
      <c r="L26" s="55">
        <v>1.4800000000000001E-5</v>
      </c>
      <c r="M26" s="55">
        <v>1.0080899999999999</v>
      </c>
      <c r="N26" s="55">
        <v>5.4390000000000005E-4</v>
      </c>
      <c r="O26" s="101">
        <v>42.13044</v>
      </c>
      <c r="P26" s="101">
        <v>52.185490000000001</v>
      </c>
      <c r="Q26" s="110">
        <v>3.3811300000000002E-2</v>
      </c>
      <c r="R26" s="110">
        <v>4.1798200000000001E-2</v>
      </c>
      <c r="S26" s="58">
        <v>1.626E-2</v>
      </c>
      <c r="T26" s="58">
        <v>2.0100900000000001E-2</v>
      </c>
      <c r="U26" s="115">
        <v>3.2327799999999997E-2</v>
      </c>
      <c r="V26" s="115">
        <v>1.8538000000000001E-3</v>
      </c>
      <c r="W26" s="55">
        <v>3.5109999999999998E-3</v>
      </c>
      <c r="X26" s="55">
        <v>6.4999999999999997E-4</v>
      </c>
      <c r="Y26" s="55">
        <v>2.5599999999999999E-5</v>
      </c>
      <c r="Z26" s="55">
        <v>5.5000000000000002E-5</v>
      </c>
      <c r="AA26" s="55">
        <v>2.5999999999999998E-5</v>
      </c>
      <c r="AB26" s="55">
        <v>1.2E-5</v>
      </c>
      <c r="AC26" s="55">
        <v>2.364E-4</v>
      </c>
      <c r="AD26" s="55">
        <v>1.5E-5</v>
      </c>
      <c r="AE26" s="55">
        <v>8.1799999999999996E-5</v>
      </c>
      <c r="AF26" s="55">
        <v>1.2999999999999999E-5</v>
      </c>
      <c r="AI26" s="47"/>
      <c r="AJ26" s="47"/>
      <c r="AK26" s="47"/>
      <c r="AL26" s="47"/>
      <c r="AM26" s="47"/>
      <c r="AN26" s="47"/>
      <c r="AO26" s="47"/>
      <c r="AP26" s="50"/>
      <c r="AQ26" s="47"/>
      <c r="AR26" s="50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50"/>
      <c r="DR26" s="47"/>
      <c r="DS26" s="47"/>
      <c r="DT26" s="47"/>
      <c r="DU26" s="50"/>
      <c r="DV26" s="47"/>
      <c r="DW26" s="47"/>
      <c r="DX26" s="47"/>
      <c r="DY26" s="47"/>
      <c r="DZ26" s="47"/>
      <c r="EA26" s="50"/>
      <c r="EB26" s="47"/>
      <c r="EC26" s="50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50"/>
      <c r="FF26" s="50"/>
      <c r="FG26" s="50"/>
      <c r="FH26" s="50"/>
      <c r="FI26" s="47"/>
      <c r="FJ26" s="47"/>
      <c r="FK26" s="50"/>
      <c r="FL26" s="47"/>
      <c r="FM26" s="50"/>
      <c r="FN26" s="47"/>
      <c r="FO26" s="47"/>
      <c r="FP26" s="47"/>
      <c r="FQ26" s="47"/>
      <c r="FR26" s="47"/>
      <c r="FS26" s="47"/>
      <c r="FT26" s="47"/>
      <c r="FU26" s="47"/>
      <c r="FV26" s="47"/>
      <c r="FW26" s="50"/>
      <c r="FX26" s="47"/>
      <c r="FY26" s="47"/>
      <c r="FZ26" s="47"/>
      <c r="GA26" s="47"/>
    </row>
    <row r="27" spans="1:183" s="24" customFormat="1" x14ac:dyDescent="0.25">
      <c r="A27" s="24" t="s">
        <v>61</v>
      </c>
      <c r="B27" s="56">
        <v>1.503677E-15</v>
      </c>
      <c r="C27" s="57">
        <v>6.6384700000000005E-2</v>
      </c>
      <c r="D27" s="57">
        <v>6.8619999999999998E-4</v>
      </c>
      <c r="E27" s="57">
        <v>0.4237301</v>
      </c>
      <c r="F27" s="57">
        <v>4.038E-4</v>
      </c>
      <c r="G27" s="57">
        <v>4.9798999999999998E-3</v>
      </c>
      <c r="H27" s="57">
        <v>2.7699999999999999E-5</v>
      </c>
      <c r="I27" s="57">
        <v>9.7980000000000007E-4</v>
      </c>
      <c r="J27" s="57">
        <v>1.8E-5</v>
      </c>
      <c r="K27" s="57">
        <v>1.103E-4</v>
      </c>
      <c r="L27" s="57">
        <v>1.5500000000000001E-5</v>
      </c>
      <c r="M27" s="57">
        <v>1.0080899999999999</v>
      </c>
      <c r="N27" s="57">
        <v>5.4390000000000005E-4</v>
      </c>
      <c r="O27" s="100">
        <v>50.841119999999997</v>
      </c>
      <c r="P27" s="100">
        <v>7.0955430000000002</v>
      </c>
      <c r="Q27" s="109">
        <v>7.9231300000000005E-2</v>
      </c>
      <c r="R27" s="109">
        <v>1.1029300000000001E-2</v>
      </c>
      <c r="S27" s="59">
        <v>3.8102400000000002E-2</v>
      </c>
      <c r="T27" s="59">
        <v>5.3045000000000002E-3</v>
      </c>
      <c r="U27" s="116">
        <v>2.55149E-2</v>
      </c>
      <c r="V27" s="116">
        <v>4.841E-4</v>
      </c>
      <c r="W27" s="57">
        <v>3.5109999999999998E-3</v>
      </c>
      <c r="X27" s="57">
        <v>6.4999999999999997E-4</v>
      </c>
      <c r="Y27" s="57">
        <v>2.5599999999999999E-5</v>
      </c>
      <c r="Z27" s="57">
        <v>5.5000000000000002E-5</v>
      </c>
      <c r="AA27" s="57">
        <v>2.5999999999999998E-5</v>
      </c>
      <c r="AB27" s="57">
        <v>1.2E-5</v>
      </c>
      <c r="AC27" s="57">
        <v>2.364E-4</v>
      </c>
      <c r="AD27" s="57">
        <v>1.5E-5</v>
      </c>
      <c r="AE27" s="57">
        <v>8.1799999999999996E-5</v>
      </c>
      <c r="AF27" s="57">
        <v>1.2999999999999999E-5</v>
      </c>
      <c r="AG27" s="24" t="s">
        <v>80</v>
      </c>
      <c r="AI27" s="51"/>
      <c r="AJ27" s="51"/>
      <c r="AK27" s="51"/>
      <c r="AL27" s="51"/>
      <c r="AM27" s="51"/>
      <c r="AN27" s="51"/>
      <c r="AO27" s="51"/>
      <c r="AP27" s="52"/>
      <c r="AQ27" s="51"/>
      <c r="AR27" s="52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2"/>
      <c r="DH27" s="51"/>
      <c r="DI27" s="51"/>
      <c r="DJ27" s="51"/>
      <c r="DK27" s="51"/>
      <c r="DL27" s="51"/>
      <c r="DM27" s="51"/>
      <c r="DN27" s="51"/>
      <c r="DO27" s="51"/>
      <c r="DP27" s="51"/>
      <c r="DQ27" s="52"/>
      <c r="DR27" s="51"/>
      <c r="DS27" s="51"/>
      <c r="DT27" s="51"/>
      <c r="DU27" s="52"/>
      <c r="DV27" s="51"/>
      <c r="DW27" s="51"/>
      <c r="DX27" s="51"/>
      <c r="DY27" s="51"/>
      <c r="DZ27" s="51"/>
      <c r="EA27" s="52"/>
      <c r="EB27" s="51"/>
      <c r="EC27" s="52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2"/>
      <c r="FF27" s="52"/>
      <c r="FG27" s="52"/>
      <c r="FH27" s="52"/>
      <c r="FI27" s="51"/>
      <c r="FJ27" s="51"/>
      <c r="FK27" s="52"/>
      <c r="FL27" s="51"/>
      <c r="FM27" s="52"/>
      <c r="FN27" s="51"/>
      <c r="FO27" s="51"/>
      <c r="FP27" s="51"/>
      <c r="FQ27" s="51"/>
      <c r="FR27" s="51"/>
      <c r="FS27" s="51"/>
      <c r="FT27" s="51"/>
      <c r="FU27" s="51"/>
      <c r="FV27" s="51"/>
      <c r="FW27" s="52"/>
      <c r="FX27" s="51"/>
      <c r="FY27" s="51"/>
      <c r="FZ27" s="51"/>
      <c r="GA27" s="51"/>
    </row>
    <row r="28" spans="1:183" x14ac:dyDescent="0.25">
      <c r="A28" s="19" t="s">
        <v>62</v>
      </c>
      <c r="B28" s="54">
        <v>1.769093E-15</v>
      </c>
      <c r="C28" s="55">
        <v>7.8105999999999995E-2</v>
      </c>
      <c r="D28" s="55">
        <v>7.159E-4</v>
      </c>
      <c r="E28" s="55">
        <v>0.56036030000000003</v>
      </c>
      <c r="F28" s="55">
        <v>4.6329999999999999E-4</v>
      </c>
      <c r="G28" s="55">
        <v>6.6147000000000003E-3</v>
      </c>
      <c r="H28" s="55">
        <v>3.4199999999999998E-5</v>
      </c>
      <c r="I28" s="55">
        <v>1.5571999999999999E-3</v>
      </c>
      <c r="J28" s="55">
        <v>2.12E-5</v>
      </c>
      <c r="K28" s="55">
        <v>1.5760000000000001E-4</v>
      </c>
      <c r="L28" s="55">
        <v>1.56E-5</v>
      </c>
      <c r="M28" s="55">
        <v>1.0080899999999999</v>
      </c>
      <c r="N28" s="55">
        <v>5.4390000000000005E-4</v>
      </c>
      <c r="O28" s="101">
        <v>40.352629999999998</v>
      </c>
      <c r="P28" s="101">
        <v>6.0766840000000002</v>
      </c>
      <c r="Q28" s="110">
        <v>5.5916500000000001E-2</v>
      </c>
      <c r="R28" s="110">
        <v>8.4072999999999995E-3</v>
      </c>
      <c r="S28" s="58">
        <v>2.6890399999999998E-2</v>
      </c>
      <c r="T28" s="58">
        <v>4.0433999999999999E-3</v>
      </c>
      <c r="U28" s="115">
        <v>3.0822800000000001E-2</v>
      </c>
      <c r="V28" s="115">
        <v>4.3350000000000002E-4</v>
      </c>
      <c r="W28" s="55">
        <v>3.5109999999999998E-3</v>
      </c>
      <c r="X28" s="55">
        <v>6.4999999999999997E-4</v>
      </c>
      <c r="Y28" s="55">
        <v>2.5599999999999999E-5</v>
      </c>
      <c r="Z28" s="55">
        <v>5.5000000000000002E-5</v>
      </c>
      <c r="AA28" s="55">
        <v>2.5999999999999998E-5</v>
      </c>
      <c r="AB28" s="55">
        <v>1.2E-5</v>
      </c>
      <c r="AC28" s="55">
        <v>2.364E-4</v>
      </c>
      <c r="AD28" s="55">
        <v>1.5E-5</v>
      </c>
      <c r="AE28" s="55">
        <v>8.1799999999999996E-5</v>
      </c>
      <c r="AF28" s="55">
        <v>1.2999999999999999E-5</v>
      </c>
      <c r="AI28" s="47"/>
      <c r="AJ28" s="47"/>
      <c r="AK28" s="47"/>
      <c r="AL28" s="47"/>
      <c r="AM28" s="47"/>
      <c r="AN28" s="47"/>
      <c r="AO28" s="47"/>
      <c r="AP28" s="47"/>
      <c r="AQ28" s="47"/>
      <c r="AR28" s="50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50"/>
      <c r="DR28" s="47"/>
      <c r="DS28" s="47"/>
      <c r="DT28" s="47"/>
      <c r="DU28" s="50"/>
      <c r="DV28" s="47"/>
      <c r="DW28" s="47"/>
      <c r="DX28" s="47"/>
      <c r="DY28" s="47"/>
      <c r="DZ28" s="47"/>
      <c r="EA28" s="50"/>
      <c r="EB28" s="47"/>
      <c r="EC28" s="50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50"/>
      <c r="FF28" s="50"/>
      <c r="FG28" s="50"/>
      <c r="FH28" s="50"/>
      <c r="FI28" s="47"/>
      <c r="FJ28" s="47"/>
      <c r="FK28" s="50"/>
      <c r="FL28" s="47"/>
      <c r="FM28" s="50"/>
      <c r="FN28" s="47"/>
      <c r="FO28" s="47"/>
      <c r="FP28" s="47"/>
      <c r="FQ28" s="47"/>
      <c r="FR28" s="47"/>
      <c r="FS28" s="47"/>
      <c r="FT28" s="47"/>
      <c r="FU28" s="47"/>
      <c r="FV28" s="47"/>
      <c r="FW28" s="50"/>
      <c r="FX28" s="47"/>
      <c r="FY28" s="47"/>
      <c r="FZ28" s="47"/>
      <c r="GA28" s="47"/>
    </row>
    <row r="29" spans="1:183" x14ac:dyDescent="0.25">
      <c r="A29" s="19" t="s">
        <v>63</v>
      </c>
      <c r="B29" s="54">
        <v>5.9051629999999996E-16</v>
      </c>
      <c r="C29" s="55">
        <v>2.6076999999999999E-2</v>
      </c>
      <c r="D29" s="55">
        <v>6.8309999999999996E-4</v>
      </c>
      <c r="E29" s="55">
        <v>0.23350960000000001</v>
      </c>
      <c r="F29" s="55">
        <v>2.2680000000000001E-4</v>
      </c>
      <c r="G29" s="55">
        <v>2.7915000000000001E-3</v>
      </c>
      <c r="H29" s="55">
        <v>2.16E-5</v>
      </c>
      <c r="I29" s="55">
        <v>7.249E-4</v>
      </c>
      <c r="J29" s="55">
        <v>1.9199999999999999E-5</v>
      </c>
      <c r="K29" s="55">
        <v>6.6199999999999996E-5</v>
      </c>
      <c r="L29" s="55">
        <v>1.56E-5</v>
      </c>
      <c r="M29" s="55">
        <v>1.0080899999999999</v>
      </c>
      <c r="N29" s="55">
        <v>5.4390000000000005E-4</v>
      </c>
      <c r="O29" s="101">
        <v>24.964970000000001</v>
      </c>
      <c r="P29" s="101">
        <v>18.244479999999999</v>
      </c>
      <c r="Q29" s="110">
        <v>2.7680099999999999E-2</v>
      </c>
      <c r="R29" s="110">
        <v>2.0216499999999998E-2</v>
      </c>
      <c r="S29" s="58">
        <v>1.33115E-2</v>
      </c>
      <c r="T29" s="58">
        <v>9.7222000000000003E-3</v>
      </c>
      <c r="U29" s="115">
        <v>3.4566899999999998E-2</v>
      </c>
      <c r="V29" s="115">
        <v>9.3769999999999997E-4</v>
      </c>
      <c r="W29" s="55">
        <v>3.5109999999999998E-3</v>
      </c>
      <c r="X29" s="55">
        <v>6.4999999999999997E-4</v>
      </c>
      <c r="Y29" s="55">
        <v>2.5599999999999999E-5</v>
      </c>
      <c r="Z29" s="55">
        <v>5.5000000000000002E-5</v>
      </c>
      <c r="AA29" s="55">
        <v>2.5999999999999998E-5</v>
      </c>
      <c r="AB29" s="55">
        <v>1.2E-5</v>
      </c>
      <c r="AC29" s="55">
        <v>2.364E-4</v>
      </c>
      <c r="AD29" s="55">
        <v>1.5E-5</v>
      </c>
      <c r="AE29" s="55">
        <v>8.1799999999999996E-5</v>
      </c>
      <c r="AF29" s="55">
        <v>1.2999999999999999E-5</v>
      </c>
      <c r="AI29" s="47"/>
      <c r="AJ29" s="47"/>
      <c r="AK29" s="47"/>
      <c r="AL29" s="47"/>
      <c r="AM29" s="47"/>
      <c r="AN29" s="47"/>
      <c r="AO29" s="47"/>
      <c r="AP29" s="47"/>
      <c r="AQ29" s="47"/>
      <c r="AR29" s="50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50"/>
      <c r="DR29" s="47"/>
      <c r="DS29" s="47"/>
      <c r="DT29" s="47"/>
      <c r="DU29" s="50"/>
      <c r="DV29" s="47"/>
      <c r="DW29" s="47"/>
      <c r="DX29" s="47"/>
      <c r="DY29" s="47"/>
      <c r="DZ29" s="47"/>
      <c r="EA29" s="50"/>
      <c r="EB29" s="47"/>
      <c r="EC29" s="50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50"/>
      <c r="FF29" s="50"/>
      <c r="FG29" s="50"/>
      <c r="FH29" s="50"/>
      <c r="FI29" s="47"/>
      <c r="FJ29" s="47"/>
      <c r="FK29" s="50"/>
      <c r="FL29" s="47"/>
      <c r="FM29" s="50"/>
      <c r="FN29" s="47"/>
      <c r="FO29" s="47"/>
      <c r="FP29" s="47"/>
      <c r="FQ29" s="47"/>
      <c r="FR29" s="47"/>
      <c r="FS29" s="47"/>
      <c r="FT29" s="47"/>
      <c r="FU29" s="47"/>
      <c r="FV29" s="47"/>
      <c r="FW29" s="50"/>
      <c r="FX29" s="47"/>
      <c r="FY29" s="47"/>
      <c r="FZ29" s="47"/>
      <c r="GA29" s="47"/>
    </row>
    <row r="30" spans="1:183" x14ac:dyDescent="0.25">
      <c r="A30" s="19" t="s">
        <v>64</v>
      </c>
      <c r="B30" s="54">
        <v>1.330924E-15</v>
      </c>
      <c r="C30" s="55">
        <v>5.8776799999999997E-2</v>
      </c>
      <c r="D30" s="55">
        <v>6.8950000000000001E-4</v>
      </c>
      <c r="E30" s="55">
        <v>0.31975389999999998</v>
      </c>
      <c r="F30" s="55">
        <v>3.8400000000000001E-4</v>
      </c>
      <c r="G30" s="55">
        <v>3.7848999999999999E-3</v>
      </c>
      <c r="H30" s="55">
        <v>2.5899999999999999E-5</v>
      </c>
      <c r="I30" s="55">
        <v>1.0740000000000001E-3</v>
      </c>
      <c r="J30" s="55">
        <v>2.05E-5</v>
      </c>
      <c r="K30" s="55">
        <v>1.474E-4</v>
      </c>
      <c r="L30" s="55">
        <v>1.5699999999999999E-5</v>
      </c>
      <c r="M30" s="55">
        <v>1.0080899999999999</v>
      </c>
      <c r="N30" s="55">
        <v>5.4390000000000005E-4</v>
      </c>
      <c r="O30" s="101">
        <v>25.64705</v>
      </c>
      <c r="P30" s="101">
        <v>8.1038160000000001</v>
      </c>
      <c r="Q30" s="110">
        <v>4.6927900000000002E-2</v>
      </c>
      <c r="R30" s="110">
        <v>1.4821300000000001E-2</v>
      </c>
      <c r="S30" s="58">
        <v>2.2567799999999999E-2</v>
      </c>
      <c r="T30" s="58">
        <v>7.1276999999999998E-3</v>
      </c>
      <c r="U30" s="115">
        <v>3.7523899999999999E-2</v>
      </c>
      <c r="V30" s="115">
        <v>7.3550000000000004E-4</v>
      </c>
      <c r="W30" s="55">
        <v>3.5109999999999998E-3</v>
      </c>
      <c r="X30" s="55">
        <v>6.4999999999999997E-4</v>
      </c>
      <c r="Y30" s="55">
        <v>2.5599999999999999E-5</v>
      </c>
      <c r="Z30" s="55">
        <v>5.5000000000000002E-5</v>
      </c>
      <c r="AA30" s="55">
        <v>2.5999999999999998E-5</v>
      </c>
      <c r="AB30" s="55">
        <v>1.2E-5</v>
      </c>
      <c r="AC30" s="55">
        <v>2.364E-4</v>
      </c>
      <c r="AD30" s="55">
        <v>1.5E-5</v>
      </c>
      <c r="AE30" s="55">
        <v>8.1799999999999996E-5</v>
      </c>
      <c r="AF30" s="55">
        <v>1.2999999999999999E-5</v>
      </c>
      <c r="AI30" s="47"/>
      <c r="AJ30" s="47"/>
      <c r="AK30" s="47"/>
      <c r="AL30" s="47"/>
      <c r="AM30" s="47"/>
      <c r="AN30" s="47"/>
      <c r="AO30" s="47"/>
      <c r="AP30" s="47"/>
      <c r="AQ30" s="47"/>
      <c r="AR30" s="50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50"/>
      <c r="DR30" s="47"/>
      <c r="DS30" s="47"/>
      <c r="DT30" s="47"/>
      <c r="DU30" s="50"/>
      <c r="DV30" s="47"/>
      <c r="DW30" s="47"/>
      <c r="DX30" s="47"/>
      <c r="DY30" s="47"/>
      <c r="DZ30" s="47"/>
      <c r="EA30" s="50"/>
      <c r="EB30" s="47"/>
      <c r="EC30" s="50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50"/>
      <c r="FF30" s="50"/>
      <c r="FG30" s="50"/>
      <c r="FH30" s="50"/>
      <c r="FI30" s="47"/>
      <c r="FJ30" s="47"/>
      <c r="FK30" s="50"/>
      <c r="FL30" s="47"/>
      <c r="FM30" s="50"/>
      <c r="FN30" s="47"/>
      <c r="FO30" s="47"/>
      <c r="FP30" s="47"/>
      <c r="FQ30" s="47"/>
      <c r="FR30" s="47"/>
      <c r="FS30" s="47"/>
      <c r="FT30" s="47"/>
      <c r="FU30" s="47"/>
      <c r="FV30" s="47"/>
      <c r="FW30" s="50"/>
      <c r="FX30" s="47"/>
      <c r="FY30" s="47"/>
      <c r="FZ30" s="47"/>
      <c r="GA30" s="47"/>
    </row>
    <row r="31" spans="1:183" x14ac:dyDescent="0.25">
      <c r="A31" s="19" t="s">
        <v>65</v>
      </c>
      <c r="B31" s="54">
        <v>5.2049050000000001E-16</v>
      </c>
      <c r="C31" s="55">
        <v>2.2989200000000001E-2</v>
      </c>
      <c r="D31" s="55">
        <v>6.7449999999999997E-4</v>
      </c>
      <c r="E31" s="55">
        <v>0.20482230000000001</v>
      </c>
      <c r="F31" s="55">
        <v>1.8819999999999999E-4</v>
      </c>
      <c r="G31" s="55">
        <v>2.4661000000000001E-3</v>
      </c>
      <c r="H31" s="55">
        <v>1.9199999999999999E-5</v>
      </c>
      <c r="I31" s="55">
        <v>6.0400000000000004E-4</v>
      </c>
      <c r="J31" s="55">
        <v>1.8600000000000001E-5</v>
      </c>
      <c r="K31" s="55">
        <v>3.8800000000000001E-5</v>
      </c>
      <c r="L31" s="55">
        <v>1.52E-5</v>
      </c>
      <c r="M31" s="55">
        <v>1.0080899999999999</v>
      </c>
      <c r="N31" s="55">
        <v>5.4390000000000005E-4</v>
      </c>
      <c r="O31" s="101">
        <v>50.447319999999998</v>
      </c>
      <c r="P31" s="101">
        <v>20.107199999999999</v>
      </c>
      <c r="Q31" s="110">
        <v>5.6218799999999999E-2</v>
      </c>
      <c r="R31" s="110">
        <v>2.2346499999999998E-2</v>
      </c>
      <c r="S31" s="58">
        <v>2.7035699999999999E-2</v>
      </c>
      <c r="T31" s="58">
        <v>1.0746500000000001E-2</v>
      </c>
      <c r="U31" s="115">
        <v>3.2969499999999999E-2</v>
      </c>
      <c r="V31" s="115">
        <v>1.0392000000000001E-3</v>
      </c>
      <c r="W31" s="55">
        <v>3.5109999999999998E-3</v>
      </c>
      <c r="X31" s="55">
        <v>6.4999999999999997E-4</v>
      </c>
      <c r="Y31" s="55">
        <v>2.5599999999999999E-5</v>
      </c>
      <c r="Z31" s="55">
        <v>5.5000000000000002E-5</v>
      </c>
      <c r="AA31" s="55">
        <v>2.5999999999999998E-5</v>
      </c>
      <c r="AB31" s="55">
        <v>1.2E-5</v>
      </c>
      <c r="AC31" s="55">
        <v>2.364E-4</v>
      </c>
      <c r="AD31" s="55">
        <v>1.5E-5</v>
      </c>
      <c r="AE31" s="55">
        <v>8.1799999999999996E-5</v>
      </c>
      <c r="AF31" s="55">
        <v>1.2999999999999999E-5</v>
      </c>
      <c r="AI31" s="47"/>
      <c r="AJ31" s="47"/>
      <c r="AK31" s="47"/>
      <c r="AL31" s="47"/>
      <c r="AM31" s="47"/>
      <c r="AN31" s="47"/>
      <c r="AO31" s="47"/>
      <c r="AP31" s="47"/>
      <c r="AQ31" s="47"/>
      <c r="AR31" s="50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50"/>
      <c r="DR31" s="47"/>
      <c r="DS31" s="47"/>
      <c r="DT31" s="47"/>
      <c r="DU31" s="50"/>
      <c r="DV31" s="47"/>
      <c r="DW31" s="47"/>
      <c r="DX31" s="47"/>
      <c r="DY31" s="47"/>
      <c r="DZ31" s="47"/>
      <c r="EA31" s="50"/>
      <c r="EB31" s="47"/>
      <c r="EC31" s="50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50"/>
      <c r="FF31" s="50"/>
      <c r="FG31" s="50"/>
      <c r="FH31" s="50"/>
      <c r="FI31" s="47"/>
      <c r="FJ31" s="47"/>
      <c r="FK31" s="50"/>
      <c r="FL31" s="47"/>
      <c r="FM31" s="50"/>
      <c r="FN31" s="47"/>
      <c r="FO31" s="47"/>
      <c r="FP31" s="47"/>
      <c r="FQ31" s="47"/>
      <c r="FR31" s="47"/>
      <c r="FS31" s="47"/>
      <c r="FT31" s="47"/>
      <c r="FU31" s="47"/>
      <c r="FV31" s="47"/>
      <c r="FW31" s="50"/>
      <c r="FX31" s="47"/>
      <c r="FY31" s="47"/>
      <c r="FZ31" s="47"/>
      <c r="GA31" s="47"/>
    </row>
    <row r="32" spans="1:183" x14ac:dyDescent="0.25">
      <c r="A32" s="19" t="s">
        <v>66</v>
      </c>
      <c r="B32" s="54">
        <v>1.2192309999999999E-15</v>
      </c>
      <c r="C32" s="55">
        <v>5.3842500000000001E-2</v>
      </c>
      <c r="D32" s="55">
        <v>7.1179999999999995E-4</v>
      </c>
      <c r="E32" s="55">
        <v>0.45787559999999999</v>
      </c>
      <c r="F32" s="55">
        <v>4.6329999999999999E-4</v>
      </c>
      <c r="G32" s="55">
        <v>5.4745999999999996E-3</v>
      </c>
      <c r="H32" s="55">
        <v>2.9499999999999999E-5</v>
      </c>
      <c r="I32" s="55">
        <v>1.4927E-3</v>
      </c>
      <c r="J32" s="55">
        <v>2.19E-5</v>
      </c>
      <c r="K32" s="55">
        <v>1.048E-4</v>
      </c>
      <c r="L32" s="55">
        <v>1.5800000000000001E-5</v>
      </c>
      <c r="M32" s="55">
        <v>1.0080899999999999</v>
      </c>
      <c r="N32" s="55">
        <v>5.4390000000000005E-4</v>
      </c>
      <c r="O32" s="101">
        <v>42.792000000000002</v>
      </c>
      <c r="P32" s="101">
        <v>8.9162389999999991</v>
      </c>
      <c r="Q32" s="110">
        <v>4.99765E-2</v>
      </c>
      <c r="R32" s="110">
        <v>1.03935E-2</v>
      </c>
      <c r="S32" s="58">
        <v>2.4033800000000001E-2</v>
      </c>
      <c r="T32" s="58">
        <v>4.9984000000000001E-3</v>
      </c>
      <c r="U32" s="115">
        <v>3.6657200000000001E-2</v>
      </c>
      <c r="V32" s="115">
        <v>5.5449999999999998E-4</v>
      </c>
      <c r="W32" s="55">
        <v>3.5109999999999998E-3</v>
      </c>
      <c r="X32" s="55">
        <v>6.4999999999999997E-4</v>
      </c>
      <c r="Y32" s="55">
        <v>2.5599999999999999E-5</v>
      </c>
      <c r="Z32" s="55">
        <v>5.5000000000000002E-5</v>
      </c>
      <c r="AA32" s="55">
        <v>2.5999999999999998E-5</v>
      </c>
      <c r="AB32" s="55">
        <v>1.2E-5</v>
      </c>
      <c r="AC32" s="55">
        <v>2.364E-4</v>
      </c>
      <c r="AD32" s="55">
        <v>1.5E-5</v>
      </c>
      <c r="AE32" s="55">
        <v>8.1799999999999996E-5</v>
      </c>
      <c r="AF32" s="55">
        <v>1.2999999999999999E-5</v>
      </c>
      <c r="AI32" s="47"/>
      <c r="AJ32" s="47"/>
      <c r="AK32" s="47"/>
      <c r="AL32" s="47"/>
      <c r="AM32" s="47"/>
      <c r="AN32" s="47"/>
      <c r="AO32" s="47"/>
      <c r="AP32" s="47"/>
      <c r="AQ32" s="47"/>
      <c r="AR32" s="50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50"/>
      <c r="DR32" s="47"/>
      <c r="DS32" s="47"/>
      <c r="DT32" s="47"/>
      <c r="DU32" s="50"/>
      <c r="DV32" s="47"/>
      <c r="DW32" s="47"/>
      <c r="DX32" s="47"/>
      <c r="DY32" s="47"/>
      <c r="DZ32" s="47"/>
      <c r="EA32" s="50"/>
      <c r="EB32" s="47"/>
      <c r="EC32" s="50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50"/>
      <c r="FF32" s="50"/>
      <c r="FG32" s="50"/>
      <c r="FH32" s="50"/>
      <c r="FI32" s="47"/>
      <c r="FJ32" s="47"/>
      <c r="FK32" s="50"/>
      <c r="FL32" s="47"/>
      <c r="FM32" s="50"/>
      <c r="FN32" s="47"/>
      <c r="FO32" s="47"/>
      <c r="FP32" s="47"/>
      <c r="FQ32" s="47"/>
      <c r="FR32" s="47"/>
      <c r="FS32" s="47"/>
      <c r="FT32" s="47"/>
      <c r="FU32" s="47"/>
      <c r="FV32" s="47"/>
      <c r="FW32" s="50"/>
      <c r="FX32" s="47"/>
      <c r="FY32" s="47"/>
      <c r="FZ32" s="47"/>
      <c r="GA32" s="47"/>
    </row>
    <row r="33" spans="1:183" x14ac:dyDescent="0.25">
      <c r="A33" s="19" t="s">
        <v>67</v>
      </c>
      <c r="B33" s="54">
        <v>3.3347090000000001E-16</v>
      </c>
      <c r="C33" s="55">
        <v>1.47254E-2</v>
      </c>
      <c r="D33" s="55">
        <v>6.6940000000000001E-4</v>
      </c>
      <c r="E33" s="55">
        <v>0.1615828</v>
      </c>
      <c r="F33" s="55">
        <v>1.8819999999999999E-4</v>
      </c>
      <c r="G33" s="55">
        <v>1.9335000000000001E-3</v>
      </c>
      <c r="H33" s="55">
        <v>1.84E-5</v>
      </c>
      <c r="I33" s="55">
        <v>4.9910000000000004E-4</v>
      </c>
      <c r="J33" s="55">
        <v>1.6900000000000001E-5</v>
      </c>
      <c r="K33" s="55">
        <v>2.1399999999999998E-5</v>
      </c>
      <c r="L33" s="55">
        <v>1.52E-5</v>
      </c>
      <c r="M33" s="55">
        <v>1.0080899999999999</v>
      </c>
      <c r="N33" s="55">
        <v>5.4390000000000005E-4</v>
      </c>
      <c r="O33" s="101">
        <v>57.76247</v>
      </c>
      <c r="P33" s="101">
        <v>31.458459999999999</v>
      </c>
      <c r="Q33" s="110">
        <v>5.2186099999999999E-2</v>
      </c>
      <c r="R33" s="110">
        <v>2.83209E-2</v>
      </c>
      <c r="S33" s="58">
        <v>2.5096400000000001E-2</v>
      </c>
      <c r="T33" s="58">
        <v>1.3619600000000001E-2</v>
      </c>
      <c r="U33" s="115">
        <v>3.4788699999999999E-2</v>
      </c>
      <c r="V33" s="115">
        <v>1.2053000000000001E-3</v>
      </c>
      <c r="W33" s="55">
        <v>3.5109999999999998E-3</v>
      </c>
      <c r="X33" s="55">
        <v>6.4999999999999997E-4</v>
      </c>
      <c r="Y33" s="55">
        <v>2.5599999999999999E-5</v>
      </c>
      <c r="Z33" s="55">
        <v>5.5000000000000002E-5</v>
      </c>
      <c r="AA33" s="55">
        <v>2.5999999999999998E-5</v>
      </c>
      <c r="AB33" s="55">
        <v>1.2E-5</v>
      </c>
      <c r="AC33" s="55">
        <v>2.364E-4</v>
      </c>
      <c r="AD33" s="55">
        <v>1.5E-5</v>
      </c>
      <c r="AE33" s="55">
        <v>8.1799999999999996E-5</v>
      </c>
      <c r="AF33" s="55">
        <v>1.2999999999999999E-5</v>
      </c>
      <c r="AI33" s="47"/>
      <c r="AJ33" s="47"/>
      <c r="AK33" s="47"/>
      <c r="AL33" s="47"/>
      <c r="AM33" s="47"/>
      <c r="AN33" s="47"/>
      <c r="AO33" s="47"/>
      <c r="AP33" s="50"/>
      <c r="AQ33" s="47"/>
      <c r="AR33" s="50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50"/>
      <c r="DR33" s="47"/>
      <c r="DS33" s="47"/>
      <c r="DT33" s="47"/>
      <c r="DU33" s="50"/>
      <c r="DV33" s="47"/>
      <c r="DW33" s="47"/>
      <c r="DX33" s="47"/>
      <c r="DY33" s="47"/>
      <c r="DZ33" s="47"/>
      <c r="EA33" s="50"/>
      <c r="EB33" s="47"/>
      <c r="EC33" s="50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50"/>
      <c r="FF33" s="50"/>
      <c r="FG33" s="50"/>
      <c r="FH33" s="50"/>
      <c r="FI33" s="47"/>
      <c r="FJ33" s="47"/>
      <c r="FK33" s="50"/>
      <c r="FL33" s="47"/>
      <c r="FM33" s="50"/>
      <c r="FN33" s="47"/>
      <c r="FO33" s="47"/>
      <c r="FP33" s="47"/>
      <c r="FQ33" s="47"/>
      <c r="FR33" s="47"/>
      <c r="FS33" s="47"/>
      <c r="FT33" s="47"/>
      <c r="FU33" s="47"/>
      <c r="FV33" s="47"/>
      <c r="FW33" s="50"/>
      <c r="FX33" s="47"/>
      <c r="FY33" s="47"/>
      <c r="FZ33" s="47"/>
      <c r="GA33" s="47"/>
    </row>
    <row r="34" spans="1:183" s="24" customFormat="1" x14ac:dyDescent="0.25">
      <c r="A34" s="24" t="s">
        <v>68</v>
      </c>
      <c r="B34" s="56">
        <v>8.8174229999999999E-16</v>
      </c>
      <c r="C34" s="57">
        <v>3.89404E-2</v>
      </c>
      <c r="D34" s="57">
        <v>6.8619999999999998E-4</v>
      </c>
      <c r="E34" s="57">
        <v>0.1515311</v>
      </c>
      <c r="F34" s="57">
        <v>1.504E-4</v>
      </c>
      <c r="G34" s="57">
        <v>1.787E-3</v>
      </c>
      <c r="H34" s="57">
        <v>1.9199999999999999E-5</v>
      </c>
      <c r="I34" s="57">
        <v>6.1620000000000002E-4</v>
      </c>
      <c r="J34" s="57">
        <v>1.98E-5</v>
      </c>
      <c r="K34" s="57">
        <v>8.6100000000000006E-5</v>
      </c>
      <c r="L34" s="57">
        <v>1.5500000000000001E-5</v>
      </c>
      <c r="M34" s="57">
        <v>1.0080899999999999</v>
      </c>
      <c r="N34" s="57">
        <v>5.4390000000000005E-4</v>
      </c>
      <c r="O34" s="100">
        <v>34.548859999999998</v>
      </c>
      <c r="P34" s="100">
        <v>12.09714</v>
      </c>
      <c r="Q34" s="109">
        <v>8.8476899999999997E-2</v>
      </c>
      <c r="R34" s="109">
        <v>3.0943200000000001E-2</v>
      </c>
      <c r="S34" s="59">
        <v>4.2548500000000003E-2</v>
      </c>
      <c r="T34" s="59">
        <v>1.4880600000000001E-2</v>
      </c>
      <c r="U34" s="116">
        <v>4.60548E-2</v>
      </c>
      <c r="V34" s="116">
        <v>1.5126E-3</v>
      </c>
      <c r="W34" s="57">
        <v>3.5109999999999998E-3</v>
      </c>
      <c r="X34" s="57">
        <v>6.4999999999999997E-4</v>
      </c>
      <c r="Y34" s="57">
        <v>2.5599999999999999E-5</v>
      </c>
      <c r="Z34" s="57">
        <v>5.5000000000000002E-5</v>
      </c>
      <c r="AA34" s="57">
        <v>2.5999999999999998E-5</v>
      </c>
      <c r="AB34" s="57">
        <v>1.2E-5</v>
      </c>
      <c r="AC34" s="57">
        <v>2.364E-4</v>
      </c>
      <c r="AD34" s="57">
        <v>1.5E-5</v>
      </c>
      <c r="AE34" s="57">
        <v>8.1799999999999996E-5</v>
      </c>
      <c r="AF34" s="57">
        <v>1.2999999999999999E-5</v>
      </c>
      <c r="AG34" s="24" t="s">
        <v>82</v>
      </c>
      <c r="AI34" s="51"/>
      <c r="AJ34" s="51"/>
      <c r="AK34" s="51"/>
      <c r="AL34" s="51"/>
      <c r="AM34" s="51"/>
      <c r="AN34" s="51"/>
      <c r="AO34" s="51"/>
      <c r="AP34" s="51"/>
      <c r="AQ34" s="51"/>
      <c r="AR34" s="52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2"/>
      <c r="DR34" s="51"/>
      <c r="DS34" s="51"/>
      <c r="DT34" s="51"/>
      <c r="DU34" s="52"/>
      <c r="DV34" s="51"/>
      <c r="DW34" s="51"/>
      <c r="DX34" s="51"/>
      <c r="DY34" s="51"/>
      <c r="DZ34" s="51"/>
      <c r="EA34" s="52"/>
      <c r="EB34" s="51"/>
      <c r="EC34" s="52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51"/>
      <c r="FD34" s="51"/>
      <c r="FE34" s="52"/>
      <c r="FF34" s="52"/>
      <c r="FG34" s="52"/>
      <c r="FH34" s="52"/>
      <c r="FI34" s="51"/>
      <c r="FJ34" s="51"/>
      <c r="FK34" s="52"/>
      <c r="FL34" s="51"/>
      <c r="FM34" s="52"/>
      <c r="FN34" s="51"/>
      <c r="FO34" s="51"/>
      <c r="FP34" s="51"/>
      <c r="FQ34" s="51"/>
      <c r="FR34" s="51"/>
      <c r="FS34" s="51"/>
      <c r="FT34" s="51"/>
      <c r="FU34" s="51"/>
      <c r="FV34" s="51"/>
      <c r="FW34" s="52"/>
      <c r="FX34" s="51"/>
      <c r="FY34" s="51"/>
      <c r="FZ34" s="51"/>
      <c r="GA34" s="51"/>
    </row>
    <row r="35" spans="1:183" s="24" customFormat="1" x14ac:dyDescent="0.25">
      <c r="A35" s="24" t="s">
        <v>69</v>
      </c>
      <c r="B35" s="56">
        <v>6.0766769999999999E-16</v>
      </c>
      <c r="C35" s="57">
        <v>2.6834E-2</v>
      </c>
      <c r="D35" s="57">
        <v>6.6940000000000001E-4</v>
      </c>
      <c r="E35" s="57">
        <v>0.1940616</v>
      </c>
      <c r="F35" s="57">
        <v>1.8819999999999999E-4</v>
      </c>
      <c r="G35" s="57">
        <v>2.2756999999999999E-3</v>
      </c>
      <c r="H35" s="57">
        <v>1.9199999999999999E-5</v>
      </c>
      <c r="I35" s="57">
        <v>5.7229999999999998E-4</v>
      </c>
      <c r="J35" s="57">
        <v>1.8600000000000001E-5</v>
      </c>
      <c r="K35" s="57">
        <v>3.5599999999999998E-5</v>
      </c>
      <c r="L35" s="57">
        <v>1.5500000000000001E-5</v>
      </c>
      <c r="M35" s="57">
        <v>1.0080899999999999</v>
      </c>
      <c r="N35" s="57">
        <v>5.4390000000000005E-4</v>
      </c>
      <c r="O35" s="100">
        <v>61.192619999999998</v>
      </c>
      <c r="P35" s="100">
        <v>17.632829999999998</v>
      </c>
      <c r="Q35" s="109">
        <v>8.4115300000000004E-2</v>
      </c>
      <c r="R35" s="109">
        <v>2.41467E-2</v>
      </c>
      <c r="S35" s="59">
        <v>4.0451099999999997E-2</v>
      </c>
      <c r="T35" s="59">
        <v>1.1612300000000001E-2</v>
      </c>
      <c r="U35" s="116">
        <v>3.3354399999999999E-2</v>
      </c>
      <c r="V35" s="116">
        <v>1.1092999999999999E-3</v>
      </c>
      <c r="W35" s="57">
        <v>3.5109999999999998E-3</v>
      </c>
      <c r="X35" s="57">
        <v>6.4999999999999997E-4</v>
      </c>
      <c r="Y35" s="57">
        <v>2.5599999999999999E-5</v>
      </c>
      <c r="Z35" s="57">
        <v>5.5000000000000002E-5</v>
      </c>
      <c r="AA35" s="57">
        <v>2.5999999999999998E-5</v>
      </c>
      <c r="AB35" s="57">
        <v>1.2E-5</v>
      </c>
      <c r="AC35" s="57">
        <v>2.364E-4</v>
      </c>
      <c r="AD35" s="57">
        <v>1.5E-5</v>
      </c>
      <c r="AE35" s="57">
        <v>8.1799999999999996E-5</v>
      </c>
      <c r="AF35" s="57">
        <v>1.2999999999999999E-5</v>
      </c>
      <c r="AG35" s="24" t="s">
        <v>80</v>
      </c>
      <c r="AI35" s="51"/>
      <c r="AJ35" s="51"/>
      <c r="AK35" s="51"/>
      <c r="AL35" s="51"/>
      <c r="AM35" s="51"/>
      <c r="AN35" s="51"/>
      <c r="AO35" s="51"/>
      <c r="AP35" s="51"/>
      <c r="AQ35" s="51"/>
      <c r="AR35" s="52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2"/>
      <c r="DR35" s="51"/>
      <c r="DS35" s="51"/>
      <c r="DT35" s="51"/>
      <c r="DU35" s="52"/>
      <c r="DV35" s="51"/>
      <c r="DW35" s="51"/>
      <c r="DX35" s="51"/>
      <c r="DY35" s="51"/>
      <c r="DZ35" s="51"/>
      <c r="EA35" s="52"/>
      <c r="EB35" s="51"/>
      <c r="EC35" s="52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2"/>
      <c r="FF35" s="52"/>
      <c r="FG35" s="52"/>
      <c r="FH35" s="52"/>
      <c r="FI35" s="51"/>
      <c r="FJ35" s="51"/>
      <c r="FK35" s="52"/>
      <c r="FL35" s="51"/>
      <c r="FM35" s="52"/>
      <c r="FN35" s="51"/>
      <c r="FO35" s="51"/>
      <c r="FP35" s="51"/>
      <c r="FQ35" s="51"/>
      <c r="FR35" s="51"/>
      <c r="FS35" s="51"/>
      <c r="FT35" s="51"/>
      <c r="FU35" s="51"/>
      <c r="FV35" s="51"/>
      <c r="FW35" s="52"/>
      <c r="FX35" s="51"/>
      <c r="FY35" s="51"/>
      <c r="FZ35" s="51"/>
      <c r="GA35" s="51"/>
    </row>
    <row r="36" spans="1:183" x14ac:dyDescent="0.25">
      <c r="A36" s="19" t="s">
        <v>70</v>
      </c>
      <c r="B36" s="54">
        <v>1.0358649999999999E-15</v>
      </c>
      <c r="C36" s="55">
        <v>4.5746000000000002E-2</v>
      </c>
      <c r="D36" s="55">
        <v>6.8619999999999998E-4</v>
      </c>
      <c r="E36" s="55">
        <v>0.32312829999999998</v>
      </c>
      <c r="F36" s="55">
        <v>4.038E-4</v>
      </c>
      <c r="G36" s="55">
        <v>3.8065999999999998E-3</v>
      </c>
      <c r="H36" s="55">
        <v>2.2500000000000001E-5</v>
      </c>
      <c r="I36" s="55">
        <v>7.9980000000000003E-4</v>
      </c>
      <c r="J36" s="55">
        <v>1.8600000000000001E-5</v>
      </c>
      <c r="K36" s="55">
        <v>7.1400000000000001E-5</v>
      </c>
      <c r="L36" s="55">
        <v>1.52E-5</v>
      </c>
      <c r="M36" s="55">
        <v>1.0080899999999999</v>
      </c>
      <c r="N36" s="55">
        <v>5.4390000000000005E-4</v>
      </c>
      <c r="O36" s="101">
        <v>53.970640000000003</v>
      </c>
      <c r="P36" s="101">
        <v>10.13373</v>
      </c>
      <c r="Q36" s="110">
        <v>7.5965900000000003E-2</v>
      </c>
      <c r="R36" s="110">
        <v>1.4219000000000001E-2</v>
      </c>
      <c r="S36" s="58">
        <v>3.6532000000000002E-2</v>
      </c>
      <c r="T36" s="58">
        <v>6.8382E-3</v>
      </c>
      <c r="U36" s="115">
        <v>2.79913E-2</v>
      </c>
      <c r="V36" s="115">
        <v>6.6929999999999995E-4</v>
      </c>
      <c r="W36" s="55">
        <v>3.5109999999999998E-3</v>
      </c>
      <c r="X36" s="55">
        <v>6.4999999999999997E-4</v>
      </c>
      <c r="Y36" s="55">
        <v>2.5599999999999999E-5</v>
      </c>
      <c r="Z36" s="55">
        <v>5.5000000000000002E-5</v>
      </c>
      <c r="AA36" s="55">
        <v>2.5999999999999998E-5</v>
      </c>
      <c r="AB36" s="55">
        <v>1.2E-5</v>
      </c>
      <c r="AC36" s="55">
        <v>2.364E-4</v>
      </c>
      <c r="AD36" s="55">
        <v>1.5E-5</v>
      </c>
      <c r="AE36" s="55">
        <v>8.1799999999999996E-5</v>
      </c>
      <c r="AF36" s="55">
        <v>1.2999999999999999E-5</v>
      </c>
      <c r="AI36" s="47"/>
      <c r="AJ36" s="47"/>
      <c r="AK36" s="47"/>
      <c r="AL36" s="47"/>
      <c r="AM36" s="47"/>
      <c r="AN36" s="47"/>
      <c r="AO36" s="47"/>
      <c r="AP36" s="47"/>
      <c r="AQ36" s="47"/>
      <c r="AR36" s="50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50"/>
      <c r="DR36" s="47"/>
      <c r="DS36" s="47"/>
      <c r="DT36" s="47"/>
      <c r="DU36" s="50"/>
      <c r="DV36" s="47"/>
      <c r="DW36" s="47"/>
      <c r="DX36" s="47"/>
      <c r="DY36" s="47"/>
      <c r="DZ36" s="47"/>
      <c r="EA36" s="50"/>
      <c r="EB36" s="47"/>
      <c r="EC36" s="50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50"/>
      <c r="FF36" s="50"/>
      <c r="FG36" s="50"/>
      <c r="FH36" s="50"/>
      <c r="FI36" s="47"/>
      <c r="FJ36" s="47"/>
      <c r="FK36" s="50"/>
      <c r="FL36" s="47"/>
      <c r="FM36" s="50"/>
      <c r="FN36" s="47"/>
      <c r="FO36" s="47"/>
      <c r="FP36" s="47"/>
      <c r="FQ36" s="47"/>
      <c r="FR36" s="47"/>
      <c r="FS36" s="47"/>
      <c r="FT36" s="47"/>
      <c r="FU36" s="47"/>
      <c r="FV36" s="47"/>
      <c r="FW36" s="50"/>
      <c r="FX36" s="47"/>
      <c r="FY36" s="47"/>
      <c r="FZ36" s="47"/>
      <c r="GA36" s="47"/>
    </row>
    <row r="37" spans="1:183" x14ac:dyDescent="0.25">
      <c r="A37" s="19" t="s">
        <v>71</v>
      </c>
      <c r="B37" s="54">
        <v>3.8032810000000001E-16</v>
      </c>
      <c r="C37" s="55">
        <v>1.6795999999999998E-2</v>
      </c>
      <c r="D37" s="55">
        <v>6.7449999999999997E-4</v>
      </c>
      <c r="E37" s="55">
        <v>0.17867659999999999</v>
      </c>
      <c r="F37" s="55">
        <v>1.8819999999999999E-4</v>
      </c>
      <c r="G37" s="55">
        <v>2.1197E-3</v>
      </c>
      <c r="H37" s="55">
        <v>1.9199999999999999E-5</v>
      </c>
      <c r="I37" s="55">
        <v>5.3030000000000004E-4</v>
      </c>
      <c r="J37" s="55">
        <v>1.8600000000000001E-5</v>
      </c>
      <c r="K37" s="55">
        <v>3.26E-5</v>
      </c>
      <c r="L37" s="55">
        <v>1.5E-5</v>
      </c>
      <c r="M37" s="55">
        <v>1.0080899999999999</v>
      </c>
      <c r="N37" s="55">
        <v>5.4390000000000005E-4</v>
      </c>
      <c r="O37" s="101">
        <v>43.101480000000002</v>
      </c>
      <c r="P37" s="101">
        <v>27.26699</v>
      </c>
      <c r="Q37" s="110">
        <v>4.0176499999999997E-2</v>
      </c>
      <c r="R37" s="110">
        <v>2.5364899999999999E-2</v>
      </c>
      <c r="S37" s="58">
        <v>1.9321000000000001E-2</v>
      </c>
      <c r="T37" s="58">
        <v>1.21981E-2</v>
      </c>
      <c r="U37" s="115">
        <v>3.3803E-2</v>
      </c>
      <c r="V37" s="115">
        <v>1.2129E-3</v>
      </c>
      <c r="W37" s="55">
        <v>3.5109999999999998E-3</v>
      </c>
      <c r="X37" s="55">
        <v>6.4999999999999997E-4</v>
      </c>
      <c r="Y37" s="55">
        <v>2.5599999999999999E-5</v>
      </c>
      <c r="Z37" s="55">
        <v>5.5000000000000002E-5</v>
      </c>
      <c r="AA37" s="55">
        <v>2.5999999999999998E-5</v>
      </c>
      <c r="AB37" s="55">
        <v>1.2E-5</v>
      </c>
      <c r="AC37" s="55">
        <v>2.364E-4</v>
      </c>
      <c r="AD37" s="55">
        <v>1.5E-5</v>
      </c>
      <c r="AE37" s="55">
        <v>8.1799999999999996E-5</v>
      </c>
      <c r="AF37" s="55">
        <v>1.2999999999999999E-5</v>
      </c>
      <c r="AI37" s="47"/>
      <c r="AJ37" s="47"/>
      <c r="AK37" s="47"/>
      <c r="AL37" s="47"/>
      <c r="AM37" s="47"/>
      <c r="AN37" s="47"/>
      <c r="AO37" s="47"/>
      <c r="AP37" s="47"/>
      <c r="AQ37" s="47"/>
      <c r="AR37" s="50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50"/>
      <c r="DR37" s="47"/>
      <c r="DS37" s="47"/>
      <c r="DT37" s="47"/>
      <c r="DU37" s="50"/>
      <c r="DV37" s="47"/>
      <c r="DW37" s="47"/>
      <c r="DX37" s="47"/>
      <c r="DY37" s="47"/>
      <c r="DZ37" s="47"/>
      <c r="EA37" s="50"/>
      <c r="EB37" s="47"/>
      <c r="EC37" s="50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50"/>
      <c r="FF37" s="50"/>
      <c r="FG37" s="50"/>
      <c r="FH37" s="50"/>
      <c r="FI37" s="47"/>
      <c r="FJ37" s="47"/>
      <c r="FK37" s="50"/>
      <c r="FL37" s="47"/>
      <c r="FM37" s="50"/>
      <c r="FN37" s="47"/>
      <c r="FO37" s="47"/>
      <c r="FP37" s="47"/>
      <c r="FQ37" s="47"/>
      <c r="FR37" s="47"/>
      <c r="FS37" s="47"/>
      <c r="FT37" s="47"/>
      <c r="FU37" s="47"/>
      <c r="FV37" s="47"/>
      <c r="FW37" s="50"/>
      <c r="FX37" s="47"/>
      <c r="FY37" s="47"/>
      <c r="FZ37" s="47"/>
      <c r="GA37" s="47"/>
    </row>
    <row r="38" spans="1:183" x14ac:dyDescent="0.25">
      <c r="A38" s="19" t="s">
        <v>72</v>
      </c>
      <c r="B38" s="54">
        <v>8.4486150000000001E-16</v>
      </c>
      <c r="C38" s="55">
        <v>3.7311900000000002E-2</v>
      </c>
      <c r="D38" s="55">
        <v>6.801E-4</v>
      </c>
      <c r="E38" s="55">
        <v>0.23460059999999999</v>
      </c>
      <c r="F38" s="55">
        <v>2.4620000000000002E-4</v>
      </c>
      <c r="G38" s="55">
        <v>2.7715999999999999E-3</v>
      </c>
      <c r="H38" s="55">
        <v>2.3300000000000001E-5</v>
      </c>
      <c r="I38" s="55">
        <v>6.5600000000000001E-4</v>
      </c>
      <c r="J38" s="55">
        <v>1.9199999999999999E-5</v>
      </c>
      <c r="K38" s="55">
        <v>7.08E-5</v>
      </c>
      <c r="L38" s="55">
        <v>1.5500000000000001E-5</v>
      </c>
      <c r="M38" s="55">
        <v>1.0080899999999999</v>
      </c>
      <c r="N38" s="55">
        <v>5.4390000000000005E-4</v>
      </c>
      <c r="O38" s="101">
        <v>43.950339999999997</v>
      </c>
      <c r="P38" s="101">
        <v>12.65438</v>
      </c>
      <c r="Q38" s="110">
        <v>6.9536000000000001E-2</v>
      </c>
      <c r="R38" s="110">
        <v>1.9982E-2</v>
      </c>
      <c r="S38" s="58">
        <v>3.3439900000000002E-2</v>
      </c>
      <c r="T38" s="58">
        <v>9.6095E-3</v>
      </c>
      <c r="U38" s="115">
        <v>3.1897500000000002E-2</v>
      </c>
      <c r="V38" s="115">
        <v>9.569E-4</v>
      </c>
      <c r="W38" s="55">
        <v>3.5109999999999998E-3</v>
      </c>
      <c r="X38" s="55">
        <v>6.4999999999999997E-4</v>
      </c>
      <c r="Y38" s="55">
        <v>2.5599999999999999E-5</v>
      </c>
      <c r="Z38" s="55">
        <v>5.5000000000000002E-5</v>
      </c>
      <c r="AA38" s="55">
        <v>2.5999999999999998E-5</v>
      </c>
      <c r="AB38" s="55">
        <v>1.2E-5</v>
      </c>
      <c r="AC38" s="55">
        <v>2.364E-4</v>
      </c>
      <c r="AD38" s="55">
        <v>1.5E-5</v>
      </c>
      <c r="AE38" s="55">
        <v>8.1799999999999996E-5</v>
      </c>
      <c r="AF38" s="55">
        <v>1.2999999999999999E-5</v>
      </c>
      <c r="AI38" s="47"/>
      <c r="AJ38" s="47"/>
      <c r="AK38" s="47"/>
      <c r="AL38" s="47"/>
      <c r="AM38" s="47"/>
      <c r="AN38" s="47"/>
      <c r="AO38" s="47"/>
      <c r="AP38" s="47"/>
      <c r="AQ38" s="47"/>
      <c r="AR38" s="50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50"/>
      <c r="DR38" s="47"/>
      <c r="DS38" s="47"/>
      <c r="DT38" s="47"/>
      <c r="DU38" s="50"/>
      <c r="DV38" s="47"/>
      <c r="DW38" s="47"/>
      <c r="DX38" s="47"/>
      <c r="DY38" s="47"/>
      <c r="DZ38" s="47"/>
      <c r="EA38" s="50"/>
      <c r="EB38" s="47"/>
      <c r="EC38" s="50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50"/>
      <c r="FF38" s="50"/>
      <c r="FG38" s="50"/>
      <c r="FH38" s="50"/>
      <c r="FI38" s="47"/>
      <c r="FJ38" s="47"/>
      <c r="FK38" s="50"/>
      <c r="FL38" s="47"/>
      <c r="FM38" s="50"/>
      <c r="FN38" s="47"/>
      <c r="FO38" s="47"/>
      <c r="FP38" s="47"/>
      <c r="FQ38" s="47"/>
      <c r="FR38" s="47"/>
      <c r="FS38" s="47"/>
      <c r="FT38" s="47"/>
      <c r="FU38" s="47"/>
      <c r="FV38" s="47"/>
      <c r="FW38" s="50"/>
      <c r="FX38" s="47"/>
      <c r="FY38" s="47"/>
      <c r="FZ38" s="47"/>
      <c r="GA38" s="47"/>
    </row>
    <row r="39" spans="1:183" x14ac:dyDescent="0.25">
      <c r="A39" s="19" t="s">
        <v>73</v>
      </c>
      <c r="B39" s="54">
        <v>8.8779730000000004E-16</v>
      </c>
      <c r="C39" s="55">
        <v>3.9204799999999998E-2</v>
      </c>
      <c r="D39" s="55">
        <v>6.7449999999999997E-4</v>
      </c>
      <c r="E39" s="55">
        <v>0.24394959999999999</v>
      </c>
      <c r="F39" s="55">
        <v>2.6580000000000001E-4</v>
      </c>
      <c r="G39" s="55">
        <v>2.8785999999999998E-3</v>
      </c>
      <c r="H39" s="55">
        <v>2.16E-5</v>
      </c>
      <c r="I39" s="55">
        <v>7.2939999999999995E-4</v>
      </c>
      <c r="J39" s="55">
        <v>1.9199999999999999E-5</v>
      </c>
      <c r="K39" s="55">
        <v>8.5900000000000001E-5</v>
      </c>
      <c r="L39" s="55">
        <v>1.52E-5</v>
      </c>
      <c r="M39" s="55">
        <v>1.0080899999999999</v>
      </c>
      <c r="N39" s="55">
        <v>5.4390000000000005E-4</v>
      </c>
      <c r="O39" s="101">
        <v>35.167250000000003</v>
      </c>
      <c r="P39" s="101">
        <v>11.750769999999999</v>
      </c>
      <c r="Q39" s="110">
        <v>5.6224799999999998E-2</v>
      </c>
      <c r="R39" s="110">
        <v>1.8763599999999998E-2</v>
      </c>
      <c r="S39" s="58">
        <v>2.7038599999999999E-2</v>
      </c>
      <c r="T39" s="58">
        <v>9.0235999999999997E-3</v>
      </c>
      <c r="U39" s="115">
        <v>3.4222000000000002E-2</v>
      </c>
      <c r="V39" s="115">
        <v>9.2290000000000004E-4</v>
      </c>
      <c r="W39" s="55">
        <v>3.5109999999999998E-3</v>
      </c>
      <c r="X39" s="55">
        <v>6.4999999999999997E-4</v>
      </c>
      <c r="Y39" s="55">
        <v>2.5599999999999999E-5</v>
      </c>
      <c r="Z39" s="55">
        <v>5.5000000000000002E-5</v>
      </c>
      <c r="AA39" s="55">
        <v>2.5999999999999998E-5</v>
      </c>
      <c r="AB39" s="55">
        <v>1.2E-5</v>
      </c>
      <c r="AC39" s="55">
        <v>2.364E-4</v>
      </c>
      <c r="AD39" s="55">
        <v>1.5E-5</v>
      </c>
      <c r="AE39" s="55">
        <v>8.1799999999999996E-5</v>
      </c>
      <c r="AF39" s="55">
        <v>1.2999999999999999E-5</v>
      </c>
      <c r="AI39" s="47"/>
      <c r="AJ39" s="47"/>
      <c r="AK39" s="47"/>
      <c r="AL39" s="47"/>
      <c r="AM39" s="47"/>
      <c r="AN39" s="47"/>
      <c r="AO39" s="47"/>
      <c r="AP39" s="47"/>
      <c r="AQ39" s="47"/>
      <c r="AR39" s="50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50"/>
      <c r="DR39" s="47"/>
      <c r="DS39" s="47"/>
      <c r="DT39" s="47"/>
      <c r="DU39" s="50"/>
      <c r="DV39" s="47"/>
      <c r="DW39" s="47"/>
      <c r="DX39" s="47"/>
      <c r="DY39" s="47"/>
      <c r="DZ39" s="47"/>
      <c r="EA39" s="50"/>
      <c r="EB39" s="47"/>
      <c r="EC39" s="50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50"/>
      <c r="FF39" s="50"/>
      <c r="FG39" s="50"/>
      <c r="FH39" s="50"/>
      <c r="FI39" s="47"/>
      <c r="FJ39" s="47"/>
      <c r="FK39" s="50"/>
      <c r="FL39" s="47"/>
      <c r="FM39" s="50"/>
      <c r="FN39" s="47"/>
      <c r="FO39" s="47"/>
      <c r="FP39" s="47"/>
      <c r="FQ39" s="47"/>
      <c r="FR39" s="47"/>
      <c r="FS39" s="47"/>
      <c r="FT39" s="47"/>
      <c r="FU39" s="47"/>
      <c r="FV39" s="47"/>
      <c r="FW39" s="50"/>
      <c r="FX39" s="47"/>
      <c r="FY39" s="47"/>
      <c r="FZ39" s="47"/>
      <c r="GA39" s="47"/>
    </row>
    <row r="40" spans="1:183" x14ac:dyDescent="0.25">
      <c r="A40" s="19" t="s">
        <v>74</v>
      </c>
      <c r="B40" s="54">
        <v>8.8799240000000002E-16</v>
      </c>
      <c r="C40" s="55">
        <v>3.9192400000000002E-2</v>
      </c>
      <c r="D40" s="55">
        <v>6.801E-4</v>
      </c>
      <c r="E40" s="55">
        <v>0.28515760000000001</v>
      </c>
      <c r="F40" s="55">
        <v>2.7549999999999997E-4</v>
      </c>
      <c r="G40" s="55">
        <v>3.3257999999999999E-3</v>
      </c>
      <c r="H40" s="55">
        <v>2.3300000000000001E-5</v>
      </c>
      <c r="I40" s="55">
        <v>7.2400000000000003E-4</v>
      </c>
      <c r="J40" s="55">
        <v>1.8600000000000001E-5</v>
      </c>
      <c r="K40" s="55">
        <v>6.5900000000000003E-5</v>
      </c>
      <c r="L40" s="55">
        <v>1.52E-5</v>
      </c>
      <c r="M40" s="55">
        <v>1.0080899999999999</v>
      </c>
      <c r="N40" s="55">
        <v>5.4390000000000005E-4</v>
      </c>
      <c r="O40" s="101">
        <v>50.402239999999999</v>
      </c>
      <c r="P40" s="101">
        <v>11.822050000000001</v>
      </c>
      <c r="Q40" s="110">
        <v>6.8862099999999996E-2</v>
      </c>
      <c r="R40" s="110">
        <v>1.6108299999999999E-2</v>
      </c>
      <c r="S40" s="58">
        <v>3.3115899999999997E-2</v>
      </c>
      <c r="T40" s="58">
        <v>7.7466999999999996E-3</v>
      </c>
      <c r="U40" s="115">
        <v>2.90605E-2</v>
      </c>
      <c r="V40" s="115">
        <v>7.6630000000000003E-4</v>
      </c>
      <c r="W40" s="55">
        <v>3.5109999999999998E-3</v>
      </c>
      <c r="X40" s="55">
        <v>6.4999999999999997E-4</v>
      </c>
      <c r="Y40" s="55">
        <v>2.5599999999999999E-5</v>
      </c>
      <c r="Z40" s="55">
        <v>5.5000000000000002E-5</v>
      </c>
      <c r="AA40" s="55">
        <v>2.5999999999999998E-5</v>
      </c>
      <c r="AB40" s="55">
        <v>1.2E-5</v>
      </c>
      <c r="AC40" s="55">
        <v>2.364E-4</v>
      </c>
      <c r="AD40" s="55">
        <v>1.5E-5</v>
      </c>
      <c r="AE40" s="55">
        <v>8.1799999999999996E-5</v>
      </c>
      <c r="AF40" s="55">
        <v>1.2999999999999999E-5</v>
      </c>
      <c r="AI40" s="47"/>
      <c r="AJ40" s="47"/>
      <c r="AK40" s="47"/>
      <c r="AL40" s="47"/>
      <c r="AM40" s="47"/>
      <c r="AN40" s="47"/>
      <c r="AO40" s="47"/>
      <c r="AP40" s="47"/>
      <c r="AQ40" s="47"/>
      <c r="AR40" s="50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50"/>
      <c r="DR40" s="47"/>
      <c r="DS40" s="47"/>
      <c r="DT40" s="47"/>
      <c r="DU40" s="50"/>
      <c r="DV40" s="47"/>
      <c r="DW40" s="47"/>
      <c r="DX40" s="47"/>
      <c r="DY40" s="47"/>
      <c r="DZ40" s="47"/>
      <c r="EA40" s="50"/>
      <c r="EB40" s="47"/>
      <c r="EC40" s="50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50"/>
      <c r="FF40" s="50"/>
      <c r="FG40" s="50"/>
      <c r="FH40" s="50"/>
      <c r="FI40" s="47"/>
      <c r="FJ40" s="47"/>
      <c r="FK40" s="50"/>
      <c r="FL40" s="47"/>
      <c r="FM40" s="50"/>
      <c r="FN40" s="47"/>
      <c r="FO40" s="47"/>
      <c r="FP40" s="47"/>
      <c r="FQ40" s="47"/>
      <c r="FR40" s="47"/>
      <c r="FS40" s="47"/>
      <c r="FT40" s="47"/>
      <c r="FU40" s="47"/>
      <c r="FV40" s="47"/>
      <c r="FW40" s="50"/>
      <c r="FX40" s="47"/>
      <c r="FY40" s="47"/>
      <c r="FZ40" s="47"/>
      <c r="GA40" s="47"/>
    </row>
    <row r="41" spans="1:183" x14ac:dyDescent="0.25">
      <c r="A41" s="19" t="s">
        <v>75</v>
      </c>
      <c r="B41" s="54">
        <v>8.5259949999999998E-16</v>
      </c>
      <c r="C41" s="55">
        <v>3.7629900000000001E-2</v>
      </c>
      <c r="D41" s="55">
        <v>6.7190000000000001E-4</v>
      </c>
      <c r="E41" s="55">
        <v>0.27745789999999998</v>
      </c>
      <c r="F41" s="55">
        <v>3.0499999999999999E-4</v>
      </c>
      <c r="G41" s="55">
        <v>3.2758000000000002E-3</v>
      </c>
      <c r="H41" s="55">
        <v>2.4199999999999999E-5</v>
      </c>
      <c r="I41" s="55">
        <v>8.116E-4</v>
      </c>
      <c r="J41" s="55">
        <v>1.8600000000000001E-5</v>
      </c>
      <c r="K41" s="55">
        <v>6.7299999999999996E-5</v>
      </c>
      <c r="L41" s="55">
        <v>1.49E-5</v>
      </c>
      <c r="M41" s="55">
        <v>1.0080899999999999</v>
      </c>
      <c r="N41" s="55">
        <v>5.4390000000000005E-4</v>
      </c>
      <c r="O41" s="101">
        <v>47.342109999999998</v>
      </c>
      <c r="P41" s="101">
        <v>12.02922</v>
      </c>
      <c r="Q41" s="110">
        <v>6.38214E-2</v>
      </c>
      <c r="R41" s="110">
        <v>1.6177199999999999E-2</v>
      </c>
      <c r="S41" s="58">
        <v>3.0691800000000002E-2</v>
      </c>
      <c r="T41" s="58">
        <v>7.7797999999999999E-3</v>
      </c>
      <c r="U41" s="115">
        <v>3.3626900000000001E-2</v>
      </c>
      <c r="V41" s="115">
        <v>7.9020000000000002E-4</v>
      </c>
      <c r="W41" s="55">
        <v>3.5109999999999998E-3</v>
      </c>
      <c r="X41" s="55">
        <v>6.4999999999999997E-4</v>
      </c>
      <c r="Y41" s="55">
        <v>2.5599999999999999E-5</v>
      </c>
      <c r="Z41" s="55">
        <v>5.5000000000000002E-5</v>
      </c>
      <c r="AA41" s="55">
        <v>2.5999999999999998E-5</v>
      </c>
      <c r="AB41" s="55">
        <v>1.2E-5</v>
      </c>
      <c r="AC41" s="55">
        <v>2.364E-4</v>
      </c>
      <c r="AD41" s="55">
        <v>1.5E-5</v>
      </c>
      <c r="AE41" s="55">
        <v>8.1799999999999996E-5</v>
      </c>
      <c r="AF41" s="55">
        <v>1.2999999999999999E-5</v>
      </c>
      <c r="AI41" s="47"/>
      <c r="AJ41" s="47"/>
      <c r="AK41" s="47"/>
      <c r="AL41" s="47"/>
      <c r="AM41" s="47"/>
      <c r="AN41" s="47"/>
      <c r="AO41" s="47"/>
      <c r="AP41" s="47"/>
      <c r="AQ41" s="47"/>
      <c r="AR41" s="50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50"/>
      <c r="DR41" s="47"/>
      <c r="DS41" s="47"/>
      <c r="DT41" s="47"/>
      <c r="DU41" s="50"/>
      <c r="DV41" s="47"/>
      <c r="DW41" s="47"/>
      <c r="DX41" s="47"/>
      <c r="DY41" s="47"/>
      <c r="DZ41" s="47"/>
      <c r="EA41" s="50"/>
      <c r="EB41" s="47"/>
      <c r="EC41" s="50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50"/>
      <c r="FF41" s="50"/>
      <c r="FG41" s="50"/>
      <c r="FH41" s="50"/>
      <c r="FI41" s="47"/>
      <c r="FJ41" s="47"/>
      <c r="FK41" s="50"/>
      <c r="FL41" s="47"/>
      <c r="FM41" s="50"/>
      <c r="FN41" s="47"/>
      <c r="FO41" s="47"/>
      <c r="FP41" s="47"/>
      <c r="FQ41" s="47"/>
      <c r="FR41" s="47"/>
      <c r="FS41" s="47"/>
      <c r="FT41" s="47"/>
      <c r="FU41" s="47"/>
      <c r="FV41" s="47"/>
      <c r="FW41" s="50"/>
      <c r="FX41" s="47"/>
      <c r="FY41" s="47"/>
      <c r="FZ41" s="47"/>
      <c r="GA41" s="47"/>
    </row>
    <row r="42" spans="1:183" s="24" customFormat="1" x14ac:dyDescent="0.25">
      <c r="A42" s="24" t="s">
        <v>76</v>
      </c>
      <c r="B42" s="56">
        <v>1.0495630000000001E-15</v>
      </c>
      <c r="C42" s="57">
        <v>4.6341899999999998E-2</v>
      </c>
      <c r="D42" s="57">
        <v>6.801E-4</v>
      </c>
      <c r="E42" s="57">
        <v>0.22846830000000001</v>
      </c>
      <c r="F42" s="57">
        <v>2.365E-4</v>
      </c>
      <c r="G42" s="57">
        <v>2.6919999999999999E-3</v>
      </c>
      <c r="H42" s="57">
        <v>2.2500000000000001E-5</v>
      </c>
      <c r="I42" s="57">
        <v>5.04E-4</v>
      </c>
      <c r="J42" s="57">
        <v>1.8600000000000001E-5</v>
      </c>
      <c r="K42" s="57">
        <v>9.5299999999999999E-5</v>
      </c>
      <c r="L42" s="57">
        <v>1.5500000000000001E-5</v>
      </c>
      <c r="M42" s="57">
        <v>1.0080899999999999</v>
      </c>
      <c r="N42" s="57">
        <v>5.4390000000000005E-4</v>
      </c>
      <c r="O42" s="100">
        <v>38.885269999999998</v>
      </c>
      <c r="P42" s="100">
        <v>10.173970000000001</v>
      </c>
      <c r="Q42" s="109">
        <v>7.8540200000000004E-2</v>
      </c>
      <c r="R42" s="109">
        <v>2.0519200000000001E-2</v>
      </c>
      <c r="S42" s="59">
        <v>3.7769999999999998E-2</v>
      </c>
      <c r="T42" s="59">
        <v>9.8679000000000006E-3</v>
      </c>
      <c r="U42" s="116">
        <v>2.5370500000000001E-2</v>
      </c>
      <c r="V42" s="116">
        <v>9.6159999999999995E-4</v>
      </c>
      <c r="W42" s="57">
        <v>3.5109999999999998E-3</v>
      </c>
      <c r="X42" s="57">
        <v>6.4999999999999997E-4</v>
      </c>
      <c r="Y42" s="57">
        <v>2.5599999999999999E-5</v>
      </c>
      <c r="Z42" s="57">
        <v>5.5000000000000002E-5</v>
      </c>
      <c r="AA42" s="57">
        <v>2.5999999999999998E-5</v>
      </c>
      <c r="AB42" s="57">
        <v>1.2E-5</v>
      </c>
      <c r="AC42" s="57">
        <v>2.364E-4</v>
      </c>
      <c r="AD42" s="57">
        <v>1.5E-5</v>
      </c>
      <c r="AE42" s="57">
        <v>8.1799999999999996E-5</v>
      </c>
      <c r="AF42" s="57">
        <v>1.2999999999999999E-5</v>
      </c>
      <c r="AG42" s="24" t="s">
        <v>81</v>
      </c>
      <c r="AI42" s="51"/>
      <c r="AJ42" s="51"/>
      <c r="AK42" s="51"/>
      <c r="AL42" s="51"/>
      <c r="AM42" s="51"/>
      <c r="AN42" s="51"/>
      <c r="AO42" s="51"/>
      <c r="AP42" s="51"/>
      <c r="AQ42" s="51"/>
      <c r="AR42" s="52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2"/>
      <c r="DH42" s="51"/>
      <c r="DI42" s="51"/>
      <c r="DJ42" s="51"/>
      <c r="DK42" s="51"/>
      <c r="DL42" s="51"/>
      <c r="DM42" s="51"/>
      <c r="DN42" s="51"/>
      <c r="DO42" s="51"/>
      <c r="DP42" s="51"/>
      <c r="DQ42" s="52"/>
      <c r="DR42" s="51"/>
      <c r="DS42" s="51"/>
      <c r="DT42" s="51"/>
      <c r="DU42" s="52"/>
      <c r="DV42" s="51"/>
      <c r="DW42" s="51"/>
      <c r="DX42" s="51"/>
      <c r="DY42" s="51"/>
      <c r="DZ42" s="51"/>
      <c r="EA42" s="52"/>
      <c r="EB42" s="51"/>
      <c r="EC42" s="52"/>
      <c r="ED42" s="51"/>
      <c r="EE42" s="51"/>
      <c r="EF42" s="51"/>
      <c r="EG42" s="51"/>
      <c r="EH42" s="51"/>
      <c r="EI42" s="51"/>
      <c r="EJ42" s="51"/>
      <c r="EK42" s="51"/>
      <c r="EL42" s="51"/>
      <c r="EM42" s="51"/>
      <c r="EN42" s="51"/>
      <c r="EO42" s="51"/>
      <c r="EP42" s="51"/>
      <c r="EQ42" s="51"/>
      <c r="ER42" s="51"/>
      <c r="ES42" s="51"/>
      <c r="ET42" s="51"/>
      <c r="EU42" s="51"/>
      <c r="EV42" s="51"/>
      <c r="EW42" s="51"/>
      <c r="EX42" s="51"/>
      <c r="EY42" s="51"/>
      <c r="EZ42" s="51"/>
      <c r="FA42" s="51"/>
      <c r="FB42" s="51"/>
      <c r="FC42" s="51"/>
      <c r="FD42" s="51"/>
      <c r="FE42" s="52"/>
      <c r="FF42" s="52"/>
      <c r="FG42" s="52"/>
      <c r="FH42" s="52"/>
      <c r="FI42" s="51"/>
      <c r="FJ42" s="51"/>
      <c r="FK42" s="52"/>
      <c r="FL42" s="51"/>
      <c r="FM42" s="52"/>
      <c r="FN42" s="51"/>
      <c r="FO42" s="51"/>
      <c r="FP42" s="51"/>
      <c r="FQ42" s="51"/>
      <c r="FR42" s="51"/>
      <c r="FS42" s="51"/>
      <c r="FT42" s="51"/>
      <c r="FU42" s="51"/>
      <c r="FV42" s="51"/>
      <c r="FW42" s="52"/>
      <c r="FX42" s="51"/>
      <c r="FY42" s="51"/>
      <c r="FZ42" s="51"/>
      <c r="GA42" s="51"/>
    </row>
    <row r="43" spans="1:183" x14ac:dyDescent="0.25">
      <c r="A43" s="19" t="s">
        <v>77</v>
      </c>
      <c r="B43" s="54">
        <v>3.930949E-16</v>
      </c>
      <c r="C43" s="55">
        <v>1.7356799999999999E-2</v>
      </c>
      <c r="D43" s="55">
        <v>6.7190000000000001E-4</v>
      </c>
      <c r="E43" s="55">
        <v>0.21599479999999999</v>
      </c>
      <c r="F43" s="55">
        <v>2.5599999999999999E-4</v>
      </c>
      <c r="G43" s="55">
        <v>2.5525999999999999E-3</v>
      </c>
      <c r="H43" s="55">
        <v>2.0800000000000001E-5</v>
      </c>
      <c r="I43" s="55">
        <v>6.8919999999999995E-4</v>
      </c>
      <c r="J43" s="55">
        <v>1.8600000000000001E-5</v>
      </c>
      <c r="K43" s="54">
        <v>7.3699990000000003E-6</v>
      </c>
      <c r="L43" s="55">
        <v>1.49E-5</v>
      </c>
      <c r="M43" s="55">
        <v>1.0080899999999999</v>
      </c>
      <c r="N43" s="55">
        <v>5.4390000000000005E-4</v>
      </c>
      <c r="O43" s="101">
        <v>89.110140000000001</v>
      </c>
      <c r="P43" s="101">
        <v>26.4255</v>
      </c>
      <c r="Q43" s="110">
        <v>7.0911199999999994E-2</v>
      </c>
      <c r="R43" s="110">
        <v>2.0845499999999999E-2</v>
      </c>
      <c r="S43" s="58">
        <v>3.4101300000000001E-2</v>
      </c>
      <c r="T43" s="58">
        <v>1.0024699999999999E-2</v>
      </c>
      <c r="U43" s="115">
        <v>3.6978299999999999E-2</v>
      </c>
      <c r="V43" s="115">
        <v>1.021E-3</v>
      </c>
      <c r="W43" s="55">
        <v>3.5109999999999998E-3</v>
      </c>
      <c r="X43" s="55">
        <v>6.4999999999999997E-4</v>
      </c>
      <c r="Y43" s="55">
        <v>2.5599999999999999E-5</v>
      </c>
      <c r="Z43" s="55">
        <v>5.5000000000000002E-5</v>
      </c>
      <c r="AA43" s="55">
        <v>2.5999999999999998E-5</v>
      </c>
      <c r="AB43" s="55">
        <v>1.2E-5</v>
      </c>
      <c r="AC43" s="55">
        <v>2.364E-4</v>
      </c>
      <c r="AD43" s="55">
        <v>1.5E-5</v>
      </c>
      <c r="AE43" s="55">
        <v>8.1799999999999996E-5</v>
      </c>
      <c r="AF43" s="55">
        <v>1.2999999999999999E-5</v>
      </c>
      <c r="AI43" s="47"/>
      <c r="AJ43" s="47"/>
      <c r="AK43" s="47"/>
      <c r="AL43" s="47"/>
      <c r="AM43" s="47"/>
      <c r="AN43" s="47"/>
      <c r="AO43" s="47"/>
      <c r="AP43" s="47"/>
      <c r="AQ43" s="47"/>
      <c r="AR43" s="50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50"/>
      <c r="DR43" s="47"/>
      <c r="DS43" s="47"/>
      <c r="DT43" s="47"/>
      <c r="DU43" s="50"/>
      <c r="DV43" s="47"/>
      <c r="DW43" s="47"/>
      <c r="DX43" s="47"/>
      <c r="DY43" s="47"/>
      <c r="DZ43" s="47"/>
      <c r="EA43" s="50"/>
      <c r="EB43" s="47"/>
      <c r="EC43" s="50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50"/>
      <c r="EW43" s="47"/>
      <c r="EX43" s="47"/>
      <c r="EY43" s="47"/>
      <c r="EZ43" s="47"/>
      <c r="FA43" s="47"/>
      <c r="FB43" s="47"/>
      <c r="FC43" s="47"/>
      <c r="FD43" s="47"/>
      <c r="FE43" s="50"/>
      <c r="FF43" s="50"/>
      <c r="FG43" s="50"/>
      <c r="FH43" s="50"/>
      <c r="FI43" s="47"/>
      <c r="FJ43" s="47"/>
      <c r="FK43" s="50"/>
      <c r="FL43" s="47"/>
      <c r="FM43" s="50"/>
      <c r="FN43" s="47"/>
      <c r="FO43" s="47"/>
      <c r="FP43" s="47"/>
      <c r="FQ43" s="47"/>
      <c r="FR43" s="47"/>
      <c r="FS43" s="47"/>
      <c r="FT43" s="47"/>
      <c r="FU43" s="47"/>
      <c r="FV43" s="47"/>
      <c r="FW43" s="50"/>
      <c r="FX43" s="47"/>
      <c r="FY43" s="47"/>
      <c r="FZ43" s="47"/>
      <c r="GA43" s="47"/>
    </row>
    <row r="44" spans="1:183" x14ac:dyDescent="0.25">
      <c r="A44" s="19" t="s">
        <v>78</v>
      </c>
      <c r="B44" s="54">
        <v>1.3614199999999999E-15</v>
      </c>
      <c r="C44" s="55">
        <v>6.0112100000000002E-2</v>
      </c>
      <c r="D44" s="55">
        <v>7.0010000000000005E-4</v>
      </c>
      <c r="E44" s="55">
        <v>0.55134320000000003</v>
      </c>
      <c r="F44" s="55">
        <v>4.7320000000000001E-4</v>
      </c>
      <c r="G44" s="55">
        <v>6.6008000000000004E-3</v>
      </c>
      <c r="H44" s="55">
        <v>3.4199999999999998E-5</v>
      </c>
      <c r="I44" s="55">
        <v>1.8829999999999999E-3</v>
      </c>
      <c r="J44" s="55">
        <v>2.27E-5</v>
      </c>
      <c r="K44" s="55">
        <v>9.1299999999999997E-5</v>
      </c>
      <c r="L44" s="55">
        <v>1.56E-5</v>
      </c>
      <c r="M44" s="55">
        <v>1.0080899999999999</v>
      </c>
      <c r="N44" s="55">
        <v>5.4390000000000005E-4</v>
      </c>
      <c r="O44" s="101">
        <v>55.841720000000002</v>
      </c>
      <c r="P44" s="101">
        <v>7.9426800000000002</v>
      </c>
      <c r="Q44" s="110">
        <v>6.0437499999999998E-2</v>
      </c>
      <c r="R44" s="110">
        <v>8.5681999999999998E-3</v>
      </c>
      <c r="S44" s="58">
        <v>2.90645E-2</v>
      </c>
      <c r="T44" s="58">
        <v>4.1208E-3</v>
      </c>
      <c r="U44" s="115">
        <v>3.9702599999999998E-2</v>
      </c>
      <c r="V44" s="115">
        <v>4.9339999999999996E-4</v>
      </c>
      <c r="W44" s="55">
        <v>3.5109999999999998E-3</v>
      </c>
      <c r="X44" s="55">
        <v>6.4999999999999997E-4</v>
      </c>
      <c r="Y44" s="55">
        <v>2.5599999999999999E-5</v>
      </c>
      <c r="Z44" s="55">
        <v>5.5000000000000002E-5</v>
      </c>
      <c r="AA44" s="55">
        <v>2.5999999999999998E-5</v>
      </c>
      <c r="AB44" s="55">
        <v>1.2E-5</v>
      </c>
      <c r="AC44" s="55">
        <v>2.364E-4</v>
      </c>
      <c r="AD44" s="55">
        <v>1.5E-5</v>
      </c>
      <c r="AE44" s="55">
        <v>8.1799999999999996E-5</v>
      </c>
      <c r="AF44" s="55">
        <v>1.2999999999999999E-5</v>
      </c>
      <c r="AI44" s="47"/>
      <c r="AJ44" s="47"/>
      <c r="AK44" s="47"/>
      <c r="AL44" s="47"/>
      <c r="AM44" s="47"/>
      <c r="AN44" s="47"/>
      <c r="AO44" s="47"/>
      <c r="AP44" s="47"/>
      <c r="AQ44" s="47"/>
      <c r="AR44" s="50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50"/>
      <c r="DR44" s="47"/>
      <c r="DS44" s="47"/>
      <c r="DT44" s="47"/>
      <c r="DU44" s="50"/>
      <c r="DV44" s="47"/>
      <c r="DW44" s="47"/>
      <c r="DX44" s="47"/>
      <c r="DY44" s="47"/>
      <c r="DZ44" s="47"/>
      <c r="EA44" s="50"/>
      <c r="EB44" s="47"/>
      <c r="EC44" s="50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50"/>
      <c r="FF44" s="50"/>
      <c r="FG44" s="50"/>
      <c r="FH44" s="50"/>
      <c r="FI44" s="47"/>
      <c r="FJ44" s="47"/>
      <c r="FK44" s="50"/>
      <c r="FL44" s="47"/>
      <c r="FM44" s="50"/>
      <c r="FN44" s="47"/>
      <c r="FO44" s="47"/>
      <c r="FP44" s="47"/>
      <c r="FQ44" s="47"/>
      <c r="FR44" s="47"/>
      <c r="FS44" s="47"/>
      <c r="FT44" s="47"/>
      <c r="FU44" s="47"/>
      <c r="FV44" s="47"/>
      <c r="FW44" s="50"/>
      <c r="FX44" s="47"/>
      <c r="FY44" s="47"/>
      <c r="FZ44" s="47"/>
      <c r="GA44" s="47"/>
    </row>
    <row r="45" spans="1:183" x14ac:dyDescent="0.25">
      <c r="A45" s="19" t="s">
        <v>83</v>
      </c>
      <c r="B45" s="54">
        <v>4.4262360000000002E-16</v>
      </c>
      <c r="C45" s="55">
        <v>1.9545099999999999E-2</v>
      </c>
      <c r="D45" s="55">
        <v>6.7190000000000001E-4</v>
      </c>
      <c r="E45" s="55">
        <v>0.2039136</v>
      </c>
      <c r="F45" s="55">
        <v>1.9780000000000001E-4</v>
      </c>
      <c r="G45" s="55">
        <v>2.4418999999999999E-3</v>
      </c>
      <c r="H45" s="55">
        <v>2.16E-5</v>
      </c>
      <c r="I45" s="55">
        <v>5.8819999999999999E-4</v>
      </c>
      <c r="J45" s="55">
        <v>1.8E-5</v>
      </c>
      <c r="K45" s="55">
        <v>2.12E-5</v>
      </c>
      <c r="L45" s="55">
        <v>1.5E-5</v>
      </c>
      <c r="M45" s="55">
        <v>1.0080899999999999</v>
      </c>
      <c r="N45" s="55">
        <v>5.4390000000000005E-4</v>
      </c>
      <c r="O45" s="101">
        <v>68.865409999999997</v>
      </c>
      <c r="P45" s="101">
        <v>23.499659999999999</v>
      </c>
      <c r="Q45" s="110">
        <v>6.5463099999999996E-2</v>
      </c>
      <c r="R45" s="110">
        <v>2.22235E-2</v>
      </c>
      <c r="S45" s="58">
        <v>3.1481299999999997E-2</v>
      </c>
      <c r="T45" s="58">
        <v>1.06874E-2</v>
      </c>
      <c r="U45" s="115">
        <v>3.3544600000000001E-2</v>
      </c>
      <c r="V45" s="115">
        <v>1.0521E-3</v>
      </c>
      <c r="W45" s="55">
        <v>3.5109999999999998E-3</v>
      </c>
      <c r="X45" s="55">
        <v>6.4999999999999997E-4</v>
      </c>
      <c r="Y45" s="55">
        <v>2.5599999999999999E-5</v>
      </c>
      <c r="Z45" s="55">
        <v>5.5000000000000002E-5</v>
      </c>
      <c r="AA45" s="55">
        <v>2.5999999999999998E-5</v>
      </c>
      <c r="AB45" s="55">
        <v>1.2E-5</v>
      </c>
      <c r="AC45" s="55">
        <v>2.364E-4</v>
      </c>
      <c r="AD45" s="55">
        <v>1.5E-5</v>
      </c>
      <c r="AE45" s="55">
        <v>8.1799999999999996E-5</v>
      </c>
      <c r="AF45" s="55">
        <v>1.2999999999999999E-5</v>
      </c>
      <c r="AI45" s="47"/>
      <c r="AJ45" s="47"/>
      <c r="AK45" s="47"/>
      <c r="AL45" s="47"/>
      <c r="AM45" s="47"/>
      <c r="AN45" s="47"/>
      <c r="AO45" s="47"/>
      <c r="AP45" s="50"/>
      <c r="AQ45" s="47"/>
      <c r="AR45" s="50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50"/>
      <c r="DR45" s="47"/>
      <c r="DS45" s="47"/>
      <c r="DT45" s="47"/>
      <c r="DU45" s="50"/>
      <c r="DV45" s="47"/>
      <c r="DW45" s="47"/>
      <c r="DX45" s="47"/>
      <c r="DY45" s="47"/>
      <c r="DZ45" s="47"/>
      <c r="EA45" s="50"/>
      <c r="EB45" s="47"/>
      <c r="EC45" s="50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50"/>
      <c r="FF45" s="50"/>
      <c r="FG45" s="50"/>
      <c r="FH45" s="50"/>
      <c r="FI45" s="47"/>
      <c r="FJ45" s="47"/>
      <c r="FK45" s="50"/>
      <c r="FL45" s="47"/>
      <c r="FM45" s="50"/>
      <c r="FN45" s="47"/>
      <c r="FO45" s="47"/>
      <c r="FP45" s="47"/>
      <c r="FQ45" s="47"/>
      <c r="FR45" s="47"/>
      <c r="FS45" s="47"/>
      <c r="FT45" s="47"/>
      <c r="FU45" s="47"/>
      <c r="FV45" s="47"/>
      <c r="FW45" s="50"/>
      <c r="FX45" s="47"/>
      <c r="FY45" s="47"/>
      <c r="FZ45" s="47"/>
      <c r="GA45" s="47"/>
    </row>
    <row r="46" spans="1:183" x14ac:dyDescent="0.25">
      <c r="A46" s="19" t="s">
        <v>84</v>
      </c>
      <c r="B46" s="54">
        <v>6.4109639999999996E-16</v>
      </c>
      <c r="C46" s="55">
        <v>2.83097E-2</v>
      </c>
      <c r="D46" s="55">
        <v>6.7449999999999997E-4</v>
      </c>
      <c r="E46" s="55">
        <v>0.25092500000000001</v>
      </c>
      <c r="F46" s="55">
        <v>2.7549999999999997E-4</v>
      </c>
      <c r="G46" s="55">
        <v>2.9318999999999999E-3</v>
      </c>
      <c r="H46" s="55">
        <v>2.16E-5</v>
      </c>
      <c r="I46" s="55">
        <v>6.3650000000000002E-4</v>
      </c>
      <c r="J46" s="55">
        <v>1.8600000000000001E-5</v>
      </c>
      <c r="K46" s="55">
        <v>3.8000000000000002E-5</v>
      </c>
      <c r="L46" s="55">
        <v>1.5099999999999999E-5</v>
      </c>
      <c r="M46" s="55">
        <v>1.0080899999999999</v>
      </c>
      <c r="N46" s="55">
        <v>5.4390000000000005E-4</v>
      </c>
      <c r="O46" s="101">
        <v>60.724559999999997</v>
      </c>
      <c r="P46" s="101">
        <v>16.294419999999999</v>
      </c>
      <c r="Q46" s="110">
        <v>6.8023700000000006E-2</v>
      </c>
      <c r="R46" s="110">
        <v>1.8180600000000002E-2</v>
      </c>
      <c r="S46" s="58">
        <v>3.2712699999999997E-2</v>
      </c>
      <c r="T46" s="58">
        <v>8.7431999999999996E-3</v>
      </c>
      <c r="U46" s="115">
        <v>2.95144E-2</v>
      </c>
      <c r="V46" s="115">
        <v>8.8460000000000003E-4</v>
      </c>
      <c r="W46" s="55">
        <v>3.5109999999999998E-3</v>
      </c>
      <c r="X46" s="55">
        <v>6.4999999999999997E-4</v>
      </c>
      <c r="Y46" s="55">
        <v>2.5599999999999999E-5</v>
      </c>
      <c r="Z46" s="55">
        <v>5.5000000000000002E-5</v>
      </c>
      <c r="AA46" s="55">
        <v>2.5999999999999998E-5</v>
      </c>
      <c r="AB46" s="55">
        <v>1.2E-5</v>
      </c>
      <c r="AC46" s="55">
        <v>2.364E-4</v>
      </c>
      <c r="AD46" s="55">
        <v>1.5E-5</v>
      </c>
      <c r="AE46" s="55">
        <v>8.1799999999999996E-5</v>
      </c>
      <c r="AF46" s="55">
        <v>1.2999999999999999E-5</v>
      </c>
      <c r="AI46" s="47"/>
      <c r="AJ46" s="47"/>
      <c r="AK46" s="47"/>
      <c r="AL46" s="47"/>
      <c r="AM46" s="47"/>
      <c r="AN46" s="47"/>
      <c r="AO46" s="47"/>
      <c r="AP46" s="47"/>
      <c r="AQ46" s="47"/>
      <c r="AR46" s="50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50"/>
      <c r="DR46" s="47"/>
      <c r="DS46" s="47"/>
      <c r="DT46" s="47"/>
      <c r="DU46" s="50"/>
      <c r="DV46" s="47"/>
      <c r="DW46" s="47"/>
      <c r="DX46" s="47"/>
      <c r="DY46" s="47"/>
      <c r="DZ46" s="47"/>
      <c r="EA46" s="50"/>
      <c r="EB46" s="47"/>
      <c r="EC46" s="50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50"/>
      <c r="FF46" s="50"/>
      <c r="FG46" s="50"/>
      <c r="FH46" s="50"/>
      <c r="FI46" s="47"/>
      <c r="FJ46" s="47"/>
      <c r="FK46" s="50"/>
      <c r="FL46" s="47"/>
      <c r="FM46" s="50"/>
      <c r="FN46" s="47"/>
      <c r="FO46" s="47"/>
      <c r="FP46" s="47"/>
      <c r="FQ46" s="47"/>
      <c r="FR46" s="47"/>
      <c r="FS46" s="47"/>
      <c r="FT46" s="47"/>
      <c r="FU46" s="47"/>
      <c r="FV46" s="47"/>
      <c r="FW46" s="50"/>
      <c r="FX46" s="47"/>
      <c r="FY46" s="47"/>
      <c r="FZ46" s="47"/>
      <c r="GA46" s="47"/>
    </row>
    <row r="47" spans="1:183" x14ac:dyDescent="0.25">
      <c r="A47" s="19" t="s">
        <v>85</v>
      </c>
      <c r="B47" s="54">
        <v>6.6874779999999997E-16</v>
      </c>
      <c r="C47" s="55">
        <v>2.9512799999999999E-2</v>
      </c>
      <c r="D47" s="55">
        <v>6.7190000000000001E-4</v>
      </c>
      <c r="E47" s="55">
        <v>0.3030156</v>
      </c>
      <c r="F47" s="55">
        <v>3.4440000000000002E-4</v>
      </c>
      <c r="G47" s="55">
        <v>3.5860000000000002E-3</v>
      </c>
      <c r="H47" s="55">
        <v>2.51E-5</v>
      </c>
      <c r="I47" s="55">
        <v>8.2350000000000001E-4</v>
      </c>
      <c r="J47" s="55">
        <v>2.05E-5</v>
      </c>
      <c r="K47" s="55">
        <v>3.3099999999999998E-5</v>
      </c>
      <c r="L47" s="55">
        <v>1.5400000000000002E-5</v>
      </c>
      <c r="M47" s="55">
        <v>1.0080899999999999</v>
      </c>
      <c r="N47" s="55">
        <v>5.4390000000000005E-4</v>
      </c>
      <c r="O47" s="101">
        <v>67.599549999999994</v>
      </c>
      <c r="P47" s="101">
        <v>15.92098</v>
      </c>
      <c r="Q47" s="110">
        <v>6.5304799999999996E-2</v>
      </c>
      <c r="R47" s="110">
        <v>1.53078E-2</v>
      </c>
      <c r="S47" s="58">
        <v>3.1405200000000001E-2</v>
      </c>
      <c r="T47" s="58">
        <v>7.3617999999999999E-3</v>
      </c>
      <c r="U47" s="115">
        <v>3.1799800000000003E-2</v>
      </c>
      <c r="V47" s="115">
        <v>8.1249999999999996E-4</v>
      </c>
      <c r="W47" s="55">
        <v>3.5109999999999998E-3</v>
      </c>
      <c r="X47" s="55">
        <v>6.4999999999999997E-4</v>
      </c>
      <c r="Y47" s="55">
        <v>2.5599999999999999E-5</v>
      </c>
      <c r="Z47" s="55">
        <v>5.5000000000000002E-5</v>
      </c>
      <c r="AA47" s="55">
        <v>2.5999999999999998E-5</v>
      </c>
      <c r="AB47" s="55">
        <v>1.2E-5</v>
      </c>
      <c r="AC47" s="55">
        <v>2.364E-4</v>
      </c>
      <c r="AD47" s="55">
        <v>1.5E-5</v>
      </c>
      <c r="AE47" s="55">
        <v>8.1799999999999996E-5</v>
      </c>
      <c r="AF47" s="55">
        <v>1.2999999999999999E-5</v>
      </c>
      <c r="AI47" s="47"/>
      <c r="AJ47" s="47"/>
      <c r="AK47" s="47"/>
      <c r="AL47" s="47"/>
      <c r="AM47" s="47"/>
      <c r="AN47" s="47"/>
      <c r="AO47" s="47"/>
      <c r="AP47" s="47"/>
      <c r="AQ47" s="47"/>
      <c r="AR47" s="50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50"/>
      <c r="DR47" s="47"/>
      <c r="DS47" s="47"/>
      <c r="DT47" s="47"/>
      <c r="DU47" s="50"/>
      <c r="DV47" s="47"/>
      <c r="DW47" s="47"/>
      <c r="DX47" s="47"/>
      <c r="DY47" s="47"/>
      <c r="DZ47" s="47"/>
      <c r="EA47" s="50"/>
      <c r="EB47" s="47"/>
      <c r="EC47" s="50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50"/>
      <c r="FF47" s="50"/>
      <c r="FG47" s="50"/>
      <c r="FH47" s="50"/>
      <c r="FI47" s="47"/>
      <c r="FJ47" s="47"/>
      <c r="FK47" s="50"/>
      <c r="FL47" s="47"/>
      <c r="FM47" s="50"/>
      <c r="FN47" s="47"/>
      <c r="FO47" s="47"/>
      <c r="FP47" s="47"/>
      <c r="FQ47" s="47"/>
      <c r="FR47" s="47"/>
      <c r="FS47" s="47"/>
      <c r="FT47" s="47"/>
      <c r="FU47" s="47"/>
      <c r="FV47" s="47"/>
      <c r="FW47" s="50"/>
      <c r="FX47" s="47"/>
      <c r="FY47" s="47"/>
      <c r="FZ47" s="47"/>
      <c r="GA47" s="47"/>
    </row>
    <row r="48" spans="1:183" s="24" customFormat="1" x14ac:dyDescent="0.25">
      <c r="A48" s="24" t="s">
        <v>86</v>
      </c>
      <c r="B48" s="56">
        <v>3.1199660000000001E-16</v>
      </c>
      <c r="C48" s="57">
        <v>1.3769099999999999E-2</v>
      </c>
      <c r="D48" s="57">
        <v>6.7449999999999997E-4</v>
      </c>
      <c r="E48" s="57">
        <v>0.1574584</v>
      </c>
      <c r="F48" s="57">
        <v>1.5980000000000001E-4</v>
      </c>
      <c r="G48" s="57">
        <v>1.8649999999999999E-3</v>
      </c>
      <c r="H48" s="57">
        <v>1.77E-5</v>
      </c>
      <c r="I48" s="57">
        <v>4.6569999999999999E-4</v>
      </c>
      <c r="J48" s="57">
        <v>1.8E-5</v>
      </c>
      <c r="K48" s="56">
        <v>2.9200020000000001E-6</v>
      </c>
      <c r="L48" s="57">
        <v>1.5E-5</v>
      </c>
      <c r="M48" s="57">
        <v>1.0080899999999999</v>
      </c>
      <c r="N48" s="57">
        <v>5.4390000000000005E-4</v>
      </c>
      <c r="O48" s="100">
        <v>95.258089999999996</v>
      </c>
      <c r="P48" s="100">
        <v>33.437860000000001</v>
      </c>
      <c r="Q48" s="109">
        <v>8.25515E-2</v>
      </c>
      <c r="R48" s="109">
        <v>2.8689200000000002E-2</v>
      </c>
      <c r="S48" s="59">
        <v>3.9698999999999998E-2</v>
      </c>
      <c r="T48" s="59">
        <v>1.37967E-2</v>
      </c>
      <c r="U48" s="116">
        <v>3.4730799999999999E-2</v>
      </c>
      <c r="V48" s="116">
        <v>1.3741999999999999E-3</v>
      </c>
      <c r="W48" s="57">
        <v>3.5109999999999998E-3</v>
      </c>
      <c r="X48" s="57">
        <v>6.4999999999999997E-4</v>
      </c>
      <c r="Y48" s="57">
        <v>2.5599999999999999E-5</v>
      </c>
      <c r="Z48" s="57">
        <v>5.5000000000000002E-5</v>
      </c>
      <c r="AA48" s="57">
        <v>2.5999999999999998E-5</v>
      </c>
      <c r="AB48" s="57">
        <v>1.2E-5</v>
      </c>
      <c r="AC48" s="57">
        <v>2.364E-4</v>
      </c>
      <c r="AD48" s="57">
        <v>1.5E-5</v>
      </c>
      <c r="AE48" s="57">
        <v>8.1799999999999996E-5</v>
      </c>
      <c r="AF48" s="57">
        <v>1.2999999999999999E-5</v>
      </c>
      <c r="AG48" s="24" t="s">
        <v>81</v>
      </c>
      <c r="AI48" s="51"/>
      <c r="AJ48" s="51"/>
      <c r="AK48" s="51"/>
      <c r="AL48" s="51"/>
      <c r="AM48" s="51"/>
      <c r="AN48" s="51"/>
      <c r="AO48" s="51"/>
      <c r="AP48" s="52"/>
      <c r="AQ48" s="51"/>
      <c r="AR48" s="52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2"/>
      <c r="DR48" s="51"/>
      <c r="DS48" s="51"/>
      <c r="DT48" s="51"/>
      <c r="DU48" s="52"/>
      <c r="DV48" s="51"/>
      <c r="DW48" s="51"/>
      <c r="DX48" s="51"/>
      <c r="DY48" s="51"/>
      <c r="DZ48" s="51"/>
      <c r="EA48" s="52"/>
      <c r="EB48" s="51"/>
      <c r="EC48" s="52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2"/>
      <c r="EW48" s="51"/>
      <c r="EX48" s="51"/>
      <c r="EY48" s="51"/>
      <c r="EZ48" s="51"/>
      <c r="FA48" s="51"/>
      <c r="FB48" s="51"/>
      <c r="FC48" s="51"/>
      <c r="FD48" s="51"/>
      <c r="FE48" s="52"/>
      <c r="FF48" s="52"/>
      <c r="FG48" s="52"/>
      <c r="FH48" s="52"/>
      <c r="FI48" s="51"/>
      <c r="FJ48" s="51"/>
      <c r="FK48" s="52"/>
      <c r="FL48" s="51"/>
      <c r="FM48" s="52"/>
      <c r="FN48" s="51"/>
      <c r="FO48" s="51"/>
      <c r="FP48" s="51"/>
      <c r="FQ48" s="51"/>
      <c r="FR48" s="51"/>
      <c r="FS48" s="51"/>
      <c r="FT48" s="51"/>
      <c r="FU48" s="51"/>
      <c r="FV48" s="51"/>
      <c r="FW48" s="52"/>
      <c r="FX48" s="51"/>
      <c r="FY48" s="51"/>
      <c r="FZ48" s="51"/>
      <c r="GA48" s="51"/>
    </row>
    <row r="49" spans="1:183" x14ac:dyDescent="0.25">
      <c r="A49" s="19" t="s">
        <v>87</v>
      </c>
      <c r="B49" s="54">
        <v>2.596439E-16</v>
      </c>
      <c r="C49" s="55">
        <v>1.146E-2</v>
      </c>
      <c r="D49" s="55">
        <v>6.6940000000000001E-4</v>
      </c>
      <c r="E49" s="55">
        <v>0.14536089999999999</v>
      </c>
      <c r="F49" s="55">
        <v>1.8819999999999999E-4</v>
      </c>
      <c r="G49" s="55">
        <v>1.7283999999999999E-3</v>
      </c>
      <c r="H49" s="55">
        <v>1.84E-5</v>
      </c>
      <c r="I49" s="55">
        <v>4.6010000000000002E-4</v>
      </c>
      <c r="J49" s="55">
        <v>1.8E-5</v>
      </c>
      <c r="K49" s="54">
        <v>3.5400009999999998E-6</v>
      </c>
      <c r="L49" s="55">
        <v>1.49E-5</v>
      </c>
      <c r="M49" s="55">
        <v>1.0080899999999999</v>
      </c>
      <c r="N49" s="55">
        <v>5.4390000000000005E-4</v>
      </c>
      <c r="O49" s="101">
        <v>92.65231</v>
      </c>
      <c r="P49" s="101">
        <v>40.051549999999999</v>
      </c>
      <c r="Q49" s="110">
        <v>7.2322899999999996E-2</v>
      </c>
      <c r="R49" s="110">
        <v>3.0971499999999999E-2</v>
      </c>
      <c r="S49" s="58">
        <v>3.4780199999999997E-2</v>
      </c>
      <c r="T49" s="58">
        <v>1.48942E-2</v>
      </c>
      <c r="U49" s="115">
        <v>3.7282200000000001E-2</v>
      </c>
      <c r="V49" s="115">
        <v>1.4923E-3</v>
      </c>
      <c r="W49" s="55">
        <v>3.5109999999999998E-3</v>
      </c>
      <c r="X49" s="55">
        <v>6.4999999999999997E-4</v>
      </c>
      <c r="Y49" s="55">
        <v>2.5599999999999999E-5</v>
      </c>
      <c r="Z49" s="55">
        <v>5.5000000000000002E-5</v>
      </c>
      <c r="AA49" s="55">
        <v>2.5999999999999998E-5</v>
      </c>
      <c r="AB49" s="55">
        <v>1.2E-5</v>
      </c>
      <c r="AC49" s="55">
        <v>2.364E-4</v>
      </c>
      <c r="AD49" s="55">
        <v>1.5E-5</v>
      </c>
      <c r="AE49" s="55">
        <v>8.1799999999999996E-5</v>
      </c>
      <c r="AF49" s="55">
        <v>1.2999999999999999E-5</v>
      </c>
      <c r="AI49" s="47"/>
      <c r="AJ49" s="47"/>
      <c r="AK49" s="47"/>
      <c r="AL49" s="47"/>
      <c r="AM49" s="47"/>
      <c r="AN49" s="47"/>
      <c r="AO49" s="47"/>
      <c r="AP49" s="50"/>
      <c r="AQ49" s="47"/>
      <c r="AR49" s="50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50"/>
      <c r="DR49" s="47"/>
      <c r="DS49" s="47"/>
      <c r="DT49" s="47"/>
      <c r="DU49" s="50"/>
      <c r="DV49" s="47"/>
      <c r="DW49" s="47"/>
      <c r="DX49" s="47"/>
      <c r="DY49" s="47"/>
      <c r="DZ49" s="47"/>
      <c r="EA49" s="50"/>
      <c r="EB49" s="47"/>
      <c r="EC49" s="50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50"/>
      <c r="EW49" s="47"/>
      <c r="EX49" s="47"/>
      <c r="EY49" s="47"/>
      <c r="EZ49" s="47"/>
      <c r="FA49" s="47"/>
      <c r="FB49" s="47"/>
      <c r="FC49" s="47"/>
      <c r="FD49" s="47"/>
      <c r="FE49" s="50"/>
      <c r="FF49" s="50"/>
      <c r="FG49" s="50"/>
      <c r="FH49" s="50"/>
      <c r="FI49" s="47"/>
      <c r="FJ49" s="47"/>
      <c r="FK49" s="50"/>
      <c r="FL49" s="47"/>
      <c r="FM49" s="50"/>
      <c r="FN49" s="47"/>
      <c r="FO49" s="47"/>
      <c r="FP49" s="47"/>
      <c r="FQ49" s="47"/>
      <c r="FR49" s="47"/>
      <c r="FS49" s="47"/>
      <c r="FT49" s="47"/>
      <c r="FU49" s="47"/>
      <c r="FV49" s="47"/>
      <c r="FW49" s="50"/>
      <c r="FX49" s="47"/>
      <c r="FY49" s="47"/>
      <c r="FZ49" s="47"/>
      <c r="GA49" s="47"/>
    </row>
    <row r="50" spans="1:183" x14ac:dyDescent="0.25">
      <c r="A50" s="19" t="s">
        <v>88</v>
      </c>
      <c r="B50" s="54">
        <v>6.9550109999999996E-16</v>
      </c>
      <c r="C50" s="55">
        <v>3.0700399999999999E-2</v>
      </c>
      <c r="D50" s="55">
        <v>6.7449999999999997E-4</v>
      </c>
      <c r="E50" s="55">
        <v>0.2269265</v>
      </c>
      <c r="F50" s="55">
        <v>2.2680000000000001E-4</v>
      </c>
      <c r="G50" s="55">
        <v>2.7062000000000002E-3</v>
      </c>
      <c r="H50" s="55">
        <v>2.0800000000000001E-5</v>
      </c>
      <c r="I50" s="55">
        <v>6.1689999999999998E-4</v>
      </c>
      <c r="J50" s="55">
        <v>1.7900000000000001E-5</v>
      </c>
      <c r="K50" s="55">
        <v>6.3999999999999997E-5</v>
      </c>
      <c r="L50" s="55">
        <v>1.5299999999999999E-5</v>
      </c>
      <c r="M50" s="55">
        <v>1.0080899999999999</v>
      </c>
      <c r="N50" s="55">
        <v>5.4390000000000005E-4</v>
      </c>
      <c r="O50" s="101">
        <v>38.419400000000003</v>
      </c>
      <c r="P50" s="101">
        <v>15.17366</v>
      </c>
      <c r="Q50" s="110">
        <v>5.1663399999999998E-2</v>
      </c>
      <c r="R50" s="110">
        <v>2.0373499999999999E-2</v>
      </c>
      <c r="S50" s="58">
        <v>2.4844999999999999E-2</v>
      </c>
      <c r="T50" s="58">
        <v>9.7976999999999995E-3</v>
      </c>
      <c r="U50" s="115">
        <v>3.2036500000000002E-2</v>
      </c>
      <c r="V50" s="115">
        <v>9.5310000000000002E-4</v>
      </c>
      <c r="W50" s="55">
        <v>3.5109999999999998E-3</v>
      </c>
      <c r="X50" s="55">
        <v>6.4999999999999997E-4</v>
      </c>
      <c r="Y50" s="55">
        <v>2.5599999999999999E-5</v>
      </c>
      <c r="Z50" s="55">
        <v>5.5000000000000002E-5</v>
      </c>
      <c r="AA50" s="55">
        <v>2.5999999999999998E-5</v>
      </c>
      <c r="AB50" s="55">
        <v>1.2E-5</v>
      </c>
      <c r="AC50" s="55">
        <v>2.364E-4</v>
      </c>
      <c r="AD50" s="55">
        <v>1.5E-5</v>
      </c>
      <c r="AE50" s="55">
        <v>8.1799999999999996E-5</v>
      </c>
      <c r="AF50" s="55">
        <v>1.2999999999999999E-5</v>
      </c>
      <c r="AI50" s="47"/>
      <c r="AJ50" s="47"/>
      <c r="AK50" s="47"/>
      <c r="AL50" s="47"/>
      <c r="AM50" s="47"/>
      <c r="AN50" s="47"/>
      <c r="AO50" s="47"/>
      <c r="AP50" s="50"/>
      <c r="AQ50" s="47"/>
      <c r="AR50" s="50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50"/>
      <c r="DR50" s="47"/>
      <c r="DS50" s="47"/>
      <c r="DT50" s="47"/>
      <c r="DU50" s="50"/>
      <c r="DV50" s="47"/>
      <c r="DW50" s="47"/>
      <c r="DX50" s="47"/>
      <c r="DY50" s="47"/>
      <c r="DZ50" s="47"/>
      <c r="EA50" s="50"/>
      <c r="EB50" s="47"/>
      <c r="EC50" s="50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50"/>
      <c r="FF50" s="50"/>
      <c r="FG50" s="50"/>
      <c r="FH50" s="50"/>
      <c r="FI50" s="47"/>
      <c r="FJ50" s="47"/>
      <c r="FK50" s="50"/>
      <c r="FL50" s="47"/>
      <c r="FM50" s="50"/>
      <c r="FN50" s="47"/>
      <c r="FO50" s="47"/>
      <c r="FP50" s="47"/>
      <c r="FQ50" s="47"/>
      <c r="FR50" s="47"/>
      <c r="FS50" s="47"/>
      <c r="FT50" s="47"/>
      <c r="FU50" s="47"/>
      <c r="FV50" s="47"/>
      <c r="FW50" s="50"/>
      <c r="FX50" s="47"/>
      <c r="FY50" s="47"/>
      <c r="FZ50" s="47"/>
      <c r="GA50" s="47"/>
    </row>
    <row r="51" spans="1:183" s="24" customFormat="1" x14ac:dyDescent="0.25">
      <c r="A51" s="24" t="s">
        <v>89</v>
      </c>
      <c r="B51" s="56">
        <v>4.914589E-16</v>
      </c>
      <c r="C51" s="57">
        <v>2.16942E-2</v>
      </c>
      <c r="D51" s="57">
        <v>6.7719999999999998E-4</v>
      </c>
      <c r="E51" s="57">
        <v>0.2030633</v>
      </c>
      <c r="F51" s="57">
        <v>1.7870000000000001E-4</v>
      </c>
      <c r="G51" s="57">
        <v>2.3524000000000002E-3</v>
      </c>
      <c r="H51" s="57">
        <v>1.9199999999999999E-5</v>
      </c>
      <c r="I51" s="57">
        <v>5.6369999999999999E-4</v>
      </c>
      <c r="J51" s="57">
        <v>1.8E-5</v>
      </c>
      <c r="K51" s="57">
        <v>1.5E-5</v>
      </c>
      <c r="L51" s="57">
        <v>1.52E-5</v>
      </c>
      <c r="M51" s="57">
        <v>1.0080899999999999</v>
      </c>
      <c r="N51" s="57">
        <v>5.4390000000000005E-4</v>
      </c>
      <c r="O51" s="100">
        <v>80.540030000000002</v>
      </c>
      <c r="P51" s="100">
        <v>21.408249999999999</v>
      </c>
      <c r="Q51" s="109">
        <v>8.5401900000000003E-2</v>
      </c>
      <c r="R51" s="109">
        <v>2.2541499999999999E-2</v>
      </c>
      <c r="S51" s="59">
        <v>4.1069799999999997E-2</v>
      </c>
      <c r="T51" s="59">
        <v>1.08404E-2</v>
      </c>
      <c r="U51" s="116">
        <v>3.2800200000000002E-2</v>
      </c>
      <c r="V51" s="116">
        <v>1.0736000000000001E-3</v>
      </c>
      <c r="W51" s="57">
        <v>3.5109999999999998E-3</v>
      </c>
      <c r="X51" s="57">
        <v>6.4999999999999997E-4</v>
      </c>
      <c r="Y51" s="57">
        <v>2.5599999999999999E-5</v>
      </c>
      <c r="Z51" s="57">
        <v>5.5000000000000002E-5</v>
      </c>
      <c r="AA51" s="57">
        <v>2.5999999999999998E-5</v>
      </c>
      <c r="AB51" s="57">
        <v>1.2E-5</v>
      </c>
      <c r="AC51" s="57">
        <v>2.364E-4</v>
      </c>
      <c r="AD51" s="57">
        <v>1.5E-5</v>
      </c>
      <c r="AE51" s="57">
        <v>8.1799999999999996E-5</v>
      </c>
      <c r="AF51" s="57">
        <v>1.2999999999999999E-5</v>
      </c>
      <c r="AG51" s="24" t="s">
        <v>81</v>
      </c>
      <c r="AI51" s="51"/>
      <c r="AJ51" s="51"/>
      <c r="AK51" s="51"/>
      <c r="AL51" s="51"/>
      <c r="AM51" s="51"/>
      <c r="AN51" s="51"/>
      <c r="AO51" s="51"/>
      <c r="AP51" s="52"/>
      <c r="AQ51" s="51"/>
      <c r="AR51" s="52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2"/>
      <c r="DR51" s="51"/>
      <c r="DS51" s="51"/>
      <c r="DT51" s="51"/>
      <c r="DU51" s="52"/>
      <c r="DV51" s="51"/>
      <c r="DW51" s="51"/>
      <c r="DX51" s="51"/>
      <c r="DY51" s="51"/>
      <c r="DZ51" s="51"/>
      <c r="EA51" s="52"/>
      <c r="EB51" s="51"/>
      <c r="EC51" s="52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2"/>
      <c r="FF51" s="52"/>
      <c r="FG51" s="52"/>
      <c r="FH51" s="52"/>
      <c r="FI51" s="51"/>
      <c r="FJ51" s="51"/>
      <c r="FK51" s="52"/>
      <c r="FL51" s="51"/>
      <c r="FM51" s="52"/>
      <c r="FN51" s="51"/>
      <c r="FO51" s="51"/>
      <c r="FP51" s="51"/>
      <c r="FQ51" s="51"/>
      <c r="FR51" s="51"/>
      <c r="FS51" s="51"/>
      <c r="FT51" s="51"/>
      <c r="FU51" s="51"/>
      <c r="FV51" s="51"/>
      <c r="FW51" s="52"/>
      <c r="FX51" s="51"/>
      <c r="FY51" s="51"/>
      <c r="FZ51" s="51"/>
      <c r="GA51" s="51"/>
    </row>
    <row r="52" spans="1:183" s="24" customFormat="1" x14ac:dyDescent="0.25">
      <c r="A52" s="24" t="s">
        <v>90</v>
      </c>
      <c r="B52" s="56">
        <v>1.1081409999999999E-15</v>
      </c>
      <c r="C52" s="57">
        <v>4.8918499999999997E-2</v>
      </c>
      <c r="D52" s="57">
        <v>6.8950000000000001E-4</v>
      </c>
      <c r="E52" s="57">
        <v>0.23399519999999999</v>
      </c>
      <c r="F52" s="57">
        <v>2.365E-4</v>
      </c>
      <c r="G52" s="57">
        <v>2.7674000000000002E-3</v>
      </c>
      <c r="H52" s="57">
        <v>2.0800000000000001E-5</v>
      </c>
      <c r="I52" s="57">
        <v>6.9649999999999996E-4</v>
      </c>
      <c r="J52" s="57">
        <v>2.05E-5</v>
      </c>
      <c r="K52" s="57">
        <v>9.7399999999999996E-5</v>
      </c>
      <c r="L52" s="57">
        <v>1.5400000000000002E-5</v>
      </c>
      <c r="M52" s="57">
        <v>1.0080899999999999</v>
      </c>
      <c r="N52" s="57">
        <v>5.4390000000000005E-4</v>
      </c>
      <c r="O52" s="100">
        <v>41.065100000000001</v>
      </c>
      <c r="P52" s="100">
        <v>9.5443519999999999</v>
      </c>
      <c r="Q52" s="109">
        <v>8.5495299999999996E-2</v>
      </c>
      <c r="R52" s="109">
        <v>1.9836599999999999E-2</v>
      </c>
      <c r="S52" s="59">
        <v>4.1114699999999997E-2</v>
      </c>
      <c r="T52" s="59">
        <v>9.5396999999999999E-3</v>
      </c>
      <c r="U52" s="116">
        <v>3.5363199999999997E-2</v>
      </c>
      <c r="V52" s="116">
        <v>1.0656999999999999E-3</v>
      </c>
      <c r="W52" s="57">
        <v>3.5109999999999998E-3</v>
      </c>
      <c r="X52" s="57">
        <v>6.4999999999999997E-4</v>
      </c>
      <c r="Y52" s="57">
        <v>2.5599999999999999E-5</v>
      </c>
      <c r="Z52" s="57">
        <v>5.5000000000000002E-5</v>
      </c>
      <c r="AA52" s="57">
        <v>2.5999999999999998E-5</v>
      </c>
      <c r="AB52" s="57">
        <v>1.2E-5</v>
      </c>
      <c r="AC52" s="57">
        <v>2.364E-4</v>
      </c>
      <c r="AD52" s="57">
        <v>1.5E-5</v>
      </c>
      <c r="AE52" s="57">
        <v>8.1799999999999996E-5</v>
      </c>
      <c r="AF52" s="57">
        <v>1.2999999999999999E-5</v>
      </c>
      <c r="AG52" s="24" t="s">
        <v>81</v>
      </c>
      <c r="AI52" s="51"/>
      <c r="AJ52" s="51"/>
      <c r="AK52" s="51"/>
      <c r="AL52" s="51"/>
      <c r="AM52" s="51"/>
      <c r="AN52" s="51"/>
      <c r="AO52" s="51"/>
      <c r="AP52" s="51"/>
      <c r="AQ52" s="51"/>
      <c r="AR52" s="52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2"/>
      <c r="DR52" s="51"/>
      <c r="DS52" s="51"/>
      <c r="DT52" s="51"/>
      <c r="DU52" s="52"/>
      <c r="DV52" s="51"/>
      <c r="DW52" s="51"/>
      <c r="DX52" s="51"/>
      <c r="DY52" s="51"/>
      <c r="DZ52" s="51"/>
      <c r="EA52" s="52"/>
      <c r="EB52" s="51"/>
      <c r="EC52" s="52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2"/>
      <c r="FF52" s="52"/>
      <c r="FG52" s="52"/>
      <c r="FH52" s="52"/>
      <c r="FI52" s="51"/>
      <c r="FJ52" s="51"/>
      <c r="FK52" s="52"/>
      <c r="FL52" s="51"/>
      <c r="FM52" s="52"/>
      <c r="FN52" s="51"/>
      <c r="FO52" s="51"/>
      <c r="FP52" s="51"/>
      <c r="FQ52" s="51"/>
      <c r="FR52" s="51"/>
      <c r="FS52" s="51"/>
      <c r="FT52" s="51"/>
      <c r="FU52" s="51"/>
      <c r="FV52" s="51"/>
      <c r="FW52" s="52"/>
      <c r="FX52" s="51"/>
      <c r="FY52" s="51"/>
      <c r="FZ52" s="51"/>
      <c r="GA52" s="51"/>
    </row>
    <row r="53" spans="1:183" x14ac:dyDescent="0.25">
      <c r="A53" s="19" t="s">
        <v>275</v>
      </c>
      <c r="B53" s="54">
        <v>9.1080050000000004E-16</v>
      </c>
      <c r="C53" s="55">
        <v>4.0207600000000003E-2</v>
      </c>
      <c r="D53" s="55">
        <v>6.7719999999999998E-4</v>
      </c>
      <c r="E53" s="55">
        <v>0.19691359999999999</v>
      </c>
      <c r="F53" s="55">
        <v>1.7870000000000001E-4</v>
      </c>
      <c r="G53" s="55">
        <v>2.3127E-3</v>
      </c>
      <c r="H53" s="55">
        <v>2.0800000000000001E-5</v>
      </c>
      <c r="I53" s="55">
        <v>5.3740000000000005E-4</v>
      </c>
      <c r="J53" s="55">
        <v>1.7200000000000001E-5</v>
      </c>
      <c r="K53" s="55">
        <v>9.7700000000000003E-5</v>
      </c>
      <c r="L53" s="55">
        <v>1.5099999999999999E-5</v>
      </c>
      <c r="M53" s="55">
        <v>1.0080899999999999</v>
      </c>
      <c r="N53" s="55">
        <v>5.4390000000000005E-4</v>
      </c>
      <c r="O53" s="101">
        <v>27.88006</v>
      </c>
      <c r="P53" s="101">
        <v>11.367000000000001</v>
      </c>
      <c r="Q53" s="110">
        <v>5.6688099999999998E-2</v>
      </c>
      <c r="R53" s="110">
        <v>2.30952E-2</v>
      </c>
      <c r="S53" s="58">
        <v>2.7261400000000002E-2</v>
      </c>
      <c r="T53" s="58">
        <v>1.1106599999999999E-2</v>
      </c>
      <c r="U53" s="115">
        <v>3.2463600000000002E-2</v>
      </c>
      <c r="V53" s="115">
        <v>1.0660999999999999E-3</v>
      </c>
      <c r="W53" s="55">
        <v>3.5109999999999998E-3</v>
      </c>
      <c r="X53" s="55">
        <v>6.4999999999999997E-4</v>
      </c>
      <c r="Y53" s="55">
        <v>2.5599999999999999E-5</v>
      </c>
      <c r="Z53" s="55">
        <v>5.5000000000000002E-5</v>
      </c>
      <c r="AA53" s="55">
        <v>2.5999999999999998E-5</v>
      </c>
      <c r="AB53" s="55">
        <v>1.2E-5</v>
      </c>
      <c r="AC53" s="55">
        <v>2.364E-4</v>
      </c>
      <c r="AD53" s="55">
        <v>1.5E-5</v>
      </c>
      <c r="AE53" s="55">
        <v>8.1799999999999996E-5</v>
      </c>
      <c r="AF53" s="55">
        <v>1.2999999999999999E-5</v>
      </c>
      <c r="AI53" s="47"/>
      <c r="AJ53" s="47"/>
      <c r="AK53" s="47"/>
      <c r="AL53" s="47"/>
      <c r="AM53" s="47"/>
      <c r="AN53" s="47"/>
      <c r="AO53" s="47"/>
      <c r="AP53" s="50"/>
      <c r="AQ53" s="47"/>
      <c r="AR53" s="50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50"/>
      <c r="DR53" s="47"/>
      <c r="DS53" s="47"/>
      <c r="DT53" s="47"/>
      <c r="DU53" s="50"/>
      <c r="DV53" s="47"/>
      <c r="DW53" s="47"/>
      <c r="DX53" s="47"/>
      <c r="DY53" s="47"/>
      <c r="DZ53" s="47"/>
      <c r="EA53" s="50"/>
      <c r="EB53" s="47"/>
      <c r="EC53" s="50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50"/>
      <c r="FF53" s="50"/>
      <c r="FG53" s="50"/>
      <c r="FH53" s="50"/>
      <c r="FI53" s="47"/>
      <c r="FJ53" s="47"/>
      <c r="FK53" s="50"/>
      <c r="FL53" s="47"/>
      <c r="FM53" s="50"/>
      <c r="FN53" s="47"/>
      <c r="FO53" s="47"/>
      <c r="FP53" s="47"/>
      <c r="FQ53" s="47"/>
      <c r="FR53" s="47"/>
      <c r="FS53" s="47"/>
      <c r="FT53" s="47"/>
      <c r="FU53" s="47"/>
      <c r="FV53" s="47"/>
      <c r="FW53" s="50"/>
      <c r="FX53" s="47"/>
      <c r="FY53" s="47"/>
      <c r="FZ53" s="47"/>
      <c r="GA53" s="47"/>
    </row>
    <row r="54" spans="1:183" s="24" customFormat="1" x14ac:dyDescent="0.25">
      <c r="A54" s="24" t="s">
        <v>276</v>
      </c>
      <c r="B54" s="56">
        <v>5.9616619999999998E-16</v>
      </c>
      <c r="C54" s="57">
        <v>2.63083E-2</v>
      </c>
      <c r="D54" s="57">
        <v>6.6710000000000001E-4</v>
      </c>
      <c r="E54" s="57">
        <v>0.27726220000000001</v>
      </c>
      <c r="F54" s="57">
        <v>3.0499999999999999E-4</v>
      </c>
      <c r="G54" s="57">
        <v>3.2918999999999999E-3</v>
      </c>
      <c r="H54" s="57">
        <v>2.2500000000000001E-5</v>
      </c>
      <c r="I54" s="57">
        <v>7.8629999999999998E-4</v>
      </c>
      <c r="J54" s="57">
        <v>1.8600000000000001E-5</v>
      </c>
      <c r="K54" s="57">
        <v>1.56E-5</v>
      </c>
      <c r="L54" s="57">
        <v>1.5E-5</v>
      </c>
      <c r="M54" s="57">
        <v>1.0080899999999999</v>
      </c>
      <c r="N54" s="57">
        <v>5.4390000000000005E-4</v>
      </c>
      <c r="O54" s="100">
        <v>83.645210000000006</v>
      </c>
      <c r="P54" s="100">
        <v>17.44228</v>
      </c>
      <c r="Q54" s="109">
        <v>7.8706300000000007E-2</v>
      </c>
      <c r="R54" s="109">
        <v>1.6288899999999999E-2</v>
      </c>
      <c r="S54" s="59">
        <v>3.7849899999999999E-2</v>
      </c>
      <c r="T54" s="59">
        <v>7.8335999999999996E-3</v>
      </c>
      <c r="U54" s="116">
        <v>3.38322E-2</v>
      </c>
      <c r="V54" s="116">
        <v>8.2030000000000004E-4</v>
      </c>
      <c r="W54" s="57">
        <v>3.5109999999999998E-3</v>
      </c>
      <c r="X54" s="57">
        <v>6.4999999999999997E-4</v>
      </c>
      <c r="Y54" s="57">
        <v>2.5599999999999999E-5</v>
      </c>
      <c r="Z54" s="57">
        <v>5.5000000000000002E-5</v>
      </c>
      <c r="AA54" s="57">
        <v>2.5999999999999998E-5</v>
      </c>
      <c r="AB54" s="57">
        <v>1.2E-5</v>
      </c>
      <c r="AC54" s="57">
        <v>2.364E-4</v>
      </c>
      <c r="AD54" s="57">
        <v>1.5E-5</v>
      </c>
      <c r="AE54" s="57">
        <v>8.1799999999999996E-5</v>
      </c>
      <c r="AF54" s="57">
        <v>1.2999999999999999E-5</v>
      </c>
      <c r="AG54" s="24" t="s">
        <v>81</v>
      </c>
      <c r="AI54" s="51"/>
      <c r="AJ54" s="51"/>
      <c r="AK54" s="51"/>
      <c r="AL54" s="51"/>
      <c r="AM54" s="51"/>
      <c r="AN54" s="51"/>
      <c r="AO54" s="51"/>
      <c r="AP54" s="51"/>
      <c r="AQ54" s="51"/>
      <c r="AR54" s="52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2"/>
      <c r="DR54" s="51"/>
      <c r="DS54" s="51"/>
      <c r="DT54" s="51"/>
      <c r="DU54" s="52"/>
      <c r="DV54" s="51"/>
      <c r="DW54" s="51"/>
      <c r="DX54" s="51"/>
      <c r="DY54" s="51"/>
      <c r="DZ54" s="51"/>
      <c r="EA54" s="52"/>
      <c r="EB54" s="51"/>
      <c r="EC54" s="52"/>
      <c r="ED54" s="51"/>
      <c r="EE54" s="51"/>
      <c r="EF54" s="51"/>
      <c r="EG54" s="51"/>
      <c r="EH54" s="51"/>
      <c r="EI54" s="51"/>
      <c r="EJ54" s="51"/>
      <c r="EK54" s="51"/>
      <c r="EL54" s="51"/>
      <c r="EM54" s="51"/>
      <c r="EN54" s="51"/>
      <c r="EO54" s="51"/>
      <c r="EP54" s="51"/>
      <c r="EQ54" s="51"/>
      <c r="ER54" s="51"/>
      <c r="ES54" s="51"/>
      <c r="ET54" s="51"/>
      <c r="EU54" s="51"/>
      <c r="EV54" s="51"/>
      <c r="EW54" s="51"/>
      <c r="EX54" s="51"/>
      <c r="EY54" s="51"/>
      <c r="EZ54" s="51"/>
      <c r="FA54" s="51"/>
      <c r="FB54" s="51"/>
      <c r="FC54" s="51"/>
      <c r="FD54" s="51"/>
      <c r="FE54" s="52"/>
      <c r="FF54" s="52"/>
      <c r="FG54" s="52"/>
      <c r="FH54" s="52"/>
      <c r="FI54" s="51"/>
      <c r="FJ54" s="51"/>
      <c r="FK54" s="52"/>
      <c r="FL54" s="51"/>
      <c r="FM54" s="52"/>
      <c r="FN54" s="51"/>
      <c r="FO54" s="51"/>
      <c r="FP54" s="51"/>
      <c r="FQ54" s="51"/>
      <c r="FR54" s="51"/>
      <c r="FS54" s="51"/>
      <c r="FT54" s="51"/>
      <c r="FU54" s="51"/>
      <c r="FV54" s="51"/>
      <c r="FW54" s="52"/>
      <c r="FX54" s="51"/>
      <c r="FY54" s="51"/>
      <c r="FZ54" s="51"/>
      <c r="GA54" s="51"/>
    </row>
    <row r="55" spans="1:183" s="24" customFormat="1" x14ac:dyDescent="0.25">
      <c r="A55" s="24" t="s">
        <v>277</v>
      </c>
      <c r="B55" s="56">
        <v>1.837655E-16</v>
      </c>
      <c r="C55" s="57">
        <v>8.1098999999999997E-3</v>
      </c>
      <c r="D55" s="57">
        <v>6.6489999999999995E-4</v>
      </c>
      <c r="E55" s="57">
        <v>0.10856209999999999</v>
      </c>
      <c r="F55" s="57">
        <v>1.5980000000000001E-4</v>
      </c>
      <c r="G55" s="57">
        <v>1.2715999999999999E-3</v>
      </c>
      <c r="H55" s="57">
        <v>1.77E-5</v>
      </c>
      <c r="I55" s="57">
        <v>2.9470000000000001E-4</v>
      </c>
      <c r="J55" s="57">
        <v>1.7399999999999999E-5</v>
      </c>
      <c r="K55" s="56">
        <v>-4.1499949999999997E-6</v>
      </c>
      <c r="L55" s="57">
        <v>1.5099999999999999E-5</v>
      </c>
      <c r="M55" s="57">
        <v>1.0080899999999999</v>
      </c>
      <c r="N55" s="57">
        <v>5.4390000000000005E-4</v>
      </c>
      <c r="O55" s="100">
        <v>117.2197</v>
      </c>
      <c r="P55" s="100">
        <v>57.461359999999999</v>
      </c>
      <c r="Q55" s="109">
        <v>8.6654499999999995E-2</v>
      </c>
      <c r="R55" s="109">
        <v>4.1868000000000002E-2</v>
      </c>
      <c r="S55" s="59">
        <v>4.16722E-2</v>
      </c>
      <c r="T55" s="59">
        <v>2.0134300000000001E-2</v>
      </c>
      <c r="U55" s="116">
        <v>3.2439900000000001E-2</v>
      </c>
      <c r="V55" s="116">
        <v>1.9632E-3</v>
      </c>
      <c r="W55" s="57">
        <v>3.5109999999999998E-3</v>
      </c>
      <c r="X55" s="57">
        <v>6.4999999999999997E-4</v>
      </c>
      <c r="Y55" s="57">
        <v>2.5599999999999999E-5</v>
      </c>
      <c r="Z55" s="57">
        <v>5.5000000000000002E-5</v>
      </c>
      <c r="AA55" s="57">
        <v>2.5999999999999998E-5</v>
      </c>
      <c r="AB55" s="57">
        <v>1.2E-5</v>
      </c>
      <c r="AC55" s="57">
        <v>2.364E-4</v>
      </c>
      <c r="AD55" s="57">
        <v>1.5E-5</v>
      </c>
      <c r="AE55" s="57">
        <v>8.1799999999999996E-5</v>
      </c>
      <c r="AF55" s="57">
        <v>1.2999999999999999E-5</v>
      </c>
      <c r="AG55" s="24" t="s">
        <v>81</v>
      </c>
      <c r="AI55" s="51"/>
      <c r="AJ55" s="51"/>
      <c r="AK55" s="51"/>
      <c r="AL55" s="51"/>
      <c r="AM55" s="51"/>
      <c r="AN55" s="51"/>
      <c r="AO55" s="51"/>
      <c r="AP55" s="52"/>
      <c r="AQ55" s="51"/>
      <c r="AR55" s="52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1"/>
      <c r="DL55" s="51"/>
      <c r="DM55" s="51"/>
      <c r="DN55" s="51"/>
      <c r="DO55" s="51"/>
      <c r="DP55" s="51"/>
      <c r="DQ55" s="52"/>
      <c r="DR55" s="51"/>
      <c r="DS55" s="51"/>
      <c r="DT55" s="51"/>
      <c r="DU55" s="52"/>
      <c r="DV55" s="51"/>
      <c r="DW55" s="51"/>
      <c r="DX55" s="51"/>
      <c r="DY55" s="51"/>
      <c r="DZ55" s="51"/>
      <c r="EA55" s="52"/>
      <c r="EB55" s="51"/>
      <c r="EC55" s="52"/>
      <c r="ED55" s="51"/>
      <c r="EE55" s="51"/>
      <c r="EF55" s="51"/>
      <c r="EG55" s="51"/>
      <c r="EH55" s="51"/>
      <c r="EI55" s="51"/>
      <c r="EJ55" s="51"/>
      <c r="EK55" s="51"/>
      <c r="EL55" s="51"/>
      <c r="EM55" s="51"/>
      <c r="EN55" s="51"/>
      <c r="EO55" s="51"/>
      <c r="EP55" s="51"/>
      <c r="EQ55" s="51"/>
      <c r="ER55" s="51"/>
      <c r="ES55" s="51"/>
      <c r="ET55" s="51"/>
      <c r="EU55" s="51"/>
      <c r="EV55" s="52"/>
      <c r="EW55" s="51"/>
      <c r="EX55" s="51"/>
      <c r="EY55" s="51"/>
      <c r="EZ55" s="51"/>
      <c r="FA55" s="51"/>
      <c r="FB55" s="51"/>
      <c r="FC55" s="51"/>
      <c r="FD55" s="51"/>
      <c r="FE55" s="52"/>
      <c r="FF55" s="52"/>
      <c r="FG55" s="52"/>
      <c r="FH55" s="52"/>
      <c r="FI55" s="51"/>
      <c r="FJ55" s="51"/>
      <c r="FK55" s="52"/>
      <c r="FL55" s="51"/>
      <c r="FM55" s="52"/>
      <c r="FN55" s="51"/>
      <c r="FO55" s="51"/>
      <c r="FP55" s="51"/>
      <c r="FQ55" s="51"/>
      <c r="FR55" s="51"/>
      <c r="FS55" s="51"/>
      <c r="FT55" s="51"/>
      <c r="FU55" s="51"/>
      <c r="FV55" s="51"/>
      <c r="FW55" s="52"/>
      <c r="FX55" s="51"/>
      <c r="FY55" s="51"/>
      <c r="FZ55" s="51"/>
      <c r="GA55" s="51"/>
    </row>
    <row r="56" spans="1:183" x14ac:dyDescent="0.25">
      <c r="A56" s="19" t="s">
        <v>278</v>
      </c>
      <c r="B56" s="54">
        <v>3.1003780000000001E-16</v>
      </c>
      <c r="C56" s="55">
        <v>1.36814E-2</v>
      </c>
      <c r="D56" s="55">
        <v>6.7190000000000001E-4</v>
      </c>
      <c r="E56" s="55">
        <v>0.1309071</v>
      </c>
      <c r="F56" s="55">
        <v>1.6919999999999999E-4</v>
      </c>
      <c r="G56" s="55">
        <v>1.5218E-3</v>
      </c>
      <c r="H56" s="55">
        <v>1.84E-5</v>
      </c>
      <c r="I56" s="55">
        <v>3.6319999999999999E-4</v>
      </c>
      <c r="J56" s="55">
        <v>1.7600000000000001E-5</v>
      </c>
      <c r="K56" s="55">
        <v>2.05E-5</v>
      </c>
      <c r="L56" s="55">
        <v>1.4600000000000001E-5</v>
      </c>
      <c r="M56" s="55">
        <v>1.0080899999999999</v>
      </c>
      <c r="N56" s="55">
        <v>5.4390000000000005E-4</v>
      </c>
      <c r="O56" s="101">
        <v>56.18629</v>
      </c>
      <c r="P56" s="101">
        <v>32.56418</v>
      </c>
      <c r="Q56" s="110">
        <v>5.8273600000000002E-2</v>
      </c>
      <c r="R56" s="110">
        <v>3.3651100000000003E-2</v>
      </c>
      <c r="S56" s="58">
        <v>2.8023900000000001E-2</v>
      </c>
      <c r="T56" s="58">
        <v>1.6182800000000001E-2</v>
      </c>
      <c r="U56" s="115">
        <v>3.3247100000000002E-2</v>
      </c>
      <c r="V56" s="115">
        <v>1.6467999999999999E-3</v>
      </c>
      <c r="W56" s="55">
        <v>3.5109999999999998E-3</v>
      </c>
      <c r="X56" s="55">
        <v>6.4999999999999997E-4</v>
      </c>
      <c r="Y56" s="55">
        <v>2.5599999999999999E-5</v>
      </c>
      <c r="Z56" s="55">
        <v>5.5000000000000002E-5</v>
      </c>
      <c r="AA56" s="55">
        <v>2.5999999999999998E-5</v>
      </c>
      <c r="AB56" s="55">
        <v>1.2E-5</v>
      </c>
      <c r="AC56" s="55">
        <v>2.364E-4</v>
      </c>
      <c r="AD56" s="55">
        <v>1.5E-5</v>
      </c>
      <c r="AE56" s="55">
        <v>8.1799999999999996E-5</v>
      </c>
      <c r="AF56" s="55">
        <v>1.2999999999999999E-5</v>
      </c>
      <c r="AI56" s="47"/>
      <c r="AJ56" s="47"/>
      <c r="AK56" s="47"/>
      <c r="AL56" s="47"/>
      <c r="AM56" s="47"/>
      <c r="AN56" s="47"/>
      <c r="AO56" s="47"/>
      <c r="AP56" s="50"/>
      <c r="AQ56" s="47"/>
      <c r="AR56" s="50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50"/>
      <c r="DR56" s="47"/>
      <c r="DS56" s="47"/>
      <c r="DT56" s="47"/>
      <c r="DU56" s="50"/>
      <c r="DV56" s="47"/>
      <c r="DW56" s="47"/>
      <c r="DX56" s="47"/>
      <c r="DY56" s="47"/>
      <c r="DZ56" s="47"/>
      <c r="EA56" s="50"/>
      <c r="EB56" s="47"/>
      <c r="EC56" s="50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50"/>
      <c r="FF56" s="50"/>
      <c r="FG56" s="50"/>
      <c r="FH56" s="50"/>
      <c r="FI56" s="47"/>
      <c r="FJ56" s="47"/>
      <c r="FK56" s="50"/>
      <c r="FL56" s="47"/>
      <c r="FM56" s="50"/>
      <c r="FN56" s="47"/>
      <c r="FO56" s="47"/>
      <c r="FP56" s="47"/>
      <c r="FQ56" s="47"/>
      <c r="FR56" s="47"/>
      <c r="FS56" s="47"/>
      <c r="FT56" s="47"/>
      <c r="FU56" s="47"/>
      <c r="FV56" s="47"/>
      <c r="FW56" s="50"/>
      <c r="FX56" s="47"/>
      <c r="FY56" s="47"/>
      <c r="FZ56" s="47"/>
      <c r="GA56" s="47"/>
    </row>
    <row r="57" spans="1:183" x14ac:dyDescent="0.25">
      <c r="A57" s="19" t="s">
        <v>279</v>
      </c>
      <c r="B57" s="54">
        <v>5.0584709999999996E-16</v>
      </c>
      <c r="C57" s="55">
        <v>2.23251E-2</v>
      </c>
      <c r="D57" s="55">
        <v>6.7719999999999998E-4</v>
      </c>
      <c r="E57" s="55">
        <v>0.14918709999999999</v>
      </c>
      <c r="F57" s="55">
        <v>1.7870000000000001E-4</v>
      </c>
      <c r="G57" s="55">
        <v>1.7825E-3</v>
      </c>
      <c r="H57" s="55">
        <v>1.9199999999999999E-5</v>
      </c>
      <c r="I57" s="55">
        <v>3.8979999999999999E-4</v>
      </c>
      <c r="J57" s="55">
        <v>1.8600000000000001E-5</v>
      </c>
      <c r="K57" s="55">
        <v>3.79E-5</v>
      </c>
      <c r="L57" s="55">
        <v>1.5299999999999999E-5</v>
      </c>
      <c r="M57" s="55">
        <v>1.0080899999999999</v>
      </c>
      <c r="N57" s="55">
        <v>5.4390000000000005E-4</v>
      </c>
      <c r="O57" s="101">
        <v>49.880159999999997</v>
      </c>
      <c r="P57" s="101">
        <v>20.810040000000001</v>
      </c>
      <c r="Q57" s="110">
        <v>7.4231199999999997E-2</v>
      </c>
      <c r="R57" s="110">
        <v>3.0887299999999999E-2</v>
      </c>
      <c r="S57" s="58">
        <v>3.5697800000000002E-2</v>
      </c>
      <c r="T57" s="58">
        <v>1.48538E-2</v>
      </c>
      <c r="U57" s="115">
        <v>3.1429600000000002E-2</v>
      </c>
      <c r="V57" s="115">
        <v>1.5344E-3</v>
      </c>
      <c r="W57" s="55">
        <v>3.5109999999999998E-3</v>
      </c>
      <c r="X57" s="55">
        <v>6.4999999999999997E-4</v>
      </c>
      <c r="Y57" s="55">
        <v>2.5599999999999999E-5</v>
      </c>
      <c r="Z57" s="55">
        <v>5.5000000000000002E-5</v>
      </c>
      <c r="AA57" s="55">
        <v>2.5999999999999998E-5</v>
      </c>
      <c r="AB57" s="55">
        <v>1.2E-5</v>
      </c>
      <c r="AC57" s="55">
        <v>2.364E-4</v>
      </c>
      <c r="AD57" s="55">
        <v>1.5E-5</v>
      </c>
      <c r="AE57" s="55">
        <v>8.1799999999999996E-5</v>
      </c>
      <c r="AF57" s="55">
        <v>1.2999999999999999E-5</v>
      </c>
      <c r="AI57" s="47"/>
      <c r="AJ57" s="47"/>
      <c r="AK57" s="47"/>
      <c r="AL57" s="47"/>
      <c r="AM57" s="47"/>
      <c r="AN57" s="47"/>
      <c r="AO57" s="47"/>
      <c r="AP57" s="47"/>
      <c r="AQ57" s="47"/>
      <c r="AR57" s="50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50"/>
      <c r="DR57" s="47"/>
      <c r="DS57" s="47"/>
      <c r="DT57" s="47"/>
      <c r="DU57" s="50"/>
      <c r="DV57" s="47"/>
      <c r="DW57" s="47"/>
      <c r="DX57" s="47"/>
      <c r="DY57" s="47"/>
      <c r="DZ57" s="47"/>
      <c r="EA57" s="50"/>
      <c r="EB57" s="47"/>
      <c r="EC57" s="50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50"/>
      <c r="FF57" s="50"/>
      <c r="FG57" s="50"/>
      <c r="FH57" s="50"/>
      <c r="FI57" s="47"/>
      <c r="FJ57" s="47"/>
      <c r="FK57" s="50"/>
      <c r="FL57" s="47"/>
      <c r="FM57" s="50"/>
      <c r="FN57" s="47"/>
      <c r="FO57" s="47"/>
      <c r="FP57" s="47"/>
      <c r="FQ57" s="47"/>
      <c r="FR57" s="47"/>
      <c r="FS57" s="47"/>
      <c r="FT57" s="47"/>
      <c r="FU57" s="47"/>
      <c r="FV57" s="47"/>
      <c r="FW57" s="50"/>
      <c r="FX57" s="47"/>
      <c r="FY57" s="47"/>
      <c r="FZ57" s="47"/>
      <c r="GA57" s="47"/>
    </row>
    <row r="58" spans="1:183" x14ac:dyDescent="0.25">
      <c r="A58" s="19" t="s">
        <v>280</v>
      </c>
      <c r="B58" s="54">
        <v>2.7681630000000001E-16</v>
      </c>
      <c r="C58" s="55">
        <v>1.2218E-2</v>
      </c>
      <c r="D58" s="55">
        <v>6.7449999999999997E-4</v>
      </c>
      <c r="E58" s="55">
        <v>0.14940639999999999</v>
      </c>
      <c r="F58" s="55">
        <v>1.8819999999999999E-4</v>
      </c>
      <c r="G58" s="55">
        <v>1.787E-3</v>
      </c>
      <c r="H58" s="55">
        <v>1.84E-5</v>
      </c>
      <c r="I58" s="55">
        <v>4.2049999999999998E-4</v>
      </c>
      <c r="J58" s="55">
        <v>1.8E-5</v>
      </c>
      <c r="K58" s="55">
        <v>1.0200000000000001E-5</v>
      </c>
      <c r="L58" s="55">
        <v>1.5E-5</v>
      </c>
      <c r="M58" s="55">
        <v>1.0080899999999999</v>
      </c>
      <c r="N58" s="55">
        <v>5.4390000000000005E-4</v>
      </c>
      <c r="O58" s="101">
        <v>76.501410000000007</v>
      </c>
      <c r="P58" s="101">
        <v>37.572130000000001</v>
      </c>
      <c r="Q58" s="110">
        <v>6.19619E-2</v>
      </c>
      <c r="R58" s="110">
        <v>3.0235100000000001E-2</v>
      </c>
      <c r="S58" s="58">
        <v>2.97976E-2</v>
      </c>
      <c r="T58" s="58">
        <v>1.45401E-2</v>
      </c>
      <c r="U58" s="115">
        <v>3.3963800000000002E-2</v>
      </c>
      <c r="V58" s="115">
        <v>1.4888E-3</v>
      </c>
      <c r="W58" s="55">
        <v>3.5109999999999998E-3</v>
      </c>
      <c r="X58" s="55">
        <v>6.4999999999999997E-4</v>
      </c>
      <c r="Y58" s="55">
        <v>2.5599999999999999E-5</v>
      </c>
      <c r="Z58" s="55">
        <v>5.5000000000000002E-5</v>
      </c>
      <c r="AA58" s="55">
        <v>2.5999999999999998E-5</v>
      </c>
      <c r="AB58" s="55">
        <v>1.2E-5</v>
      </c>
      <c r="AC58" s="55">
        <v>2.364E-4</v>
      </c>
      <c r="AD58" s="55">
        <v>1.5E-5</v>
      </c>
      <c r="AE58" s="55">
        <v>8.1799999999999996E-5</v>
      </c>
      <c r="AF58" s="55">
        <v>1.2999999999999999E-5</v>
      </c>
      <c r="AI58" s="47"/>
      <c r="AJ58" s="47"/>
      <c r="AK58" s="47"/>
      <c r="AL58" s="47"/>
      <c r="AM58" s="47"/>
      <c r="AN58" s="47"/>
      <c r="AO58" s="47"/>
      <c r="AP58" s="50"/>
      <c r="AQ58" s="47"/>
      <c r="AR58" s="50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50"/>
      <c r="DR58" s="47"/>
      <c r="DS58" s="47"/>
      <c r="DT58" s="47"/>
      <c r="DU58" s="50"/>
      <c r="DV58" s="47"/>
      <c r="DW58" s="47"/>
      <c r="DX58" s="47"/>
      <c r="DY58" s="47"/>
      <c r="DZ58" s="47"/>
      <c r="EA58" s="50"/>
      <c r="EB58" s="47"/>
      <c r="EC58" s="50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50"/>
      <c r="FF58" s="50"/>
      <c r="FG58" s="50"/>
      <c r="FH58" s="50"/>
      <c r="FI58" s="47"/>
      <c r="FJ58" s="47"/>
      <c r="FK58" s="50"/>
      <c r="FL58" s="47"/>
      <c r="FM58" s="50"/>
      <c r="FN58" s="47"/>
      <c r="FO58" s="47"/>
      <c r="FP58" s="47"/>
      <c r="FQ58" s="47"/>
      <c r="FR58" s="47"/>
      <c r="FS58" s="47"/>
      <c r="FT58" s="47"/>
      <c r="FU58" s="47"/>
      <c r="FV58" s="47"/>
      <c r="FW58" s="50"/>
      <c r="FX58" s="47"/>
      <c r="FY58" s="47"/>
      <c r="FZ58" s="47"/>
      <c r="GA58" s="47"/>
    </row>
    <row r="59" spans="1:183" s="24" customFormat="1" x14ac:dyDescent="0.25">
      <c r="A59" s="24" t="s">
        <v>281</v>
      </c>
      <c r="B59" s="56">
        <v>4.0298689999999998E-16</v>
      </c>
      <c r="C59" s="57">
        <v>1.7787399999999998E-2</v>
      </c>
      <c r="D59" s="57">
        <v>6.7449999999999997E-4</v>
      </c>
      <c r="E59" s="57">
        <v>0.127383</v>
      </c>
      <c r="F59" s="57">
        <v>1.6919999999999999E-4</v>
      </c>
      <c r="G59" s="57">
        <v>1.5081999999999999E-3</v>
      </c>
      <c r="H59" s="57">
        <v>1.84E-5</v>
      </c>
      <c r="I59" s="57">
        <v>3.5849999999999999E-4</v>
      </c>
      <c r="J59" s="57">
        <v>1.6900000000000001E-5</v>
      </c>
      <c r="K59" s="57">
        <v>2.2399999999999999E-5</v>
      </c>
      <c r="L59" s="57">
        <v>1.5099999999999999E-5</v>
      </c>
      <c r="M59" s="57">
        <v>1.0080899999999999</v>
      </c>
      <c r="N59" s="57">
        <v>5.4390000000000005E-4</v>
      </c>
      <c r="O59" s="100">
        <v>63.140619999999998</v>
      </c>
      <c r="P59" s="100">
        <v>25.82498</v>
      </c>
      <c r="Q59" s="109">
        <v>8.7650099999999995E-2</v>
      </c>
      <c r="R59" s="109">
        <v>3.5693999999999997E-2</v>
      </c>
      <c r="S59" s="59">
        <v>4.2151000000000001E-2</v>
      </c>
      <c r="T59" s="59">
        <v>1.7165300000000001E-2</v>
      </c>
      <c r="U59" s="116">
        <v>3.4042299999999998E-2</v>
      </c>
      <c r="V59" s="116">
        <v>1.6367E-3</v>
      </c>
      <c r="W59" s="57">
        <v>3.5109999999999998E-3</v>
      </c>
      <c r="X59" s="57">
        <v>6.4999999999999997E-4</v>
      </c>
      <c r="Y59" s="57">
        <v>2.5599999999999999E-5</v>
      </c>
      <c r="Z59" s="57">
        <v>5.5000000000000002E-5</v>
      </c>
      <c r="AA59" s="57">
        <v>2.5999999999999998E-5</v>
      </c>
      <c r="AB59" s="57">
        <v>1.2E-5</v>
      </c>
      <c r="AC59" s="57">
        <v>2.364E-4</v>
      </c>
      <c r="AD59" s="57">
        <v>1.5E-5</v>
      </c>
      <c r="AE59" s="57">
        <v>8.1799999999999996E-5</v>
      </c>
      <c r="AF59" s="57">
        <v>1.2999999999999999E-5</v>
      </c>
      <c r="AG59" s="24" t="s">
        <v>81</v>
      </c>
      <c r="AI59" s="51"/>
      <c r="AJ59" s="51"/>
      <c r="AK59" s="51"/>
      <c r="AL59" s="51"/>
      <c r="AM59" s="51"/>
      <c r="AN59" s="51"/>
      <c r="AO59" s="51"/>
      <c r="AP59" s="52"/>
      <c r="AQ59" s="51"/>
      <c r="AR59" s="52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1"/>
      <c r="DL59" s="51"/>
      <c r="DM59" s="51"/>
      <c r="DN59" s="51"/>
      <c r="DO59" s="51"/>
      <c r="DP59" s="51"/>
      <c r="DQ59" s="52"/>
      <c r="DR59" s="51"/>
      <c r="DS59" s="51"/>
      <c r="DT59" s="51"/>
      <c r="DU59" s="52"/>
      <c r="DV59" s="51"/>
      <c r="DW59" s="51"/>
      <c r="DX59" s="51"/>
      <c r="DY59" s="51"/>
      <c r="DZ59" s="51"/>
      <c r="EA59" s="52"/>
      <c r="EB59" s="51"/>
      <c r="EC59" s="52"/>
      <c r="ED59" s="51"/>
      <c r="EE59" s="51"/>
      <c r="EF59" s="51"/>
      <c r="EG59" s="51"/>
      <c r="EH59" s="51"/>
      <c r="EI59" s="51"/>
      <c r="EJ59" s="51"/>
      <c r="EK59" s="51"/>
      <c r="EL59" s="51"/>
      <c r="EM59" s="51"/>
      <c r="EN59" s="51"/>
      <c r="EO59" s="51"/>
      <c r="EP59" s="51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A59" s="51"/>
      <c r="FB59" s="51"/>
      <c r="FC59" s="51"/>
      <c r="FD59" s="51"/>
      <c r="FE59" s="52"/>
      <c r="FF59" s="52"/>
      <c r="FG59" s="52"/>
      <c r="FH59" s="52"/>
      <c r="FI59" s="51"/>
      <c r="FJ59" s="51"/>
      <c r="FK59" s="52"/>
      <c r="FL59" s="51"/>
      <c r="FM59" s="52"/>
      <c r="FN59" s="51"/>
      <c r="FO59" s="51"/>
      <c r="FP59" s="51"/>
      <c r="FQ59" s="51"/>
      <c r="FR59" s="51"/>
      <c r="FS59" s="51"/>
      <c r="FT59" s="51"/>
      <c r="FU59" s="51"/>
      <c r="FV59" s="51"/>
      <c r="FW59" s="52"/>
      <c r="FX59" s="51"/>
      <c r="FY59" s="51"/>
      <c r="FZ59" s="51"/>
      <c r="GA59" s="51"/>
    </row>
    <row r="60" spans="1:183" x14ac:dyDescent="0.25">
      <c r="A60" s="19" t="s">
        <v>282</v>
      </c>
      <c r="B60" s="54">
        <v>2.470042E-16</v>
      </c>
      <c r="C60" s="55">
        <v>1.09023E-2</v>
      </c>
      <c r="D60" s="55">
        <v>6.7190000000000001E-4</v>
      </c>
      <c r="E60" s="55">
        <v>0.1510321</v>
      </c>
      <c r="F60" s="55">
        <v>1.6919999999999999E-4</v>
      </c>
      <c r="G60" s="55">
        <v>1.8033999999999999E-3</v>
      </c>
      <c r="H60" s="55">
        <v>2.0000000000000002E-5</v>
      </c>
      <c r="I60" s="55">
        <v>4.236E-4</v>
      </c>
      <c r="J60" s="55">
        <v>1.7499999999999998E-5</v>
      </c>
      <c r="K60" s="55">
        <v>2.1399999999999998E-5</v>
      </c>
      <c r="L60" s="55">
        <v>1.4800000000000001E-5</v>
      </c>
      <c r="M60" s="55">
        <v>1.0080899999999999</v>
      </c>
      <c r="N60" s="55">
        <v>5.4390000000000005E-4</v>
      </c>
      <c r="O60" s="101">
        <v>42.753819999999997</v>
      </c>
      <c r="P60" s="101">
        <v>41.436750000000004</v>
      </c>
      <c r="Q60" s="110">
        <v>3.0530100000000001E-2</v>
      </c>
      <c r="R60" s="110">
        <v>2.9528599999999999E-2</v>
      </c>
      <c r="S60" s="58">
        <v>1.4682000000000001E-2</v>
      </c>
      <c r="T60" s="58">
        <v>1.42004E-2</v>
      </c>
      <c r="U60" s="115">
        <v>3.40091E-2</v>
      </c>
      <c r="V60" s="115">
        <v>1.4400000000000001E-3</v>
      </c>
      <c r="W60" s="55">
        <v>3.5109999999999998E-3</v>
      </c>
      <c r="X60" s="55">
        <v>6.4999999999999997E-4</v>
      </c>
      <c r="Y60" s="55">
        <v>2.5599999999999999E-5</v>
      </c>
      <c r="Z60" s="55">
        <v>5.5000000000000002E-5</v>
      </c>
      <c r="AA60" s="55">
        <v>2.5999999999999998E-5</v>
      </c>
      <c r="AB60" s="55">
        <v>1.2E-5</v>
      </c>
      <c r="AC60" s="55">
        <v>2.364E-4</v>
      </c>
      <c r="AD60" s="55">
        <v>1.5E-5</v>
      </c>
      <c r="AE60" s="55">
        <v>8.1799999999999996E-5</v>
      </c>
      <c r="AF60" s="55">
        <v>1.2999999999999999E-5</v>
      </c>
      <c r="AI60" s="47"/>
      <c r="AJ60" s="47"/>
      <c r="AK60" s="47"/>
      <c r="AL60" s="47"/>
      <c r="AM60" s="47"/>
      <c r="AN60" s="47"/>
      <c r="AO60" s="47"/>
      <c r="AP60" s="50"/>
      <c r="AQ60" s="47"/>
      <c r="AR60" s="50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50"/>
      <c r="DR60" s="47"/>
      <c r="DS60" s="47"/>
      <c r="DT60" s="47"/>
      <c r="DU60" s="50"/>
      <c r="DV60" s="47"/>
      <c r="DW60" s="47"/>
      <c r="DX60" s="47"/>
      <c r="DY60" s="47"/>
      <c r="DZ60" s="47"/>
      <c r="EA60" s="50"/>
      <c r="EB60" s="47"/>
      <c r="EC60" s="50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50"/>
      <c r="FF60" s="50"/>
      <c r="FG60" s="50"/>
      <c r="FH60" s="50"/>
      <c r="FI60" s="47"/>
      <c r="FJ60" s="47"/>
      <c r="FK60" s="50"/>
      <c r="FL60" s="47"/>
      <c r="FM60" s="50"/>
      <c r="FN60" s="47"/>
      <c r="FO60" s="47"/>
      <c r="FP60" s="47"/>
      <c r="FQ60" s="47"/>
      <c r="FR60" s="47"/>
      <c r="FS60" s="47"/>
      <c r="FT60" s="47"/>
      <c r="FU60" s="47"/>
      <c r="FV60" s="47"/>
      <c r="FW60" s="50"/>
      <c r="FX60" s="47"/>
      <c r="FY60" s="47"/>
      <c r="FZ60" s="47"/>
      <c r="GA60" s="47"/>
    </row>
    <row r="61" spans="1:183" x14ac:dyDescent="0.25">
      <c r="A61" s="19" t="s">
        <v>283</v>
      </c>
      <c r="B61" s="54">
        <v>2.2067479999999999E-16</v>
      </c>
      <c r="C61" s="55">
        <v>9.7394999999999999E-3</v>
      </c>
      <c r="D61" s="55">
        <v>6.6940000000000001E-4</v>
      </c>
      <c r="E61" s="55">
        <v>0.10329339999999999</v>
      </c>
      <c r="F61" s="55">
        <v>1.4119999999999999E-4</v>
      </c>
      <c r="G61" s="55">
        <v>1.2439E-3</v>
      </c>
      <c r="H61" s="55">
        <v>1.84E-5</v>
      </c>
      <c r="I61" s="55">
        <v>3.211E-4</v>
      </c>
      <c r="J61" s="55">
        <v>1.7200000000000001E-5</v>
      </c>
      <c r="K61" s="55">
        <v>2.37E-5</v>
      </c>
      <c r="L61" s="55">
        <v>1.5099999999999999E-5</v>
      </c>
      <c r="M61" s="55">
        <v>1.0080899999999999</v>
      </c>
      <c r="N61" s="55">
        <v>5.4390000000000005E-4</v>
      </c>
      <c r="O61" s="101">
        <v>28.44838</v>
      </c>
      <c r="P61" s="101">
        <v>47.266019999999997</v>
      </c>
      <c r="Q61" s="110">
        <v>2.6598900000000002E-2</v>
      </c>
      <c r="R61" s="110">
        <v>4.4155100000000003E-2</v>
      </c>
      <c r="S61" s="58">
        <v>1.2791500000000001E-2</v>
      </c>
      <c r="T61" s="58">
        <v>2.1234300000000001E-2</v>
      </c>
      <c r="U61" s="115">
        <v>3.7830799999999998E-2</v>
      </c>
      <c r="V61" s="115">
        <v>2.0731E-3</v>
      </c>
      <c r="W61" s="55">
        <v>3.5109999999999998E-3</v>
      </c>
      <c r="X61" s="55">
        <v>6.4999999999999997E-4</v>
      </c>
      <c r="Y61" s="55">
        <v>2.5599999999999999E-5</v>
      </c>
      <c r="Z61" s="55">
        <v>5.5000000000000002E-5</v>
      </c>
      <c r="AA61" s="55">
        <v>2.5999999999999998E-5</v>
      </c>
      <c r="AB61" s="55">
        <v>1.2E-5</v>
      </c>
      <c r="AC61" s="55">
        <v>2.364E-4</v>
      </c>
      <c r="AD61" s="55">
        <v>1.5E-5</v>
      </c>
      <c r="AE61" s="55">
        <v>8.1799999999999996E-5</v>
      </c>
      <c r="AF61" s="55">
        <v>1.2999999999999999E-5</v>
      </c>
      <c r="AI61" s="47"/>
      <c r="AJ61" s="47"/>
      <c r="AK61" s="47"/>
      <c r="AL61" s="47"/>
      <c r="AM61" s="47"/>
      <c r="AN61" s="47"/>
      <c r="AO61" s="47"/>
      <c r="AP61" s="50"/>
      <c r="AQ61" s="47"/>
      <c r="AR61" s="50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50"/>
      <c r="DR61" s="47"/>
      <c r="DS61" s="47"/>
      <c r="DT61" s="47"/>
      <c r="DU61" s="50"/>
      <c r="DV61" s="47"/>
      <c r="DW61" s="47"/>
      <c r="DX61" s="47"/>
      <c r="DY61" s="47"/>
      <c r="DZ61" s="47"/>
      <c r="EA61" s="50"/>
      <c r="EB61" s="47"/>
      <c r="EC61" s="50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50"/>
      <c r="FF61" s="50"/>
      <c r="FG61" s="50"/>
      <c r="FH61" s="50"/>
      <c r="FI61" s="47"/>
      <c r="FJ61" s="47"/>
      <c r="FK61" s="50"/>
      <c r="FL61" s="47"/>
      <c r="FM61" s="50"/>
      <c r="FN61" s="47"/>
      <c r="FO61" s="47"/>
      <c r="FP61" s="47"/>
      <c r="FQ61" s="47"/>
      <c r="FR61" s="47"/>
      <c r="FS61" s="47"/>
      <c r="FT61" s="47"/>
      <c r="FU61" s="47"/>
      <c r="FV61" s="47"/>
      <c r="FW61" s="50"/>
      <c r="FX61" s="47"/>
      <c r="FY61" s="47"/>
      <c r="FZ61" s="47"/>
      <c r="GA61" s="47"/>
    </row>
    <row r="62" spans="1:183" s="24" customFormat="1" x14ac:dyDescent="0.25">
      <c r="A62" s="24" t="s">
        <v>284</v>
      </c>
      <c r="B62" s="56">
        <v>6.3046949999999996E-16</v>
      </c>
      <c r="C62" s="57">
        <v>2.7821200000000001E-2</v>
      </c>
      <c r="D62" s="57">
        <v>6.7719999999999998E-4</v>
      </c>
      <c r="E62" s="57">
        <v>0.16446659999999999</v>
      </c>
      <c r="F62" s="57">
        <v>1.9780000000000001E-4</v>
      </c>
      <c r="G62" s="57">
        <v>1.9588000000000001E-3</v>
      </c>
      <c r="H62" s="57">
        <v>2.0000000000000002E-5</v>
      </c>
      <c r="I62" s="57">
        <v>4.6299999999999998E-4</v>
      </c>
      <c r="J62" s="57">
        <v>1.7900000000000001E-5</v>
      </c>
      <c r="K62" s="57">
        <v>4.1100000000000003E-5</v>
      </c>
      <c r="L62" s="57">
        <v>1.5E-5</v>
      </c>
      <c r="M62" s="57">
        <v>1.0080899999999999</v>
      </c>
      <c r="N62" s="57">
        <v>5.4390000000000005E-4</v>
      </c>
      <c r="O62" s="100">
        <v>56.540419999999997</v>
      </c>
      <c r="P62" s="100">
        <v>16.43056</v>
      </c>
      <c r="Q62" s="109">
        <v>9.5169400000000001E-2</v>
      </c>
      <c r="R62" s="109">
        <v>2.7559E-2</v>
      </c>
      <c r="S62" s="59">
        <v>4.5766899999999999E-2</v>
      </c>
      <c r="T62" s="59">
        <v>1.3253300000000001E-2</v>
      </c>
      <c r="U62" s="116">
        <v>3.4372699999999999E-2</v>
      </c>
      <c r="V62" s="116">
        <v>1.3600999999999999E-3</v>
      </c>
      <c r="W62" s="57">
        <v>3.5109999999999998E-3</v>
      </c>
      <c r="X62" s="57">
        <v>6.4999999999999997E-4</v>
      </c>
      <c r="Y62" s="57">
        <v>2.5599999999999999E-5</v>
      </c>
      <c r="Z62" s="57">
        <v>5.5000000000000002E-5</v>
      </c>
      <c r="AA62" s="57">
        <v>2.5999999999999998E-5</v>
      </c>
      <c r="AB62" s="57">
        <v>1.2E-5</v>
      </c>
      <c r="AC62" s="57">
        <v>2.364E-4</v>
      </c>
      <c r="AD62" s="57">
        <v>1.5E-5</v>
      </c>
      <c r="AE62" s="57">
        <v>8.1799999999999996E-5</v>
      </c>
      <c r="AF62" s="57">
        <v>1.2999999999999999E-5</v>
      </c>
      <c r="AG62" s="24" t="s">
        <v>81</v>
      </c>
      <c r="AI62" s="51"/>
      <c r="AJ62" s="51"/>
      <c r="AK62" s="51"/>
      <c r="AL62" s="51"/>
      <c r="AM62" s="51"/>
      <c r="AN62" s="51"/>
      <c r="AO62" s="51"/>
      <c r="AP62" s="52"/>
      <c r="AQ62" s="51"/>
      <c r="AR62" s="52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2"/>
      <c r="DR62" s="51"/>
      <c r="DS62" s="51"/>
      <c r="DT62" s="51"/>
      <c r="DU62" s="52"/>
      <c r="DV62" s="51"/>
      <c r="DW62" s="51"/>
      <c r="DX62" s="51"/>
      <c r="DY62" s="51"/>
      <c r="DZ62" s="51"/>
      <c r="EA62" s="52"/>
      <c r="EB62" s="51"/>
      <c r="EC62" s="52"/>
      <c r="ED62" s="51"/>
      <c r="EE62" s="51"/>
      <c r="EF62" s="51"/>
      <c r="EG62" s="51"/>
      <c r="EH62" s="51"/>
      <c r="EI62" s="51"/>
      <c r="EJ62" s="51"/>
      <c r="EK62" s="51"/>
      <c r="EL62" s="51"/>
      <c r="EM62" s="51"/>
      <c r="EN62" s="51"/>
      <c r="EO62" s="51"/>
      <c r="EP62" s="51"/>
      <c r="EQ62" s="51"/>
      <c r="ER62" s="51"/>
      <c r="ES62" s="51"/>
      <c r="ET62" s="51"/>
      <c r="EU62" s="51"/>
      <c r="EV62" s="51"/>
      <c r="EW62" s="51"/>
      <c r="EX62" s="51"/>
      <c r="EY62" s="51"/>
      <c r="EZ62" s="51"/>
      <c r="FA62" s="51"/>
      <c r="FB62" s="51"/>
      <c r="FC62" s="51"/>
      <c r="FD62" s="51"/>
      <c r="FE62" s="52"/>
      <c r="FF62" s="52"/>
      <c r="FG62" s="52"/>
      <c r="FH62" s="52"/>
      <c r="FI62" s="51"/>
      <c r="FJ62" s="51"/>
      <c r="FK62" s="52"/>
      <c r="FL62" s="51"/>
      <c r="FM62" s="52"/>
      <c r="FN62" s="51"/>
      <c r="FO62" s="51"/>
      <c r="FP62" s="51"/>
      <c r="FQ62" s="51"/>
      <c r="FR62" s="51"/>
      <c r="FS62" s="51"/>
      <c r="FT62" s="51"/>
      <c r="FU62" s="51"/>
      <c r="FV62" s="51"/>
      <c r="FW62" s="52"/>
      <c r="FX62" s="51"/>
      <c r="FY62" s="51"/>
      <c r="FZ62" s="51"/>
      <c r="GA62" s="51"/>
    </row>
    <row r="63" spans="1:183" x14ac:dyDescent="0.25">
      <c r="A63" s="19" t="s">
        <v>285</v>
      </c>
      <c r="B63" s="54">
        <v>8.0500829999999995E-16</v>
      </c>
      <c r="C63" s="55">
        <v>3.5525300000000003E-2</v>
      </c>
      <c r="D63" s="55">
        <v>6.8619999999999998E-4</v>
      </c>
      <c r="E63" s="55">
        <v>0.1811701</v>
      </c>
      <c r="F63" s="55">
        <v>2.074E-4</v>
      </c>
      <c r="G63" s="55">
        <v>2.2020999999999998E-3</v>
      </c>
      <c r="H63" s="55">
        <v>1.9199999999999999E-5</v>
      </c>
      <c r="I63" s="55">
        <v>4.706E-4</v>
      </c>
      <c r="J63" s="55">
        <v>1.7900000000000001E-5</v>
      </c>
      <c r="K63" s="55">
        <v>8.7200000000000005E-5</v>
      </c>
      <c r="L63" s="55">
        <v>1.52E-5</v>
      </c>
      <c r="M63" s="55">
        <v>1.0080899999999999</v>
      </c>
      <c r="N63" s="55">
        <v>5.4390000000000005E-4</v>
      </c>
      <c r="O63" s="101">
        <v>27.113579999999999</v>
      </c>
      <c r="P63" s="101">
        <v>12.95571</v>
      </c>
      <c r="Q63" s="110">
        <v>5.2934000000000002E-2</v>
      </c>
      <c r="R63" s="110">
        <v>2.5274999999999999E-2</v>
      </c>
      <c r="S63" s="58">
        <v>2.5456099999999999E-2</v>
      </c>
      <c r="T63" s="58">
        <v>1.21548E-2</v>
      </c>
      <c r="U63" s="115">
        <v>3.1760999999999998E-2</v>
      </c>
      <c r="V63" s="115">
        <v>1.2338E-3</v>
      </c>
      <c r="W63" s="55">
        <v>3.5109999999999998E-3</v>
      </c>
      <c r="X63" s="55">
        <v>6.4999999999999997E-4</v>
      </c>
      <c r="Y63" s="55">
        <v>2.5599999999999999E-5</v>
      </c>
      <c r="Z63" s="55">
        <v>5.5000000000000002E-5</v>
      </c>
      <c r="AA63" s="55">
        <v>2.5999999999999998E-5</v>
      </c>
      <c r="AB63" s="55">
        <v>1.2E-5</v>
      </c>
      <c r="AC63" s="55">
        <v>2.364E-4</v>
      </c>
      <c r="AD63" s="55">
        <v>1.5E-5</v>
      </c>
      <c r="AE63" s="55">
        <v>8.1799999999999996E-5</v>
      </c>
      <c r="AF63" s="55">
        <v>1.2999999999999999E-5</v>
      </c>
      <c r="AI63" s="47"/>
      <c r="AJ63" s="47"/>
      <c r="AK63" s="47"/>
      <c r="AL63" s="47"/>
      <c r="AM63" s="47"/>
      <c r="AN63" s="47"/>
      <c r="AO63" s="47"/>
      <c r="AP63" s="50"/>
      <c r="AQ63" s="47"/>
      <c r="AR63" s="50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50"/>
      <c r="DR63" s="47"/>
      <c r="DS63" s="47"/>
      <c r="DT63" s="47"/>
      <c r="DU63" s="50"/>
      <c r="DV63" s="47"/>
      <c r="DW63" s="47"/>
      <c r="DX63" s="47"/>
      <c r="DY63" s="47"/>
      <c r="DZ63" s="47"/>
      <c r="EA63" s="50"/>
      <c r="EB63" s="47"/>
      <c r="EC63" s="50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50"/>
      <c r="FF63" s="50"/>
      <c r="FG63" s="50"/>
      <c r="FH63" s="50"/>
      <c r="FI63" s="47"/>
      <c r="FJ63" s="47"/>
      <c r="FK63" s="50"/>
      <c r="FL63" s="47"/>
      <c r="FM63" s="50"/>
      <c r="FN63" s="47"/>
      <c r="FO63" s="47"/>
      <c r="FP63" s="47"/>
      <c r="FQ63" s="47"/>
      <c r="FR63" s="47"/>
      <c r="FS63" s="47"/>
      <c r="FT63" s="47"/>
      <c r="FU63" s="47"/>
      <c r="FV63" s="47"/>
      <c r="FW63" s="50"/>
      <c r="FX63" s="47"/>
      <c r="FY63" s="47"/>
      <c r="FZ63" s="47"/>
      <c r="GA63" s="47"/>
    </row>
    <row r="64" spans="1:183" ht="13" thickBot="1" x14ac:dyDescent="0.3">
      <c r="A64" s="60" t="s">
        <v>286</v>
      </c>
      <c r="B64" s="61">
        <v>9.624160000000001E-16</v>
      </c>
      <c r="C64" s="62">
        <v>4.2471299999999997E-2</v>
      </c>
      <c r="D64" s="62">
        <v>6.8309999999999996E-4</v>
      </c>
      <c r="E64" s="62">
        <v>0.1527829</v>
      </c>
      <c r="F64" s="62">
        <v>1.8819999999999999E-4</v>
      </c>
      <c r="G64" s="62">
        <v>1.8265E-3</v>
      </c>
      <c r="H64" s="62">
        <v>2.0000000000000002E-5</v>
      </c>
      <c r="I64" s="62">
        <v>2.9990000000000003E-4</v>
      </c>
      <c r="J64" s="62">
        <v>1.8E-5</v>
      </c>
      <c r="K64" s="62">
        <v>1.049E-4</v>
      </c>
      <c r="L64" s="62">
        <v>1.5299999999999999E-5</v>
      </c>
      <c r="M64" s="62">
        <v>1.0080899999999999</v>
      </c>
      <c r="N64" s="62">
        <v>5.4390000000000005E-4</v>
      </c>
      <c r="O64" s="102">
        <v>26.389410000000002</v>
      </c>
      <c r="P64" s="102">
        <v>10.89547</v>
      </c>
      <c r="Q64" s="111">
        <v>7.3118000000000002E-2</v>
      </c>
      <c r="R64" s="111">
        <v>3.01693E-2</v>
      </c>
      <c r="S64" s="63">
        <v>3.5162499999999999E-2</v>
      </c>
      <c r="T64" s="63">
        <v>1.4508500000000001E-2</v>
      </c>
      <c r="U64" s="117">
        <v>2.3947E-2</v>
      </c>
      <c r="V64" s="117">
        <v>1.4786999999999999E-3</v>
      </c>
      <c r="W64" s="62">
        <v>3.5109999999999998E-3</v>
      </c>
      <c r="X64" s="62">
        <v>6.4999999999999997E-4</v>
      </c>
      <c r="Y64" s="62">
        <v>2.5599999999999999E-5</v>
      </c>
      <c r="Z64" s="62">
        <v>5.5000000000000002E-5</v>
      </c>
      <c r="AA64" s="62">
        <v>2.5999999999999998E-5</v>
      </c>
      <c r="AB64" s="62">
        <v>1.2E-5</v>
      </c>
      <c r="AC64" s="62">
        <v>2.364E-4</v>
      </c>
      <c r="AD64" s="62">
        <v>1.5E-5</v>
      </c>
      <c r="AE64" s="62">
        <v>8.1799999999999996E-5</v>
      </c>
      <c r="AF64" s="62">
        <v>1.2999999999999999E-5</v>
      </c>
      <c r="AI64" s="47"/>
      <c r="AJ64" s="47"/>
      <c r="AK64" s="47"/>
      <c r="AL64" s="47"/>
      <c r="AM64" s="47"/>
      <c r="AN64" s="47"/>
      <c r="AO64" s="47"/>
      <c r="AP64" s="50"/>
      <c r="AQ64" s="47"/>
      <c r="AR64" s="50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50"/>
      <c r="DH64" s="47"/>
      <c r="DI64" s="47"/>
      <c r="DJ64" s="47"/>
      <c r="DK64" s="47"/>
      <c r="DL64" s="47"/>
      <c r="DM64" s="47"/>
      <c r="DN64" s="47"/>
      <c r="DO64" s="47"/>
      <c r="DP64" s="47"/>
      <c r="DQ64" s="50"/>
      <c r="DR64" s="47"/>
      <c r="DS64" s="47"/>
      <c r="DT64" s="47"/>
      <c r="DU64" s="50"/>
      <c r="DV64" s="47"/>
      <c r="DW64" s="47"/>
      <c r="DX64" s="47"/>
      <c r="DY64" s="47"/>
      <c r="DZ64" s="47"/>
      <c r="EA64" s="50"/>
      <c r="EB64" s="47"/>
      <c r="EC64" s="50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50"/>
      <c r="FF64" s="50"/>
      <c r="FG64" s="50"/>
      <c r="FH64" s="50"/>
      <c r="FI64" s="47"/>
      <c r="FJ64" s="47"/>
      <c r="FK64" s="50"/>
      <c r="FL64" s="47"/>
      <c r="FM64" s="50"/>
      <c r="FN64" s="47"/>
      <c r="FO64" s="47"/>
      <c r="FP64" s="47"/>
      <c r="FQ64" s="47"/>
      <c r="FR64" s="47"/>
      <c r="FS64" s="47"/>
      <c r="FT64" s="47"/>
      <c r="FU64" s="47"/>
      <c r="FV64" s="47"/>
      <c r="FW64" s="50"/>
      <c r="FX64" s="47"/>
      <c r="FY64" s="47"/>
      <c r="FZ64" s="47"/>
      <c r="GA64" s="47"/>
    </row>
    <row r="65" spans="1:209" x14ac:dyDescent="0.25">
      <c r="A65" s="47" t="s">
        <v>49</v>
      </c>
      <c r="E65" s="25"/>
      <c r="G65" s="23"/>
      <c r="BT65" s="23"/>
      <c r="BV65" s="23"/>
      <c r="EK65" s="23"/>
      <c r="EU65" s="23"/>
      <c r="EV65" s="23"/>
      <c r="EY65" s="23"/>
      <c r="FE65" s="23"/>
      <c r="FG65" s="23"/>
      <c r="GI65" s="23"/>
      <c r="GJ65" s="23"/>
      <c r="GK65" s="23"/>
      <c r="GL65" s="23"/>
      <c r="GO65" s="23"/>
      <c r="GQ65" s="23"/>
      <c r="HA65" s="23"/>
    </row>
    <row r="67" spans="1:209" x14ac:dyDescent="0.25">
      <c r="A67" s="18" t="s">
        <v>113</v>
      </c>
      <c r="B67" s="18"/>
      <c r="C67" s="18"/>
      <c r="D67" s="18"/>
      <c r="E67" s="18"/>
      <c r="F67" s="18"/>
      <c r="G67" s="23"/>
      <c r="BT67" s="23"/>
      <c r="BV67" s="23"/>
      <c r="EK67" s="23"/>
      <c r="EU67" s="23"/>
      <c r="EV67" s="23"/>
      <c r="EY67" s="23"/>
      <c r="FE67" s="23"/>
      <c r="FG67" s="23"/>
      <c r="GI67" s="23"/>
      <c r="GJ67" s="23"/>
      <c r="GK67" s="23"/>
      <c r="GL67" s="23"/>
      <c r="GO67" s="23"/>
      <c r="GQ67" s="23"/>
      <c r="HA67" s="23"/>
    </row>
    <row r="68" spans="1:209" ht="16" x14ac:dyDescent="0.4">
      <c r="A68" s="19" t="s">
        <v>23</v>
      </c>
      <c r="B68" s="19" t="s">
        <v>226</v>
      </c>
    </row>
    <row r="69" spans="1:209" ht="16" x14ac:dyDescent="0.4">
      <c r="A69" s="19" t="s">
        <v>24</v>
      </c>
      <c r="B69" s="19" t="s">
        <v>227</v>
      </c>
    </row>
    <row r="70" spans="1:209" x14ac:dyDescent="0.25">
      <c r="E70" s="25"/>
    </row>
    <row r="71" spans="1:209" x14ac:dyDescent="0.25">
      <c r="E71" s="25"/>
    </row>
    <row r="72" spans="1:209" x14ac:dyDescent="0.25">
      <c r="A72" s="19" t="s">
        <v>34</v>
      </c>
      <c r="E72" s="25"/>
      <c r="G72" s="23"/>
      <c r="BT72" s="23"/>
      <c r="BV72" s="23"/>
      <c r="EK72" s="23"/>
      <c r="EU72" s="23"/>
      <c r="EV72" s="23"/>
      <c r="EY72" s="23"/>
      <c r="FE72" s="23"/>
      <c r="FG72" s="23"/>
      <c r="GI72" s="23"/>
      <c r="GJ72" s="23"/>
      <c r="GK72" s="23"/>
      <c r="GL72" s="23"/>
      <c r="GO72" s="23"/>
      <c r="GQ72" s="23"/>
      <c r="HA72" s="23"/>
    </row>
    <row r="73" spans="1:209" ht="16" x14ac:dyDescent="0.4">
      <c r="A73" s="19" t="s">
        <v>91</v>
      </c>
      <c r="B73" s="19" t="s">
        <v>92</v>
      </c>
      <c r="E73" s="25"/>
      <c r="G73" s="23"/>
      <c r="BT73" s="23"/>
      <c r="BV73" s="23"/>
      <c r="EK73" s="23"/>
      <c r="EU73" s="23"/>
      <c r="EV73" s="23"/>
      <c r="EY73" s="23"/>
      <c r="FE73" s="23"/>
      <c r="FG73" s="23"/>
      <c r="GI73" s="23"/>
      <c r="GJ73" s="23"/>
      <c r="GK73" s="23"/>
      <c r="GL73" s="23"/>
      <c r="GO73" s="23"/>
      <c r="GQ73" s="23"/>
      <c r="HA73" s="23"/>
    </row>
    <row r="74" spans="1:209" ht="16" x14ac:dyDescent="0.4">
      <c r="A74" s="19" t="s">
        <v>93</v>
      </c>
      <c r="B74" s="19" t="s">
        <v>94</v>
      </c>
      <c r="E74" s="25"/>
      <c r="G74" s="23"/>
      <c r="BT74" s="23"/>
      <c r="BV74" s="23"/>
      <c r="EK74" s="23"/>
      <c r="EU74" s="23"/>
      <c r="EV74" s="23"/>
      <c r="EY74" s="23"/>
      <c r="FE74" s="23"/>
      <c r="FG74" s="23"/>
      <c r="GI74" s="23"/>
      <c r="GJ74" s="23"/>
      <c r="GK74" s="23"/>
      <c r="GL74" s="23"/>
      <c r="GO74" s="23"/>
      <c r="GQ74" s="23"/>
      <c r="HA74" s="23"/>
    </row>
    <row r="75" spans="1:209" ht="16" x14ac:dyDescent="0.4">
      <c r="A75" s="19" t="s">
        <v>95</v>
      </c>
      <c r="B75" s="19" t="s">
        <v>195</v>
      </c>
    </row>
    <row r="76" spans="1:209" ht="16" x14ac:dyDescent="0.4">
      <c r="A76" s="19" t="s">
        <v>96</v>
      </c>
      <c r="B76" s="19" t="s">
        <v>97</v>
      </c>
    </row>
    <row r="77" spans="1:209" ht="16" x14ac:dyDescent="0.4">
      <c r="A77" s="19" t="s">
        <v>98</v>
      </c>
      <c r="B77" s="19" t="s">
        <v>22</v>
      </c>
    </row>
    <row r="78" spans="1:209" ht="16" x14ac:dyDescent="0.4">
      <c r="A78" s="19" t="s">
        <v>99</v>
      </c>
      <c r="B78" s="19" t="s">
        <v>199</v>
      </c>
    </row>
    <row r="79" spans="1:209" ht="14.5" x14ac:dyDescent="0.25">
      <c r="A79" s="20" t="s">
        <v>100</v>
      </c>
      <c r="B79" s="19" t="s">
        <v>201</v>
      </c>
    </row>
    <row r="81" spans="1:209" x14ac:dyDescent="0.25">
      <c r="A81" s="19" t="s">
        <v>119</v>
      </c>
    </row>
    <row r="82" spans="1:209" ht="16" x14ac:dyDescent="0.4">
      <c r="A82" s="20" t="s">
        <v>101</v>
      </c>
      <c r="B82" s="19" t="s">
        <v>161</v>
      </c>
    </row>
    <row r="83" spans="1:209" ht="16" x14ac:dyDescent="0.4">
      <c r="A83" s="20" t="s">
        <v>162</v>
      </c>
      <c r="B83" s="23" t="s">
        <v>5</v>
      </c>
    </row>
    <row r="84" spans="1:209" ht="14.5" x14ac:dyDescent="0.25">
      <c r="A84" s="20" t="s">
        <v>6</v>
      </c>
      <c r="B84" s="19" t="s">
        <v>7</v>
      </c>
    </row>
    <row r="85" spans="1:209" s="26" customFormat="1" ht="14.5" x14ac:dyDescent="0.25">
      <c r="A85" s="20" t="s">
        <v>8</v>
      </c>
      <c r="B85" s="19" t="s">
        <v>9</v>
      </c>
      <c r="C85" s="19"/>
      <c r="D85" s="19"/>
      <c r="E85" s="19"/>
      <c r="F85" s="19"/>
      <c r="G85" s="27"/>
      <c r="BR85" s="27"/>
      <c r="BT85" s="27"/>
      <c r="BV85" s="27"/>
      <c r="ET85" s="27"/>
      <c r="EU85" s="27"/>
      <c r="EV85" s="27"/>
      <c r="EY85" s="27"/>
      <c r="FE85" s="27"/>
      <c r="FG85" s="27"/>
      <c r="GI85" s="27"/>
      <c r="GJ85" s="27"/>
      <c r="GK85" s="27"/>
      <c r="GL85" s="27"/>
      <c r="GO85" s="27"/>
      <c r="GQ85" s="27"/>
      <c r="HA85" s="27"/>
    </row>
    <row r="86" spans="1:209" s="26" customFormat="1" ht="14.5" x14ac:dyDescent="0.25">
      <c r="A86" s="21" t="s">
        <v>10</v>
      </c>
      <c r="B86" s="22" t="s">
        <v>11</v>
      </c>
      <c r="C86" s="22"/>
      <c r="D86" s="22"/>
      <c r="E86" s="22"/>
      <c r="F86" s="22"/>
      <c r="G86" s="27"/>
      <c r="BR86" s="27"/>
      <c r="BT86" s="27"/>
      <c r="BV86" s="27"/>
      <c r="ET86" s="27"/>
      <c r="EU86" s="27"/>
      <c r="EV86" s="27"/>
      <c r="EY86" s="27"/>
      <c r="FE86" s="27"/>
      <c r="FG86" s="27"/>
      <c r="GI86" s="27"/>
      <c r="GJ86" s="27"/>
      <c r="GK86" s="27"/>
      <c r="GL86" s="27"/>
      <c r="GO86" s="27"/>
      <c r="GQ86" s="27"/>
      <c r="HA86" s="27"/>
    </row>
    <row r="87" spans="1:209" s="26" customFormat="1" x14ac:dyDescent="0.25">
      <c r="G87" s="27"/>
      <c r="BR87" s="27"/>
      <c r="BT87" s="27"/>
      <c r="BV87" s="27"/>
      <c r="ET87" s="27"/>
      <c r="EU87" s="27"/>
      <c r="EV87" s="27"/>
      <c r="EY87" s="27"/>
      <c r="FE87" s="27"/>
      <c r="FG87" s="27"/>
      <c r="GI87" s="27"/>
      <c r="GJ87" s="27"/>
      <c r="GK87" s="27"/>
      <c r="GL87" s="27"/>
      <c r="GO87" s="27"/>
      <c r="GQ87" s="27"/>
      <c r="HA87" s="27"/>
    </row>
    <row r="88" spans="1:209" s="26" customFormat="1" x14ac:dyDescent="0.25">
      <c r="G88" s="27"/>
      <c r="BR88" s="27"/>
      <c r="BT88" s="27"/>
      <c r="BV88" s="27"/>
      <c r="ET88" s="27"/>
      <c r="EU88" s="27"/>
      <c r="EV88" s="27"/>
      <c r="EY88" s="27"/>
      <c r="FE88" s="27"/>
      <c r="FG88" s="27"/>
      <c r="GI88" s="27"/>
      <c r="GJ88" s="27"/>
      <c r="GK88" s="27"/>
      <c r="GL88" s="27"/>
      <c r="GO88" s="27"/>
      <c r="GQ88" s="27"/>
      <c r="HA88" s="27"/>
    </row>
    <row r="89" spans="1:209" s="26" customFormat="1" x14ac:dyDescent="0.25">
      <c r="G89" s="27"/>
      <c r="BR89" s="27"/>
      <c r="BT89" s="27"/>
      <c r="BV89" s="27"/>
      <c r="ET89" s="27"/>
      <c r="EU89" s="27"/>
      <c r="EV89" s="27"/>
      <c r="EY89" s="27"/>
      <c r="FE89" s="27"/>
      <c r="FG89" s="27"/>
      <c r="GI89" s="27"/>
      <c r="GJ89" s="27"/>
      <c r="GK89" s="27"/>
      <c r="GL89" s="27"/>
      <c r="GO89" s="27"/>
      <c r="GQ89" s="27"/>
      <c r="HA89" s="27"/>
    </row>
  </sheetData>
  <mergeCells count="4">
    <mergeCell ref="F1:H1"/>
    <mergeCell ref="CO3:CP3"/>
    <mergeCell ref="U4:U5"/>
    <mergeCell ref="V4:V5"/>
  </mergeCells>
  <phoneticPr fontId="5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S59"/>
  <sheetViews>
    <sheetView workbookViewId="0">
      <pane xSplit="2" ySplit="5" topLeftCell="C6" activePane="bottomRight" state="frozenSplit"/>
      <selection pane="topRight" activeCell="CN1" sqref="CN1"/>
      <selection pane="bottomLeft" activeCell="A2" sqref="A2"/>
      <selection pane="bottomRight" activeCell="A41" sqref="A41:A42"/>
    </sheetView>
  </sheetViews>
  <sheetFormatPr baseColWidth="10" defaultColWidth="10.765625" defaultRowHeight="13.5" x14ac:dyDescent="0.3"/>
  <cols>
    <col min="1" max="16384" width="10.765625" style="68"/>
  </cols>
  <sheetData>
    <row r="1" spans="1:227" x14ac:dyDescent="0.3">
      <c r="A1" s="1" t="s">
        <v>266</v>
      </c>
      <c r="B1" s="2" t="s">
        <v>111</v>
      </c>
      <c r="C1" s="2"/>
      <c r="D1" s="3" t="s">
        <v>268</v>
      </c>
      <c r="E1" s="2"/>
      <c r="F1" s="193" t="s">
        <v>269</v>
      </c>
      <c r="G1" s="193"/>
      <c r="H1" s="194"/>
    </row>
    <row r="2" spans="1:227" ht="14" thickBot="1" x14ac:dyDescent="0.35">
      <c r="A2" s="4" t="s">
        <v>38</v>
      </c>
      <c r="B2" s="5"/>
      <c r="C2" s="5"/>
      <c r="D2" s="5" t="s">
        <v>39</v>
      </c>
      <c r="E2" s="5"/>
      <c r="F2" s="5" t="s">
        <v>272</v>
      </c>
      <c r="G2" s="5" t="s">
        <v>40</v>
      </c>
      <c r="H2" s="6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</row>
    <row r="3" spans="1:227" s="74" customFormat="1" ht="14" thickBot="1" x14ac:dyDescent="0.35">
      <c r="A3" s="7" t="s">
        <v>205</v>
      </c>
      <c r="B3" s="8" t="s">
        <v>41</v>
      </c>
      <c r="C3" s="8" t="s">
        <v>221</v>
      </c>
      <c r="D3" s="8" t="s">
        <v>222</v>
      </c>
      <c r="E3" s="8"/>
      <c r="F3" s="8" t="s">
        <v>223</v>
      </c>
      <c r="G3" s="9"/>
      <c r="H3" s="10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70" t="s">
        <v>53</v>
      </c>
      <c r="X3" s="71"/>
      <c r="Y3" s="71"/>
      <c r="Z3" s="72"/>
      <c r="AA3" s="72"/>
      <c r="AB3" s="72"/>
      <c r="AC3" s="72"/>
      <c r="AD3" s="72"/>
      <c r="AE3" s="72"/>
      <c r="AF3" s="120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47"/>
      <c r="BZ3" s="69"/>
      <c r="CA3" s="69"/>
      <c r="CB3" s="200"/>
      <c r="CC3" s="200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EH3" s="74" t="s">
        <v>13</v>
      </c>
    </row>
    <row r="4" spans="1:227" ht="16" x14ac:dyDescent="0.4">
      <c r="A4" s="32" t="s">
        <v>14</v>
      </c>
      <c r="B4" s="33" t="s">
        <v>55</v>
      </c>
      <c r="C4" s="33" t="s">
        <v>55</v>
      </c>
      <c r="D4" s="34" t="s">
        <v>15</v>
      </c>
      <c r="E4" s="33" t="s">
        <v>187</v>
      </c>
      <c r="F4" s="34" t="s">
        <v>16</v>
      </c>
      <c r="G4" s="33" t="s">
        <v>188</v>
      </c>
      <c r="H4" s="34" t="s">
        <v>17</v>
      </c>
      <c r="I4" s="33" t="s">
        <v>189</v>
      </c>
      <c r="J4" s="34" t="s">
        <v>18</v>
      </c>
      <c r="K4" s="33" t="s">
        <v>190</v>
      </c>
      <c r="L4" s="34" t="s">
        <v>19</v>
      </c>
      <c r="M4" s="32" t="s">
        <v>116</v>
      </c>
      <c r="N4" s="36" t="s">
        <v>20</v>
      </c>
      <c r="O4" s="34" t="s">
        <v>191</v>
      </c>
      <c r="P4" s="34" t="s">
        <v>21</v>
      </c>
      <c r="Q4" s="34" t="s">
        <v>122</v>
      </c>
      <c r="R4" s="34" t="s">
        <v>123</v>
      </c>
      <c r="S4" s="34" t="s">
        <v>246</v>
      </c>
      <c r="T4" s="34" t="s">
        <v>124</v>
      </c>
      <c r="U4" s="201" t="s">
        <v>47</v>
      </c>
      <c r="V4" s="203" t="s">
        <v>248</v>
      </c>
      <c r="W4" s="35" t="s">
        <v>55</v>
      </c>
      <c r="X4" s="34" t="s">
        <v>15</v>
      </c>
      <c r="Y4" s="33" t="s">
        <v>187</v>
      </c>
      <c r="Z4" s="34" t="s">
        <v>16</v>
      </c>
      <c r="AA4" s="33" t="s">
        <v>188</v>
      </c>
      <c r="AB4" s="34" t="s">
        <v>17</v>
      </c>
      <c r="AC4" s="33" t="s">
        <v>189</v>
      </c>
      <c r="AD4" s="34" t="s">
        <v>18</v>
      </c>
      <c r="AE4" s="33" t="s">
        <v>190</v>
      </c>
      <c r="AF4" s="34" t="s">
        <v>19</v>
      </c>
      <c r="AG4" s="118" t="s">
        <v>3</v>
      </c>
      <c r="AH4" s="48"/>
      <c r="AI4" s="48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48"/>
      <c r="DD4" s="48"/>
      <c r="DE4" s="69"/>
      <c r="DF4" s="69"/>
      <c r="DG4" s="69"/>
      <c r="DH4" s="69"/>
      <c r="DI4" s="69"/>
      <c r="DJ4" s="69"/>
      <c r="DK4" s="69"/>
      <c r="DL4" s="69"/>
      <c r="DM4" s="69"/>
      <c r="DN4" s="69"/>
      <c r="DY4" s="68" t="s">
        <v>274</v>
      </c>
      <c r="DZ4" s="68" t="s">
        <v>355</v>
      </c>
      <c r="EA4" s="68" t="s">
        <v>356</v>
      </c>
      <c r="EB4" s="68" t="s">
        <v>163</v>
      </c>
      <c r="EC4" s="68" t="s">
        <v>164</v>
      </c>
      <c r="ED4" s="201" t="s">
        <v>247</v>
      </c>
      <c r="EE4" s="203" t="s">
        <v>248</v>
      </c>
      <c r="EF4" s="75" t="s">
        <v>165</v>
      </c>
      <c r="EG4" s="75" t="s">
        <v>166</v>
      </c>
      <c r="EH4" s="75" t="s">
        <v>167</v>
      </c>
      <c r="EI4" s="75" t="s">
        <v>168</v>
      </c>
      <c r="EJ4" s="75" t="s">
        <v>169</v>
      </c>
      <c r="EK4" s="75" t="s">
        <v>170</v>
      </c>
      <c r="EL4" s="76" t="s">
        <v>171</v>
      </c>
      <c r="EM4" s="76" t="s">
        <v>172</v>
      </c>
      <c r="EN4" s="77"/>
      <c r="EO4" s="77"/>
      <c r="EP4" s="77"/>
      <c r="EQ4" s="34" t="s">
        <v>124</v>
      </c>
      <c r="ES4" s="68" t="s">
        <v>173</v>
      </c>
      <c r="ET4" s="68" t="s">
        <v>174</v>
      </c>
      <c r="EU4" s="68" t="s">
        <v>175</v>
      </c>
      <c r="EV4" s="68" t="s">
        <v>176</v>
      </c>
      <c r="EW4" s="68" t="s">
        <v>177</v>
      </c>
      <c r="EX4" s="68" t="s">
        <v>178</v>
      </c>
      <c r="EY4" s="68" t="s">
        <v>179</v>
      </c>
      <c r="EZ4" s="68" t="s">
        <v>180</v>
      </c>
      <c r="FA4" s="68" t="s">
        <v>139</v>
      </c>
      <c r="FB4" s="68" t="s">
        <v>140</v>
      </c>
      <c r="FC4" s="68" t="s">
        <v>141</v>
      </c>
      <c r="FD4" s="68" t="s">
        <v>142</v>
      </c>
      <c r="FE4" s="68" t="s">
        <v>143</v>
      </c>
      <c r="FF4" s="68" t="s">
        <v>144</v>
      </c>
      <c r="FG4" s="68" t="s">
        <v>145</v>
      </c>
      <c r="FH4" s="68" t="s">
        <v>146</v>
      </c>
      <c r="FI4" s="68" t="s">
        <v>147</v>
      </c>
      <c r="FK4" s="68" t="s">
        <v>148</v>
      </c>
      <c r="FL4" s="68" t="s">
        <v>149</v>
      </c>
      <c r="FM4" s="68" t="s">
        <v>150</v>
      </c>
      <c r="FN4" s="68" t="s">
        <v>151</v>
      </c>
      <c r="FO4" s="68" t="s">
        <v>152</v>
      </c>
      <c r="FP4" s="68" t="s">
        <v>153</v>
      </c>
      <c r="FQ4" s="68" t="s">
        <v>154</v>
      </c>
      <c r="FR4" s="68" t="s">
        <v>155</v>
      </c>
      <c r="FS4" s="68" t="s">
        <v>156</v>
      </c>
      <c r="FT4" s="68" t="s">
        <v>157</v>
      </c>
      <c r="FU4" s="68" t="s">
        <v>158</v>
      </c>
      <c r="FV4" s="68" t="s">
        <v>159</v>
      </c>
      <c r="FW4" s="68" t="s">
        <v>160</v>
      </c>
      <c r="FX4" s="68" t="s">
        <v>182</v>
      </c>
      <c r="FY4" s="68" t="s">
        <v>183</v>
      </c>
      <c r="FZ4" s="68" t="s">
        <v>184</v>
      </c>
      <c r="GA4" s="68" t="s">
        <v>185</v>
      </c>
      <c r="GB4" s="68" t="s">
        <v>186</v>
      </c>
      <c r="GC4" s="68" t="s">
        <v>181</v>
      </c>
      <c r="GD4" s="68" t="s">
        <v>250</v>
      </c>
      <c r="GE4" s="68" t="s">
        <v>251</v>
      </c>
      <c r="GF4" s="68" t="s">
        <v>252</v>
      </c>
      <c r="GG4" s="68" t="s">
        <v>253</v>
      </c>
      <c r="GH4" s="68" t="s">
        <v>254</v>
      </c>
      <c r="GI4" s="68" t="s">
        <v>255</v>
      </c>
      <c r="GJ4" s="68" t="s">
        <v>260</v>
      </c>
      <c r="GK4" s="68" t="s">
        <v>261</v>
      </c>
      <c r="GL4" s="68" t="s">
        <v>256</v>
      </c>
      <c r="GM4" s="68" t="s">
        <v>257</v>
      </c>
      <c r="GN4" s="68" t="s">
        <v>258</v>
      </c>
      <c r="GO4" s="68" t="s">
        <v>259</v>
      </c>
      <c r="GP4" s="68" t="s">
        <v>262</v>
      </c>
      <c r="GQ4" s="68" t="s">
        <v>263</v>
      </c>
      <c r="GR4" s="68" t="s">
        <v>264</v>
      </c>
      <c r="GS4" s="68" t="s">
        <v>265</v>
      </c>
      <c r="GT4" s="68" t="s">
        <v>341</v>
      </c>
      <c r="GU4" s="68" t="s">
        <v>342</v>
      </c>
      <c r="GV4" s="68" t="s">
        <v>343</v>
      </c>
      <c r="GW4" s="68" t="s">
        <v>344</v>
      </c>
      <c r="GX4" s="68" t="s">
        <v>345</v>
      </c>
      <c r="GY4" s="68" t="s">
        <v>346</v>
      </c>
      <c r="GZ4" s="68" t="s">
        <v>347</v>
      </c>
      <c r="HA4" s="68" t="s">
        <v>348</v>
      </c>
      <c r="HB4" s="68" t="s">
        <v>349</v>
      </c>
      <c r="HC4" s="68" t="s">
        <v>350</v>
      </c>
      <c r="HD4" s="68" t="s">
        <v>351</v>
      </c>
      <c r="HE4" s="68" t="s">
        <v>352</v>
      </c>
      <c r="HF4" s="68" t="s">
        <v>212</v>
      </c>
      <c r="HG4" s="68" t="s">
        <v>213</v>
      </c>
      <c r="HH4" s="68" t="s">
        <v>214</v>
      </c>
      <c r="HI4" s="68" t="s">
        <v>215</v>
      </c>
      <c r="HJ4" s="68" t="s">
        <v>216</v>
      </c>
      <c r="HK4" s="68" t="s">
        <v>217</v>
      </c>
      <c r="HL4" s="68" t="s">
        <v>218</v>
      </c>
      <c r="HM4" s="68" t="s">
        <v>219</v>
      </c>
      <c r="HN4" s="68" t="s">
        <v>220</v>
      </c>
      <c r="HO4" s="68" t="s">
        <v>117</v>
      </c>
      <c r="HP4" s="68" t="s">
        <v>102</v>
      </c>
      <c r="HQ4" s="68" t="s">
        <v>103</v>
      </c>
      <c r="HR4" s="68" t="s">
        <v>104</v>
      </c>
      <c r="HS4" s="68" t="s">
        <v>105</v>
      </c>
    </row>
    <row r="5" spans="1:227" ht="16" thickBot="1" x14ac:dyDescent="0.35">
      <c r="A5" s="37"/>
      <c r="B5" s="38" t="s">
        <v>326</v>
      </c>
      <c r="C5" s="78" t="s">
        <v>125</v>
      </c>
      <c r="D5" s="78" t="s">
        <v>126</v>
      </c>
      <c r="E5" s="78" t="s">
        <v>125</v>
      </c>
      <c r="F5" s="78" t="s">
        <v>126</v>
      </c>
      <c r="G5" s="78" t="s">
        <v>125</v>
      </c>
      <c r="H5" s="78" t="s">
        <v>126</v>
      </c>
      <c r="I5" s="78" t="s">
        <v>125</v>
      </c>
      <c r="J5" s="78" t="s">
        <v>126</v>
      </c>
      <c r="K5" s="78" t="s">
        <v>125</v>
      </c>
      <c r="L5" s="78" t="s">
        <v>126</v>
      </c>
      <c r="M5" s="79"/>
      <c r="N5" s="80" t="s">
        <v>106</v>
      </c>
      <c r="O5" s="81"/>
      <c r="P5" s="81"/>
      <c r="Q5" s="82"/>
      <c r="R5" s="83"/>
      <c r="S5" s="38" t="s">
        <v>127</v>
      </c>
      <c r="T5" s="38" t="s">
        <v>127</v>
      </c>
      <c r="U5" s="202"/>
      <c r="V5" s="204"/>
      <c r="W5" s="84" t="s">
        <v>128</v>
      </c>
      <c r="X5" s="78" t="s">
        <v>128</v>
      </c>
      <c r="Y5" s="78" t="s">
        <v>128</v>
      </c>
      <c r="Z5" s="78" t="s">
        <v>128</v>
      </c>
      <c r="AA5" s="78" t="s">
        <v>128</v>
      </c>
      <c r="AB5" s="78" t="s">
        <v>128</v>
      </c>
      <c r="AC5" s="78" t="s">
        <v>128</v>
      </c>
      <c r="AD5" s="78" t="s">
        <v>128</v>
      </c>
      <c r="AE5" s="78" t="s">
        <v>128</v>
      </c>
      <c r="AF5" s="78" t="s">
        <v>128</v>
      </c>
      <c r="AG5" s="119"/>
      <c r="AH5" s="85"/>
      <c r="AI5" s="85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7"/>
      <c r="DD5" s="87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202"/>
      <c r="EE5" s="204"/>
      <c r="EF5" s="75"/>
      <c r="EG5" s="75"/>
      <c r="EH5" s="75"/>
      <c r="EI5" s="75"/>
      <c r="EJ5" s="75"/>
      <c r="EK5" s="75"/>
      <c r="EL5" s="76"/>
      <c r="EM5" s="76"/>
      <c r="EN5" s="77"/>
      <c r="EO5" s="77"/>
      <c r="EP5" s="77"/>
      <c r="EQ5" s="38" t="s">
        <v>127</v>
      </c>
    </row>
    <row r="6" spans="1:227" s="11" customFormat="1" x14ac:dyDescent="0.3">
      <c r="A6" s="24" t="s">
        <v>107</v>
      </c>
      <c r="B6" s="56">
        <v>7.9751619999999998E-16</v>
      </c>
      <c r="C6" s="57">
        <v>3.5197899999999997E-2</v>
      </c>
      <c r="D6" s="57">
        <v>6.8619999999999998E-4</v>
      </c>
      <c r="E6" s="57">
        <v>0.32124130000000001</v>
      </c>
      <c r="F6" s="57">
        <v>3.4440000000000002E-4</v>
      </c>
      <c r="G6" s="57">
        <v>3.7753000000000001E-3</v>
      </c>
      <c r="H6" s="57">
        <v>2.3300000000000001E-5</v>
      </c>
      <c r="I6" s="57">
        <v>8.3679999999999996E-4</v>
      </c>
      <c r="J6" s="57">
        <v>1.98E-5</v>
      </c>
      <c r="K6" s="57">
        <v>1.4800000000000001E-5</v>
      </c>
      <c r="L6" s="57">
        <v>1.5500000000000001E-5</v>
      </c>
      <c r="M6" s="57">
        <v>1.0080899999999999</v>
      </c>
      <c r="N6" s="57">
        <v>5.4390000000000005E-4</v>
      </c>
      <c r="O6" s="57">
        <v>88.588930000000005</v>
      </c>
      <c r="P6" s="57">
        <v>13.48481</v>
      </c>
      <c r="Q6" s="57">
        <v>9.63556E-2</v>
      </c>
      <c r="R6" s="57">
        <v>1.4545000000000001E-2</v>
      </c>
      <c r="S6" s="91">
        <v>4.66653E-2</v>
      </c>
      <c r="T6" s="91">
        <v>7.0447000000000001E-3</v>
      </c>
      <c r="U6" s="112">
        <v>3.2000599999999997E-2</v>
      </c>
      <c r="V6" s="112">
        <v>7.785E-4</v>
      </c>
      <c r="W6" s="57">
        <v>3.5109999999999998E-3</v>
      </c>
      <c r="X6" s="57">
        <v>6.4999999999999997E-4</v>
      </c>
      <c r="Y6" s="57">
        <v>2.5599999999999999E-5</v>
      </c>
      <c r="Z6" s="57">
        <v>5.5000000000000002E-5</v>
      </c>
      <c r="AA6" s="57">
        <v>2.5999999999999998E-5</v>
      </c>
      <c r="AB6" s="57">
        <v>1.2E-5</v>
      </c>
      <c r="AC6" s="57">
        <v>2.364E-4</v>
      </c>
      <c r="AD6" s="57">
        <v>1.5E-5</v>
      </c>
      <c r="AE6" s="57">
        <v>8.1799999999999996E-5</v>
      </c>
      <c r="AF6" s="57">
        <v>1.2999999999999999E-5</v>
      </c>
      <c r="AG6" s="65" t="s">
        <v>80</v>
      </c>
      <c r="AH6" s="65"/>
      <c r="AI6" s="65"/>
      <c r="AJ6" s="65"/>
      <c r="AK6" s="65"/>
      <c r="AL6" s="65"/>
      <c r="AM6" s="66"/>
      <c r="AN6" s="65"/>
      <c r="AO6" s="67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7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Y6" s="11">
        <v>4.5899999999999998E-5</v>
      </c>
      <c r="DZ6" s="11">
        <v>4.8099999999999997E-5</v>
      </c>
      <c r="EA6" s="11">
        <v>9.6011059999999997</v>
      </c>
      <c r="EB6" s="11">
        <v>1.6550700000000002E-2</v>
      </c>
      <c r="EC6" s="11">
        <v>3.9619999999999998E-4</v>
      </c>
      <c r="ED6" s="11">
        <v>3.2000599999999997E-2</v>
      </c>
      <c r="EE6" s="11">
        <v>7.785E-4</v>
      </c>
      <c r="EF6" s="11">
        <v>-3.5791999999999998E-3</v>
      </c>
      <c r="EG6" s="11">
        <v>1.2079E-3</v>
      </c>
      <c r="EH6" s="11">
        <v>1.17445E-2</v>
      </c>
      <c r="EI6" s="11">
        <v>7.5099999999999996E-5</v>
      </c>
      <c r="EJ6" s="11">
        <v>0.10949589999999999</v>
      </c>
      <c r="EK6" s="11">
        <v>2.2087000000000001E-3</v>
      </c>
      <c r="EL6" s="11">
        <v>9.63556E-2</v>
      </c>
      <c r="EM6" s="11">
        <v>1.4545000000000001E-2</v>
      </c>
      <c r="EQ6" s="11">
        <v>7.0285E-3</v>
      </c>
      <c r="ES6" s="11">
        <v>5.7540000000000004E-3</v>
      </c>
      <c r="ET6" s="11">
        <v>0</v>
      </c>
      <c r="EU6" s="11">
        <v>0.87998319999999997</v>
      </c>
      <c r="EV6" s="11">
        <v>0.11335000000000001</v>
      </c>
      <c r="EW6" s="11">
        <v>6.6667999999999996E-3</v>
      </c>
      <c r="EX6" s="11">
        <v>0.99998849999999995</v>
      </c>
      <c r="EY6" s="11">
        <v>1.15E-5</v>
      </c>
      <c r="EZ6" s="11">
        <v>1.0183409999999999</v>
      </c>
      <c r="FA6" s="11">
        <v>6.6719999999999995E-4</v>
      </c>
      <c r="FB6" s="11">
        <v>-1.9035E-2</v>
      </c>
      <c r="FC6" s="11">
        <v>2.72E-5</v>
      </c>
      <c r="FD6" s="11">
        <v>0.98646599999999995</v>
      </c>
      <c r="FE6" s="11">
        <v>1.3533999999999999E-2</v>
      </c>
      <c r="FF6" s="11">
        <v>0.9047442</v>
      </c>
      <c r="FG6" s="11">
        <v>9.6011100000000002E-2</v>
      </c>
      <c r="FH6" s="11">
        <v>-7.5520000000000003E-4</v>
      </c>
      <c r="FI6" s="12">
        <v>7.2835259999999994E-15</v>
      </c>
      <c r="FK6" s="11" t="s">
        <v>353</v>
      </c>
      <c r="FL6" s="11">
        <v>2.6790000000000001E-4</v>
      </c>
      <c r="FM6" s="12">
        <v>5.228E-7</v>
      </c>
      <c r="FN6" s="11">
        <v>6.3578070000000002</v>
      </c>
      <c r="FO6" s="11">
        <v>1.0006619999999999</v>
      </c>
      <c r="FP6" s="11">
        <v>7.0189999999999998E-4</v>
      </c>
      <c r="FQ6" s="11">
        <v>1.2E-5</v>
      </c>
      <c r="FR6" s="11">
        <v>1.9599999999999999E-5</v>
      </c>
      <c r="FS6" s="12">
        <v>8.16E-7</v>
      </c>
      <c r="FT6" s="11">
        <v>2.7020000000000001E-4</v>
      </c>
      <c r="FU6" s="12">
        <v>4.1883E-7</v>
      </c>
      <c r="FV6" s="11">
        <v>1.196E-2</v>
      </c>
      <c r="FW6" s="11">
        <v>1.2999999999999999E-4</v>
      </c>
      <c r="FX6" s="11">
        <v>7.2999999999999996E-4</v>
      </c>
      <c r="FY6" s="11">
        <v>9.2E-5</v>
      </c>
      <c r="FZ6" s="11">
        <v>2.24E-4</v>
      </c>
      <c r="GA6" s="11">
        <v>1.5999999999999999E-5</v>
      </c>
      <c r="GB6" s="11">
        <v>262.8</v>
      </c>
      <c r="GC6" s="11">
        <v>1.7</v>
      </c>
      <c r="GD6" s="11">
        <v>1.96</v>
      </c>
      <c r="GE6" s="11">
        <v>0</v>
      </c>
      <c r="GF6" s="11">
        <v>3.5197899999999997E-2</v>
      </c>
      <c r="GG6" s="11">
        <v>6.8619999999999998E-4</v>
      </c>
      <c r="GH6" s="11">
        <v>0.32145410000000002</v>
      </c>
      <c r="GI6" s="11">
        <v>3.4459999999999997E-4</v>
      </c>
      <c r="GJ6" s="11">
        <v>3.7753000000000001E-3</v>
      </c>
      <c r="GK6" s="11">
        <v>2.3300000000000001E-5</v>
      </c>
      <c r="GL6" s="11">
        <v>5.3203E-3</v>
      </c>
      <c r="GM6" s="11">
        <v>1.262E-4</v>
      </c>
      <c r="GN6" s="11">
        <v>1.4800000000000001E-5</v>
      </c>
      <c r="GO6" s="11">
        <v>1.5500000000000001E-5</v>
      </c>
      <c r="GP6" s="11">
        <v>3.8160000000000001E-4</v>
      </c>
      <c r="GQ6" s="11">
        <v>116.01519999999999</v>
      </c>
      <c r="GR6" s="11">
        <v>9.1939519999999995</v>
      </c>
      <c r="GS6" s="11">
        <v>2.0307200000000001</v>
      </c>
      <c r="GT6" s="11">
        <v>115.9974</v>
      </c>
      <c r="GU6" s="11">
        <v>0.99984399999999996</v>
      </c>
      <c r="GV6" s="11">
        <v>1.7495900000000002E-2</v>
      </c>
      <c r="GW6" s="12">
        <v>5.8099999999999998E-11</v>
      </c>
      <c r="GX6" s="12">
        <v>1.6E-13</v>
      </c>
      <c r="GY6" s="12">
        <v>4.962E-10</v>
      </c>
      <c r="GZ6" s="12">
        <v>1.3399999999999999E-12</v>
      </c>
      <c r="HA6" s="11">
        <v>1.975E-2</v>
      </c>
      <c r="HB6" s="11">
        <v>0</v>
      </c>
      <c r="HC6" s="12">
        <v>7.0679999999999999E-6</v>
      </c>
      <c r="HD6" s="11">
        <v>0</v>
      </c>
      <c r="HE6" s="12">
        <v>6.3080000000000001E-9</v>
      </c>
      <c r="HF6" s="11">
        <v>0</v>
      </c>
      <c r="HG6" s="11">
        <v>1.167E-2</v>
      </c>
      <c r="HH6" s="11">
        <v>0</v>
      </c>
      <c r="HI6" s="11">
        <v>298.56</v>
      </c>
      <c r="HJ6" s="11">
        <v>0.5</v>
      </c>
      <c r="HK6" s="11">
        <v>1583.9</v>
      </c>
      <c r="HL6" s="11">
        <v>3</v>
      </c>
      <c r="HM6" s="11">
        <v>1.196E-2</v>
      </c>
      <c r="HN6" s="11">
        <v>-2.2359999999999999E-4</v>
      </c>
      <c r="HO6" s="12">
        <v>4.0433499999999998E-10</v>
      </c>
      <c r="HP6" s="11">
        <v>24.678699999999999</v>
      </c>
      <c r="HQ6" s="11">
        <v>29.098600000000001</v>
      </c>
      <c r="HR6" s="11">
        <v>27.0307</v>
      </c>
      <c r="HS6" s="11">
        <v>-134.88499999999999</v>
      </c>
    </row>
    <row r="7" spans="1:227" s="11" customFormat="1" x14ac:dyDescent="0.3">
      <c r="A7" s="24" t="s">
        <v>108</v>
      </c>
      <c r="B7" s="56">
        <v>1.1458490000000001E-15</v>
      </c>
      <c r="C7" s="57">
        <v>5.0571900000000003E-2</v>
      </c>
      <c r="D7" s="57">
        <v>6.8619999999999998E-4</v>
      </c>
      <c r="E7" s="57">
        <v>0.35062939999999998</v>
      </c>
      <c r="F7" s="57">
        <v>3.346E-4</v>
      </c>
      <c r="G7" s="57">
        <v>4.1406000000000004E-3</v>
      </c>
      <c r="H7" s="57">
        <v>2.51E-5</v>
      </c>
      <c r="I7" s="57">
        <v>7.6480000000000005E-4</v>
      </c>
      <c r="J7" s="57">
        <v>1.8600000000000001E-5</v>
      </c>
      <c r="K7" s="57">
        <v>7.0900000000000002E-5</v>
      </c>
      <c r="L7" s="57">
        <v>1.5299999999999999E-5</v>
      </c>
      <c r="M7" s="57">
        <v>1.0080899999999999</v>
      </c>
      <c r="N7" s="57">
        <v>5.4390000000000005E-4</v>
      </c>
      <c r="O7" s="57">
        <v>58.686419999999998</v>
      </c>
      <c r="P7" s="57">
        <v>9.2017679999999995</v>
      </c>
      <c r="Q7" s="57">
        <v>8.4160700000000005E-2</v>
      </c>
      <c r="R7" s="57">
        <v>1.3147300000000001E-2</v>
      </c>
      <c r="S7" s="91">
        <v>4.0759299999999998E-2</v>
      </c>
      <c r="T7" s="91">
        <v>6.3676999999999996E-3</v>
      </c>
      <c r="U7" s="112">
        <v>2.6788699999999999E-2</v>
      </c>
      <c r="V7" s="112">
        <v>6.6969999999999996E-4</v>
      </c>
      <c r="W7" s="57">
        <v>3.5109999999999998E-3</v>
      </c>
      <c r="X7" s="57">
        <v>6.4999999999999997E-4</v>
      </c>
      <c r="Y7" s="57">
        <v>2.5599999999999999E-5</v>
      </c>
      <c r="Z7" s="57">
        <v>5.5000000000000002E-5</v>
      </c>
      <c r="AA7" s="57">
        <v>2.5999999999999998E-5</v>
      </c>
      <c r="AB7" s="57">
        <v>1.2E-5</v>
      </c>
      <c r="AC7" s="57">
        <v>2.364E-4</v>
      </c>
      <c r="AD7" s="57">
        <v>1.5E-5</v>
      </c>
      <c r="AE7" s="57">
        <v>8.1799999999999996E-5</v>
      </c>
      <c r="AF7" s="57">
        <v>1.2999999999999999E-5</v>
      </c>
      <c r="AG7" s="65" t="s">
        <v>80</v>
      </c>
      <c r="AH7" s="65"/>
      <c r="AI7" s="65"/>
      <c r="AJ7" s="65"/>
      <c r="AK7" s="65"/>
      <c r="AL7" s="65"/>
      <c r="AM7" s="66"/>
      <c r="AN7" s="65"/>
      <c r="AO7" s="67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7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Y7" s="11">
        <v>2.0210000000000001E-4</v>
      </c>
      <c r="DZ7" s="11">
        <v>4.35E-5</v>
      </c>
      <c r="EA7" s="11">
        <v>1.827278</v>
      </c>
      <c r="EB7" s="11">
        <v>1.3891499999999999E-2</v>
      </c>
      <c r="EC7" s="11">
        <v>3.4089999999999999E-4</v>
      </c>
      <c r="ED7" s="11">
        <v>2.6788699999999999E-2</v>
      </c>
      <c r="EE7" s="11">
        <v>6.6969999999999996E-4</v>
      </c>
      <c r="EF7" s="11">
        <v>-3.1419E-3</v>
      </c>
      <c r="EG7" s="11">
        <v>1.1843999999999999E-3</v>
      </c>
      <c r="EH7" s="11">
        <v>1.1801300000000001E-2</v>
      </c>
      <c r="EI7" s="11">
        <v>7.3800000000000005E-5</v>
      </c>
      <c r="EJ7" s="11">
        <v>0.14413609999999999</v>
      </c>
      <c r="EK7" s="11">
        <v>2.0263E-3</v>
      </c>
      <c r="EL7" s="11">
        <v>8.4160700000000005E-2</v>
      </c>
      <c r="EM7" s="11">
        <v>1.3147300000000001E-2</v>
      </c>
      <c r="EQ7" s="11">
        <v>6.3531000000000004E-3</v>
      </c>
      <c r="ES7" s="11">
        <v>6.8468000000000001E-3</v>
      </c>
      <c r="ET7" s="11">
        <v>0</v>
      </c>
      <c r="EU7" s="11">
        <v>0.58389199999999997</v>
      </c>
      <c r="EV7" s="11">
        <v>0.4110434</v>
      </c>
      <c r="EW7" s="11">
        <v>5.0645999999999998E-3</v>
      </c>
      <c r="EX7" s="11">
        <v>0.99999039999999995</v>
      </c>
      <c r="EY7" s="12">
        <v>9.5932529999999999E-6</v>
      </c>
      <c r="EZ7" s="11">
        <v>1.0134369999999999</v>
      </c>
      <c r="FA7" s="11">
        <v>3.1695999999999998E-3</v>
      </c>
      <c r="FB7" s="11">
        <v>-1.6629000000000001E-2</v>
      </c>
      <c r="FC7" s="11">
        <v>2.27E-5</v>
      </c>
      <c r="FD7" s="11">
        <v>0.98387519999999995</v>
      </c>
      <c r="FE7" s="11">
        <v>1.6124800000000002E-2</v>
      </c>
      <c r="FF7" s="11">
        <v>0.98187809999999998</v>
      </c>
      <c r="FG7" s="11">
        <v>1.8272799999999999E-2</v>
      </c>
      <c r="FH7" s="11">
        <v>-1.5090000000000001E-4</v>
      </c>
      <c r="FI7" s="12">
        <v>7.9497679999999994E-15</v>
      </c>
      <c r="FK7" s="11" t="s">
        <v>353</v>
      </c>
      <c r="FL7" s="11">
        <v>2.6790000000000001E-4</v>
      </c>
      <c r="FM7" s="12">
        <v>5.228E-7</v>
      </c>
      <c r="FN7" s="11">
        <v>6.3726479999999999</v>
      </c>
      <c r="FO7" s="11">
        <v>1.0006630000000001</v>
      </c>
      <c r="FP7" s="11">
        <v>7.0189999999999998E-4</v>
      </c>
      <c r="FQ7" s="11">
        <v>1.2E-5</v>
      </c>
      <c r="FR7" s="11">
        <v>1.9599999999999999E-5</v>
      </c>
      <c r="FS7" s="12">
        <v>8.16E-7</v>
      </c>
      <c r="FT7" s="11">
        <v>2.7020000000000001E-4</v>
      </c>
      <c r="FU7" s="12">
        <v>4.1883E-7</v>
      </c>
      <c r="FV7" s="11">
        <v>1.196E-2</v>
      </c>
      <c r="FW7" s="11">
        <v>1.2999999999999999E-4</v>
      </c>
      <c r="FX7" s="11">
        <v>7.2999999999999996E-4</v>
      </c>
      <c r="FY7" s="11">
        <v>9.2E-5</v>
      </c>
      <c r="FZ7" s="11">
        <v>2.24E-4</v>
      </c>
      <c r="GA7" s="11">
        <v>1.5999999999999999E-5</v>
      </c>
      <c r="GB7" s="11">
        <v>262.8</v>
      </c>
      <c r="GC7" s="11">
        <v>1.7</v>
      </c>
      <c r="GD7" s="11">
        <v>1.96</v>
      </c>
      <c r="GE7" s="11">
        <v>0</v>
      </c>
      <c r="GF7" s="11">
        <v>5.0571900000000003E-2</v>
      </c>
      <c r="GG7" s="11">
        <v>6.8619999999999998E-4</v>
      </c>
      <c r="GH7" s="11">
        <v>0.3508618</v>
      </c>
      <c r="GI7" s="11">
        <v>3.3480000000000001E-4</v>
      </c>
      <c r="GJ7" s="11">
        <v>4.1406000000000004E-3</v>
      </c>
      <c r="GK7" s="11">
        <v>2.51E-5</v>
      </c>
      <c r="GL7" s="11">
        <v>4.8739999999999999E-3</v>
      </c>
      <c r="GM7" s="11">
        <v>1.1849999999999999E-4</v>
      </c>
      <c r="GN7" s="11">
        <v>7.0900000000000002E-5</v>
      </c>
      <c r="GO7" s="11">
        <v>1.5299999999999999E-5</v>
      </c>
      <c r="GP7" s="11">
        <v>1.3833000000000001E-3</v>
      </c>
      <c r="GQ7" s="11">
        <v>21.97729</v>
      </c>
      <c r="GR7" s="11">
        <v>6.9731350000000001</v>
      </c>
      <c r="GS7" s="11">
        <v>1.4129640000000001</v>
      </c>
      <c r="GT7" s="11">
        <v>21.931850000000001</v>
      </c>
      <c r="GU7" s="11">
        <v>0.99785360000000001</v>
      </c>
      <c r="GV7" s="11">
        <v>6.4312999999999995E-2</v>
      </c>
      <c r="GW7" s="12">
        <v>5.8099999999999998E-11</v>
      </c>
      <c r="GX7" s="12">
        <v>1.6E-13</v>
      </c>
      <c r="GY7" s="12">
        <v>4.962E-10</v>
      </c>
      <c r="GZ7" s="12">
        <v>1.3399999999999999E-12</v>
      </c>
      <c r="HA7" s="11">
        <v>1.975E-2</v>
      </c>
      <c r="HB7" s="11">
        <v>0</v>
      </c>
      <c r="HC7" s="12">
        <v>7.0679999999999999E-6</v>
      </c>
      <c r="HD7" s="11">
        <v>0</v>
      </c>
      <c r="HE7" s="12">
        <v>6.3080000000000001E-9</v>
      </c>
      <c r="HF7" s="11">
        <v>0</v>
      </c>
      <c r="HG7" s="11">
        <v>1.167E-2</v>
      </c>
      <c r="HH7" s="11">
        <v>0</v>
      </c>
      <c r="HI7" s="11">
        <v>298.56</v>
      </c>
      <c r="HJ7" s="11">
        <v>0.5</v>
      </c>
      <c r="HK7" s="11">
        <v>1583.9</v>
      </c>
      <c r="HL7" s="11">
        <v>3</v>
      </c>
      <c r="HM7" s="11">
        <v>1.196E-2</v>
      </c>
      <c r="HN7" s="11">
        <v>-1.962E-4</v>
      </c>
      <c r="HO7" s="12">
        <v>4.0952499999999999E-10</v>
      </c>
      <c r="HP7" s="11">
        <v>24.5505</v>
      </c>
      <c r="HQ7" s="11">
        <v>29.118200000000002</v>
      </c>
      <c r="HR7" s="11">
        <v>27.022200000000002</v>
      </c>
      <c r="HS7" s="11">
        <v>-134.988</v>
      </c>
    </row>
    <row r="8" spans="1:227" x14ac:dyDescent="0.3">
      <c r="A8" s="19" t="s">
        <v>114</v>
      </c>
      <c r="B8" s="54">
        <v>1.5216819999999999E-15</v>
      </c>
      <c r="C8" s="55">
        <v>6.7166500000000004E-2</v>
      </c>
      <c r="D8" s="55">
        <v>6.9289999999999998E-4</v>
      </c>
      <c r="E8" s="55">
        <v>0.42091089999999998</v>
      </c>
      <c r="F8" s="55">
        <v>4.3350000000000002E-4</v>
      </c>
      <c r="G8" s="55">
        <v>4.9538000000000004E-3</v>
      </c>
      <c r="H8" s="55">
        <v>2.6800000000000001E-5</v>
      </c>
      <c r="I8" s="55">
        <v>1.0279E-3</v>
      </c>
      <c r="J8" s="55">
        <v>2.12E-5</v>
      </c>
      <c r="K8" s="55">
        <v>1.239E-4</v>
      </c>
      <c r="L8" s="55">
        <v>1.5500000000000001E-5</v>
      </c>
      <c r="M8" s="55">
        <v>1.0080899999999999</v>
      </c>
      <c r="N8" s="55">
        <v>5.4390000000000005E-4</v>
      </c>
      <c r="O8" s="55">
        <v>45.438519999999997</v>
      </c>
      <c r="P8" s="55">
        <v>7.0343210000000003</v>
      </c>
      <c r="Q8" s="55">
        <v>7.2129100000000002E-2</v>
      </c>
      <c r="R8" s="55">
        <v>1.1143699999999999E-2</v>
      </c>
      <c r="S8" s="92">
        <v>3.4932400000000002E-2</v>
      </c>
      <c r="T8" s="92">
        <v>5.3972999999999998E-3</v>
      </c>
      <c r="U8" s="113">
        <v>3.0183600000000001E-2</v>
      </c>
      <c r="V8" s="113">
        <v>6.4000000000000005E-4</v>
      </c>
      <c r="W8" s="55">
        <v>3.5109999999999998E-3</v>
      </c>
      <c r="X8" s="55">
        <v>6.4999999999999997E-4</v>
      </c>
      <c r="Y8" s="55">
        <v>2.5599999999999999E-5</v>
      </c>
      <c r="Z8" s="55">
        <v>5.5000000000000002E-5</v>
      </c>
      <c r="AA8" s="55">
        <v>2.5999999999999998E-5</v>
      </c>
      <c r="AB8" s="55">
        <v>1.2E-5</v>
      </c>
      <c r="AC8" s="55">
        <v>2.364E-4</v>
      </c>
      <c r="AD8" s="55">
        <v>1.5E-5</v>
      </c>
      <c r="AE8" s="55">
        <v>8.1799999999999996E-5</v>
      </c>
      <c r="AF8" s="55">
        <v>1.2999999999999999E-5</v>
      </c>
      <c r="AG8" s="69"/>
      <c r="AH8" s="69"/>
      <c r="AI8" s="69"/>
      <c r="AJ8" s="69"/>
      <c r="AK8" s="69"/>
      <c r="AL8" s="69"/>
      <c r="AM8" s="89"/>
      <c r="AN8" s="69"/>
      <c r="AO8" s="90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90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Y8" s="68">
        <v>2.942E-4</v>
      </c>
      <c r="DZ8" s="68">
        <v>3.6900000000000002E-5</v>
      </c>
      <c r="EA8" s="68">
        <v>1.414272</v>
      </c>
      <c r="EB8" s="68">
        <v>1.56236E-2</v>
      </c>
      <c r="EC8" s="68">
        <v>3.255E-4</v>
      </c>
      <c r="ED8" s="68">
        <v>3.0183600000000001E-2</v>
      </c>
      <c r="EE8" s="68">
        <v>6.4000000000000005E-4</v>
      </c>
      <c r="EF8" s="68">
        <v>-4.0575999999999997E-3</v>
      </c>
      <c r="EG8" s="68">
        <v>1.0619E-3</v>
      </c>
      <c r="EH8" s="68">
        <v>1.17614E-2</v>
      </c>
      <c r="EI8" s="68">
        <v>6.6199999999999996E-5</v>
      </c>
      <c r="EJ8" s="68">
        <v>0.1594682</v>
      </c>
      <c r="EK8" s="68">
        <v>1.7094E-3</v>
      </c>
      <c r="EL8" s="68">
        <v>7.2129100000000002E-2</v>
      </c>
      <c r="EM8" s="68">
        <v>1.1143699999999999E-2</v>
      </c>
      <c r="EQ8" s="68">
        <v>5.3848999999999998E-3</v>
      </c>
      <c r="ES8" s="68">
        <v>6.9924000000000002E-3</v>
      </c>
      <c r="ET8" s="68">
        <v>0</v>
      </c>
      <c r="EU8" s="68">
        <v>0.45230520000000002</v>
      </c>
      <c r="EV8" s="68">
        <v>0.54311710000000002</v>
      </c>
      <c r="EW8" s="68">
        <v>4.5776999999999997E-3</v>
      </c>
      <c r="EX8" s="68">
        <v>0.99998920000000002</v>
      </c>
      <c r="EY8" s="68">
        <v>1.08E-5</v>
      </c>
      <c r="EZ8" s="68">
        <v>1.0168729999999999</v>
      </c>
      <c r="FA8" s="68">
        <v>4.6492E-3</v>
      </c>
      <c r="FB8" s="68">
        <v>-2.1548100000000001E-2</v>
      </c>
      <c r="FC8" s="68">
        <v>2.5700000000000001E-5</v>
      </c>
      <c r="FD8" s="68">
        <v>0.98566290000000001</v>
      </c>
      <c r="FE8" s="68">
        <v>1.43371E-2</v>
      </c>
      <c r="FF8" s="68">
        <v>0.98599150000000002</v>
      </c>
      <c r="FG8" s="68">
        <v>1.4142699999999999E-2</v>
      </c>
      <c r="FH8" s="68">
        <v>-1.3420000000000001E-4</v>
      </c>
      <c r="FI8" s="88">
        <v>9.5422310000000003E-15</v>
      </c>
      <c r="FK8" s="68" t="s">
        <v>353</v>
      </c>
      <c r="FL8" s="68">
        <v>2.6790000000000001E-4</v>
      </c>
      <c r="FM8" s="88">
        <v>5.228E-7</v>
      </c>
      <c r="FN8" s="68">
        <v>6.4016440000000001</v>
      </c>
      <c r="FO8" s="68">
        <v>1.0006649999999999</v>
      </c>
      <c r="FP8" s="68">
        <v>7.0189999999999998E-4</v>
      </c>
      <c r="FQ8" s="68">
        <v>1.2E-5</v>
      </c>
      <c r="FR8" s="68">
        <v>1.9599999999999999E-5</v>
      </c>
      <c r="FS8" s="88">
        <v>8.16E-7</v>
      </c>
      <c r="FT8" s="68">
        <v>2.7020000000000001E-4</v>
      </c>
      <c r="FU8" s="88">
        <v>4.1883E-7</v>
      </c>
      <c r="FV8" s="68">
        <v>1.196E-2</v>
      </c>
      <c r="FW8" s="68">
        <v>1.2999999999999999E-4</v>
      </c>
      <c r="FX8" s="68">
        <v>7.2999999999999996E-4</v>
      </c>
      <c r="FY8" s="68">
        <v>9.2E-5</v>
      </c>
      <c r="FZ8" s="68">
        <v>2.24E-4</v>
      </c>
      <c r="GA8" s="68">
        <v>1.5999999999999999E-5</v>
      </c>
      <c r="GB8" s="68">
        <v>262.8</v>
      </c>
      <c r="GC8" s="68">
        <v>1.7</v>
      </c>
      <c r="GD8" s="68">
        <v>1.96</v>
      </c>
      <c r="GE8" s="68">
        <v>0</v>
      </c>
      <c r="GF8" s="68">
        <v>6.7166500000000004E-2</v>
      </c>
      <c r="GG8" s="68">
        <v>6.9289999999999998E-4</v>
      </c>
      <c r="GH8" s="68">
        <v>0.42119060000000003</v>
      </c>
      <c r="GI8" s="68">
        <v>4.3379999999999997E-4</v>
      </c>
      <c r="GJ8" s="68">
        <v>4.9538000000000004E-3</v>
      </c>
      <c r="GK8" s="68">
        <v>2.6800000000000001E-5</v>
      </c>
      <c r="GL8" s="68">
        <v>6.5805000000000004E-3</v>
      </c>
      <c r="GM8" s="68">
        <v>1.3579999999999999E-4</v>
      </c>
      <c r="GN8" s="68">
        <v>1.239E-4</v>
      </c>
      <c r="GO8" s="68">
        <v>1.5500000000000001E-5</v>
      </c>
      <c r="GP8" s="68">
        <v>1.8270999999999999E-3</v>
      </c>
      <c r="GQ8" s="68">
        <v>12.76202</v>
      </c>
      <c r="GR8" s="68">
        <v>6.2996129999999999</v>
      </c>
      <c r="GS8" s="68">
        <v>1.0768930000000001</v>
      </c>
      <c r="GT8" s="68">
        <v>12.71668</v>
      </c>
      <c r="GU8" s="68">
        <v>0.99620350000000002</v>
      </c>
      <c r="GV8" s="68">
        <v>8.4331100000000006E-2</v>
      </c>
      <c r="GW8" s="88">
        <v>5.8099999999999998E-11</v>
      </c>
      <c r="GX8" s="88">
        <v>1.6E-13</v>
      </c>
      <c r="GY8" s="88">
        <v>4.962E-10</v>
      </c>
      <c r="GZ8" s="88">
        <v>1.3399999999999999E-12</v>
      </c>
      <c r="HA8" s="68">
        <v>1.975E-2</v>
      </c>
      <c r="HB8" s="68">
        <v>0</v>
      </c>
      <c r="HC8" s="88">
        <v>7.0679999999999999E-6</v>
      </c>
      <c r="HD8" s="68">
        <v>0</v>
      </c>
      <c r="HE8" s="88">
        <v>6.3080000000000001E-9</v>
      </c>
      <c r="HF8" s="68">
        <v>0</v>
      </c>
      <c r="HG8" s="68">
        <v>1.167E-2</v>
      </c>
      <c r="HH8" s="68">
        <v>0</v>
      </c>
      <c r="HI8" s="68">
        <v>298.56</v>
      </c>
      <c r="HJ8" s="68">
        <v>0.5</v>
      </c>
      <c r="HK8" s="68">
        <v>1583.9</v>
      </c>
      <c r="HL8" s="68">
        <v>3</v>
      </c>
      <c r="HM8" s="68">
        <v>1.196E-2</v>
      </c>
      <c r="HN8" s="68">
        <v>-2.5339999999999998E-4</v>
      </c>
      <c r="HO8" s="88">
        <v>4.0997400000000002E-10</v>
      </c>
      <c r="HP8" s="68">
        <v>24.297000000000001</v>
      </c>
      <c r="HQ8" s="68">
        <v>29.004899999999999</v>
      </c>
      <c r="HR8" s="68">
        <v>26.755400000000002</v>
      </c>
      <c r="HS8" s="68">
        <v>-135.56899999999999</v>
      </c>
    </row>
    <row r="9" spans="1:227" x14ac:dyDescent="0.3">
      <c r="A9" s="19" t="s">
        <v>110</v>
      </c>
      <c r="B9" s="54">
        <v>1.3137509999999999E-15</v>
      </c>
      <c r="C9" s="55">
        <v>5.79888E-2</v>
      </c>
      <c r="D9" s="55">
        <v>6.9289999999999998E-4</v>
      </c>
      <c r="E9" s="55">
        <v>0.28205659999999999</v>
      </c>
      <c r="F9" s="55">
        <v>3.5429999999999999E-4</v>
      </c>
      <c r="G9" s="55">
        <v>3.3440000000000002E-3</v>
      </c>
      <c r="H9" s="55">
        <v>2.0800000000000001E-5</v>
      </c>
      <c r="I9" s="55">
        <v>8.8639999999999997E-4</v>
      </c>
      <c r="J9" s="55">
        <v>1.9199999999999999E-5</v>
      </c>
      <c r="K9" s="55">
        <v>1.35E-4</v>
      </c>
      <c r="L9" s="55">
        <v>1.5500000000000001E-5</v>
      </c>
      <c r="M9" s="55">
        <v>1.0080899999999999</v>
      </c>
      <c r="N9" s="55">
        <v>5.4390000000000005E-4</v>
      </c>
      <c r="O9" s="55">
        <v>31.026969999999999</v>
      </c>
      <c r="P9" s="55">
        <v>8.1015010000000007</v>
      </c>
      <c r="Q9" s="55">
        <v>6.35212E-2</v>
      </c>
      <c r="R9" s="55">
        <v>1.6572300000000002E-2</v>
      </c>
      <c r="S9" s="92">
        <v>3.0763599999999999E-2</v>
      </c>
      <c r="T9" s="92">
        <v>8.0262000000000007E-3</v>
      </c>
      <c r="U9" s="113">
        <v>3.90584E-2</v>
      </c>
      <c r="V9" s="113">
        <v>8.6700000000000004E-4</v>
      </c>
      <c r="W9" s="55">
        <v>3.5109999999999998E-3</v>
      </c>
      <c r="X9" s="55">
        <v>6.4999999999999997E-4</v>
      </c>
      <c r="Y9" s="55">
        <v>2.5599999999999999E-5</v>
      </c>
      <c r="Z9" s="55">
        <v>5.5000000000000002E-5</v>
      </c>
      <c r="AA9" s="55">
        <v>2.5999999999999998E-5</v>
      </c>
      <c r="AB9" s="55">
        <v>1.2E-5</v>
      </c>
      <c r="AC9" s="55">
        <v>2.364E-4</v>
      </c>
      <c r="AD9" s="55">
        <v>1.5E-5</v>
      </c>
      <c r="AE9" s="55">
        <v>8.1799999999999996E-5</v>
      </c>
      <c r="AF9" s="55">
        <v>1.2999999999999999E-5</v>
      </c>
      <c r="AG9" s="69"/>
      <c r="AH9" s="69"/>
      <c r="AI9" s="69"/>
      <c r="AJ9" s="69"/>
      <c r="AK9" s="69"/>
      <c r="AL9" s="69"/>
      <c r="AM9" s="89"/>
      <c r="AN9" s="69"/>
      <c r="AO9" s="90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90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Y9" s="68">
        <v>4.7830000000000003E-4</v>
      </c>
      <c r="DZ9" s="68">
        <v>5.4799999999999997E-5</v>
      </c>
      <c r="EA9" s="68">
        <v>1.1257159999999999</v>
      </c>
      <c r="EB9" s="68">
        <v>2.0151499999999999E-2</v>
      </c>
      <c r="EC9" s="68">
        <v>4.4099999999999999E-4</v>
      </c>
      <c r="ED9" s="68">
        <v>3.90584E-2</v>
      </c>
      <c r="EE9" s="68">
        <v>8.6700000000000004E-4</v>
      </c>
      <c r="EF9" s="68">
        <v>-3.2242E-3</v>
      </c>
      <c r="EG9" s="68">
        <v>1.2358E-3</v>
      </c>
      <c r="EH9" s="68">
        <v>1.1847999999999999E-2</v>
      </c>
      <c r="EI9" s="68">
        <v>7.6699999999999994E-5</v>
      </c>
      <c r="EJ9" s="68">
        <v>0.205456</v>
      </c>
      <c r="EK9" s="68">
        <v>2.5514999999999999E-3</v>
      </c>
      <c r="EL9" s="68">
        <v>6.35212E-2</v>
      </c>
      <c r="EM9" s="68">
        <v>1.6572300000000002E-2</v>
      </c>
      <c r="EQ9" s="68">
        <v>8.0082E-3</v>
      </c>
      <c r="ES9" s="68">
        <v>4.9141000000000002E-3</v>
      </c>
      <c r="ET9" s="68">
        <v>0</v>
      </c>
      <c r="EU9" s="68">
        <v>0.30916729999999998</v>
      </c>
      <c r="EV9" s="68">
        <v>0.68727970000000005</v>
      </c>
      <c r="EW9" s="68">
        <v>3.5530000000000002E-3</v>
      </c>
      <c r="EX9" s="68">
        <v>0.99998600000000004</v>
      </c>
      <c r="EY9" s="68">
        <v>1.4E-5</v>
      </c>
      <c r="EZ9" s="68">
        <v>1.0094399999999999</v>
      </c>
      <c r="FA9" s="68">
        <v>7.5244999999999999E-3</v>
      </c>
      <c r="FB9" s="68">
        <v>-1.6997399999999999E-2</v>
      </c>
      <c r="FC9" s="68">
        <v>3.3000000000000003E-5</v>
      </c>
      <c r="FD9" s="68">
        <v>0.98888430000000005</v>
      </c>
      <c r="FE9" s="68">
        <v>1.1115699999999999E-2</v>
      </c>
      <c r="FF9" s="68">
        <v>0.98880849999999998</v>
      </c>
      <c r="FG9" s="68">
        <v>1.12572E-2</v>
      </c>
      <c r="FH9" s="68">
        <v>-6.5699999999999998E-5</v>
      </c>
      <c r="FI9" s="88">
        <v>6.3943190000000003E-15</v>
      </c>
      <c r="FK9" s="68" t="s">
        <v>353</v>
      </c>
      <c r="FL9" s="68">
        <v>2.6790000000000001E-4</v>
      </c>
      <c r="FM9" s="88">
        <v>5.228E-7</v>
      </c>
      <c r="FN9" s="68">
        <v>6.416499</v>
      </c>
      <c r="FO9" s="68">
        <v>1.0006649999999999</v>
      </c>
      <c r="FP9" s="68">
        <v>7.0189999999999998E-4</v>
      </c>
      <c r="FQ9" s="68">
        <v>1.2E-5</v>
      </c>
      <c r="FR9" s="68">
        <v>1.9599999999999999E-5</v>
      </c>
      <c r="FS9" s="88">
        <v>8.16E-7</v>
      </c>
      <c r="FT9" s="68">
        <v>2.7020000000000001E-4</v>
      </c>
      <c r="FU9" s="88">
        <v>4.1883E-7</v>
      </c>
      <c r="FV9" s="68">
        <v>1.196E-2</v>
      </c>
      <c r="FW9" s="68">
        <v>1.2999999999999999E-4</v>
      </c>
      <c r="FX9" s="68">
        <v>7.2999999999999996E-4</v>
      </c>
      <c r="FY9" s="68">
        <v>9.2E-5</v>
      </c>
      <c r="FZ9" s="68">
        <v>2.24E-4</v>
      </c>
      <c r="GA9" s="68">
        <v>1.5999999999999999E-5</v>
      </c>
      <c r="GB9" s="68">
        <v>262.8</v>
      </c>
      <c r="GC9" s="68">
        <v>1.7</v>
      </c>
      <c r="GD9" s="68">
        <v>1.96</v>
      </c>
      <c r="GE9" s="68">
        <v>0</v>
      </c>
      <c r="GF9" s="68">
        <v>5.79888E-2</v>
      </c>
      <c r="GG9" s="68">
        <v>6.9289999999999998E-4</v>
      </c>
      <c r="GH9" s="68">
        <v>0.2822443</v>
      </c>
      <c r="GI9" s="68">
        <v>3.545E-4</v>
      </c>
      <c r="GJ9" s="68">
        <v>3.3440000000000002E-3</v>
      </c>
      <c r="GK9" s="68">
        <v>2.0800000000000001E-5</v>
      </c>
      <c r="GL9" s="68">
        <v>5.6876000000000001E-3</v>
      </c>
      <c r="GM9" s="68">
        <v>1.2329999999999999E-4</v>
      </c>
      <c r="GN9" s="68">
        <v>1.35E-4</v>
      </c>
      <c r="GO9" s="68">
        <v>1.5500000000000001E-5</v>
      </c>
      <c r="GP9" s="68">
        <v>2.3099000000000001E-3</v>
      </c>
      <c r="GQ9" s="68">
        <v>11.664540000000001</v>
      </c>
      <c r="GR9" s="68">
        <v>4.8845070000000002</v>
      </c>
      <c r="GS9" s="68">
        <v>1.246302</v>
      </c>
      <c r="GT9" s="68">
        <v>11.59844</v>
      </c>
      <c r="GU9" s="68">
        <v>0.9940002</v>
      </c>
      <c r="GV9" s="68">
        <v>0.1064182</v>
      </c>
      <c r="GW9" s="88">
        <v>5.8099999999999998E-11</v>
      </c>
      <c r="GX9" s="88">
        <v>1.6E-13</v>
      </c>
      <c r="GY9" s="88">
        <v>4.962E-10</v>
      </c>
      <c r="GZ9" s="88">
        <v>1.3399999999999999E-12</v>
      </c>
      <c r="HA9" s="68">
        <v>1.975E-2</v>
      </c>
      <c r="HB9" s="68">
        <v>0</v>
      </c>
      <c r="HC9" s="88">
        <v>7.0679999999999999E-6</v>
      </c>
      <c r="HD9" s="68">
        <v>0</v>
      </c>
      <c r="HE9" s="88">
        <v>6.3080000000000001E-9</v>
      </c>
      <c r="HF9" s="68">
        <v>0</v>
      </c>
      <c r="HG9" s="68">
        <v>1.167E-2</v>
      </c>
      <c r="HH9" s="68">
        <v>0</v>
      </c>
      <c r="HI9" s="68">
        <v>298.56</v>
      </c>
      <c r="HJ9" s="68">
        <v>0.5</v>
      </c>
      <c r="HK9" s="68">
        <v>1583.9</v>
      </c>
      <c r="HL9" s="68">
        <v>3</v>
      </c>
      <c r="HM9" s="68">
        <v>1.196E-2</v>
      </c>
      <c r="HN9" s="68">
        <v>-2.0139999999999999E-4</v>
      </c>
      <c r="HO9" s="88">
        <v>4.04277E-10</v>
      </c>
      <c r="HP9" s="68">
        <v>24.757400000000001</v>
      </c>
      <c r="HQ9" s="68">
        <v>29.337800000000001</v>
      </c>
      <c r="HR9" s="68">
        <v>27.374400000000001</v>
      </c>
      <c r="HS9" s="68">
        <v>-134.834</v>
      </c>
    </row>
    <row r="10" spans="1:227" s="11" customFormat="1" x14ac:dyDescent="0.3">
      <c r="A10" s="24" t="s">
        <v>305</v>
      </c>
      <c r="B10" s="56">
        <v>2.035844E-15</v>
      </c>
      <c r="C10" s="57">
        <v>8.9866500000000002E-2</v>
      </c>
      <c r="D10" s="57">
        <v>7.0770000000000002E-4</v>
      </c>
      <c r="E10" s="57">
        <v>0.48403560000000001</v>
      </c>
      <c r="F10" s="57">
        <v>4.236E-4</v>
      </c>
      <c r="G10" s="57">
        <v>5.7647999999999996E-3</v>
      </c>
      <c r="H10" s="57">
        <v>2.6800000000000001E-5</v>
      </c>
      <c r="I10" s="57">
        <v>1.3022999999999999E-3</v>
      </c>
      <c r="J10" s="57">
        <v>1.98E-5</v>
      </c>
      <c r="K10" s="57">
        <v>1.628E-4</v>
      </c>
      <c r="L10" s="57">
        <v>1.59E-5</v>
      </c>
      <c r="M10" s="57">
        <v>1.0080899999999999</v>
      </c>
      <c r="N10" s="57">
        <v>5.4390000000000005E-4</v>
      </c>
      <c r="O10" s="100">
        <v>46.455329999999996</v>
      </c>
      <c r="P10" s="100">
        <v>5.3684070000000004</v>
      </c>
      <c r="Q10" s="109">
        <v>8.5853899999999997E-2</v>
      </c>
      <c r="R10" s="109">
        <v>9.9016999999999994E-3</v>
      </c>
      <c r="S10" s="91">
        <v>4.15793E-2</v>
      </c>
      <c r="T10" s="91">
        <v>4.7961000000000002E-3</v>
      </c>
      <c r="U10" s="112">
        <v>3.3455600000000002E-2</v>
      </c>
      <c r="V10" s="112">
        <v>5.2490000000000002E-4</v>
      </c>
      <c r="W10" s="57">
        <v>3.5109999999999998E-3</v>
      </c>
      <c r="X10" s="57">
        <v>6.4999999999999997E-4</v>
      </c>
      <c r="Y10" s="57">
        <v>2.5599999999999999E-5</v>
      </c>
      <c r="Z10" s="57">
        <v>5.5000000000000002E-5</v>
      </c>
      <c r="AA10" s="57">
        <v>2.5999999999999998E-5</v>
      </c>
      <c r="AB10" s="57">
        <v>1.2E-5</v>
      </c>
      <c r="AC10" s="57">
        <v>2.364E-4</v>
      </c>
      <c r="AD10" s="57">
        <v>1.5E-5</v>
      </c>
      <c r="AE10" s="57">
        <v>8.1799999999999996E-5</v>
      </c>
      <c r="AF10" s="57">
        <v>1.2999999999999999E-5</v>
      </c>
      <c r="AG10" s="65" t="s">
        <v>80</v>
      </c>
      <c r="AH10" s="65"/>
      <c r="AI10" s="65"/>
      <c r="AJ10" s="65"/>
      <c r="AK10" s="65"/>
      <c r="AL10" s="65"/>
      <c r="AM10" s="66"/>
      <c r="AN10" s="65"/>
      <c r="AO10" s="67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7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Y10" s="11">
        <v>3.3599999999999998E-4</v>
      </c>
      <c r="DZ10" s="11">
        <v>3.2799999999999998E-5</v>
      </c>
      <c r="EA10" s="11">
        <v>1.372498</v>
      </c>
      <c r="EB10" s="11">
        <v>1.7292999999999999E-2</v>
      </c>
      <c r="EC10" s="11">
        <v>2.6620000000000002E-4</v>
      </c>
      <c r="ED10" s="11">
        <v>3.3455600000000002E-2</v>
      </c>
      <c r="EE10" s="11">
        <v>5.2490000000000002E-4</v>
      </c>
      <c r="EF10" s="11">
        <v>-1.9318E-3</v>
      </c>
      <c r="EG10" s="11">
        <v>9.2290000000000004E-4</v>
      </c>
      <c r="EH10" s="11">
        <v>1.1901999999999999E-2</v>
      </c>
      <c r="EI10" s="11">
        <v>5.77E-5</v>
      </c>
      <c r="EJ10" s="11">
        <v>0.18553729999999999</v>
      </c>
      <c r="EK10" s="11">
        <v>1.5215000000000001E-3</v>
      </c>
      <c r="EL10" s="11">
        <v>8.5853899999999997E-2</v>
      </c>
      <c r="EM10" s="11">
        <v>9.9016999999999994E-3</v>
      </c>
      <c r="EQ10" s="11">
        <v>4.7847000000000002E-3</v>
      </c>
      <c r="ES10" s="11">
        <v>3.9322000000000003E-3</v>
      </c>
      <c r="ET10" s="11">
        <v>0</v>
      </c>
      <c r="EU10" s="11">
        <v>0.46272560000000001</v>
      </c>
      <c r="EV10" s="11">
        <v>0.53334000000000004</v>
      </c>
      <c r="EW10" s="11">
        <v>3.9344999999999996E-3</v>
      </c>
      <c r="EX10" s="11">
        <v>0.99998799999999999</v>
      </c>
      <c r="EY10" s="11">
        <v>1.2E-5</v>
      </c>
      <c r="EZ10" s="11">
        <v>1.004861</v>
      </c>
      <c r="FA10" s="11">
        <v>5.2490999999999996E-3</v>
      </c>
      <c r="FB10" s="11">
        <v>-1.0137999999999999E-2</v>
      </c>
      <c r="FC10" s="11">
        <v>2.8099999999999999E-5</v>
      </c>
      <c r="FD10" s="11">
        <v>0.98704689999999995</v>
      </c>
      <c r="FE10" s="11">
        <v>1.29531E-2</v>
      </c>
      <c r="FF10" s="11">
        <v>0.98633110000000002</v>
      </c>
      <c r="FG10" s="11">
        <v>1.3724999999999999E-2</v>
      </c>
      <c r="FH10" s="11">
        <v>-5.6100000000000002E-5</v>
      </c>
      <c r="FI10" s="12">
        <v>1.097269E-14</v>
      </c>
      <c r="FK10" s="11" t="s">
        <v>353</v>
      </c>
      <c r="FL10" s="11">
        <v>2.6790000000000001E-4</v>
      </c>
      <c r="FM10" s="12">
        <v>5.228E-7</v>
      </c>
      <c r="FN10" s="11">
        <v>6.4314780000000003</v>
      </c>
      <c r="FO10" s="11">
        <v>1.0006660000000001</v>
      </c>
      <c r="FP10" s="11">
        <v>7.0189999999999998E-4</v>
      </c>
      <c r="FQ10" s="11">
        <v>1.2E-5</v>
      </c>
      <c r="FR10" s="11">
        <v>1.9599999999999999E-5</v>
      </c>
      <c r="FS10" s="12">
        <v>8.16E-7</v>
      </c>
      <c r="FT10" s="11">
        <v>2.7020000000000001E-4</v>
      </c>
      <c r="FU10" s="12">
        <v>4.1883E-7</v>
      </c>
      <c r="FV10" s="11">
        <v>1.196E-2</v>
      </c>
      <c r="FW10" s="11">
        <v>1.2999999999999999E-4</v>
      </c>
      <c r="FX10" s="11">
        <v>7.2999999999999996E-4</v>
      </c>
      <c r="FY10" s="11">
        <v>9.2E-5</v>
      </c>
      <c r="FZ10" s="11">
        <v>2.24E-4</v>
      </c>
      <c r="GA10" s="11">
        <v>1.5999999999999999E-5</v>
      </c>
      <c r="GB10" s="11">
        <v>262.8</v>
      </c>
      <c r="GC10" s="11">
        <v>1.7</v>
      </c>
      <c r="GD10" s="11">
        <v>1.96</v>
      </c>
      <c r="GE10" s="11">
        <v>0</v>
      </c>
      <c r="GF10" s="11">
        <v>8.9866500000000002E-2</v>
      </c>
      <c r="GG10" s="11">
        <v>7.0770000000000002E-4</v>
      </c>
      <c r="GH10" s="11">
        <v>0.48435820000000002</v>
      </c>
      <c r="GI10" s="11">
        <v>4.239E-4</v>
      </c>
      <c r="GJ10" s="11">
        <v>5.7647999999999996E-3</v>
      </c>
      <c r="GK10" s="11">
        <v>2.6800000000000001E-5</v>
      </c>
      <c r="GL10" s="11">
        <v>8.3759999999999998E-3</v>
      </c>
      <c r="GM10" s="11">
        <v>1.2769999999999999E-4</v>
      </c>
      <c r="GN10" s="11">
        <v>1.628E-4</v>
      </c>
      <c r="GO10" s="11">
        <v>1.59E-5</v>
      </c>
      <c r="GP10" s="11">
        <v>1.7930999999999999E-3</v>
      </c>
      <c r="GQ10" s="11">
        <v>9.9229040000000008</v>
      </c>
      <c r="GR10" s="11">
        <v>5.4109749999999996</v>
      </c>
      <c r="GS10" s="11">
        <v>0.82328599999999996</v>
      </c>
      <c r="GT10" s="11">
        <v>9.8886140000000005</v>
      </c>
      <c r="GU10" s="11">
        <v>0.9961721</v>
      </c>
      <c r="GV10" s="11">
        <v>8.3285499999999998E-2</v>
      </c>
      <c r="GW10" s="12">
        <v>5.8099999999999998E-11</v>
      </c>
      <c r="GX10" s="12">
        <v>1.6E-13</v>
      </c>
      <c r="GY10" s="12">
        <v>4.962E-10</v>
      </c>
      <c r="GZ10" s="12">
        <v>1.3399999999999999E-12</v>
      </c>
      <c r="HA10" s="11">
        <v>1.975E-2</v>
      </c>
      <c r="HB10" s="11">
        <v>0</v>
      </c>
      <c r="HC10" s="12">
        <v>7.0679999999999999E-6</v>
      </c>
      <c r="HD10" s="11">
        <v>0</v>
      </c>
      <c r="HE10" s="12">
        <v>6.3080000000000001E-9</v>
      </c>
      <c r="HF10" s="11">
        <v>0</v>
      </c>
      <c r="HG10" s="11">
        <v>1.167E-2</v>
      </c>
      <c r="HH10" s="11">
        <v>0</v>
      </c>
      <c r="HI10" s="11">
        <v>298.56</v>
      </c>
      <c r="HJ10" s="11">
        <v>0.5</v>
      </c>
      <c r="HK10" s="11">
        <v>1583.9</v>
      </c>
      <c r="HL10" s="11">
        <v>3</v>
      </c>
      <c r="HM10" s="11">
        <v>1.196E-2</v>
      </c>
      <c r="HN10" s="11">
        <v>-1.2070000000000001E-4</v>
      </c>
      <c r="HO10" s="12">
        <v>4.0411100000000002E-10</v>
      </c>
      <c r="HP10" s="11">
        <v>24.918900000000001</v>
      </c>
      <c r="HQ10" s="11">
        <v>29.339600000000001</v>
      </c>
      <c r="HR10" s="11">
        <v>27.559000000000001</v>
      </c>
      <c r="HS10" s="11">
        <v>-134.66900000000001</v>
      </c>
    </row>
    <row r="11" spans="1:227" x14ac:dyDescent="0.3">
      <c r="A11" s="19" t="s">
        <v>306</v>
      </c>
      <c r="B11" s="54">
        <v>8.258144E-16</v>
      </c>
      <c r="C11" s="55">
        <v>3.6452600000000002E-2</v>
      </c>
      <c r="D11" s="55">
        <v>6.7449999999999997E-4</v>
      </c>
      <c r="E11" s="55">
        <v>0.1980538</v>
      </c>
      <c r="F11" s="55">
        <v>1.9780000000000001E-4</v>
      </c>
      <c r="G11" s="55">
        <v>2.4183999999999998E-3</v>
      </c>
      <c r="H11" s="55">
        <v>2.16E-5</v>
      </c>
      <c r="I11" s="55">
        <v>4.7380000000000002E-4</v>
      </c>
      <c r="J11" s="55">
        <v>1.8E-5</v>
      </c>
      <c r="K11" s="55">
        <v>7.8100000000000001E-5</v>
      </c>
      <c r="L11" s="55">
        <v>1.5299999999999999E-5</v>
      </c>
      <c r="M11" s="55">
        <v>1.0080899999999999</v>
      </c>
      <c r="N11" s="55">
        <v>5.4390000000000005E-4</v>
      </c>
      <c r="O11" s="101">
        <v>36.426859999999998</v>
      </c>
      <c r="P11" s="101">
        <v>12.75887</v>
      </c>
      <c r="Q11" s="110">
        <v>6.6735299999999997E-2</v>
      </c>
      <c r="R11" s="110">
        <v>2.3343699999999998E-2</v>
      </c>
      <c r="S11" s="92">
        <v>3.23202E-2</v>
      </c>
      <c r="T11" s="92">
        <v>1.13055E-2</v>
      </c>
      <c r="U11" s="113">
        <v>2.9768099999999999E-2</v>
      </c>
      <c r="V11" s="113">
        <v>1.1601999999999999E-3</v>
      </c>
      <c r="W11" s="55">
        <v>3.5109999999999998E-3</v>
      </c>
      <c r="X11" s="55">
        <v>6.4999999999999997E-4</v>
      </c>
      <c r="Y11" s="55">
        <v>2.5599999999999999E-5</v>
      </c>
      <c r="Z11" s="55">
        <v>5.5000000000000002E-5</v>
      </c>
      <c r="AA11" s="55">
        <v>2.5999999999999998E-5</v>
      </c>
      <c r="AB11" s="55">
        <v>1.2E-5</v>
      </c>
      <c r="AC11" s="55">
        <v>2.364E-4</v>
      </c>
      <c r="AD11" s="55">
        <v>1.5E-5</v>
      </c>
      <c r="AE11" s="55">
        <v>8.1799999999999996E-5</v>
      </c>
      <c r="AF11" s="55">
        <v>1.2999999999999999E-5</v>
      </c>
      <c r="AG11" s="69"/>
      <c r="AH11" s="69"/>
      <c r="AI11" s="69"/>
      <c r="AJ11" s="69"/>
      <c r="AK11" s="69"/>
      <c r="AL11" s="69"/>
      <c r="AM11" s="89"/>
      <c r="AN11" s="69"/>
      <c r="AO11" s="90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90"/>
      <c r="CI11" s="69"/>
      <c r="CJ11" s="90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Y11" s="68">
        <v>3.9419999999999999E-4</v>
      </c>
      <c r="DZ11" s="68">
        <v>7.7299999999999995E-5</v>
      </c>
      <c r="EA11" s="68">
        <v>1.040951</v>
      </c>
      <c r="EB11" s="68">
        <v>1.5411599999999999E-2</v>
      </c>
      <c r="EC11" s="68">
        <v>5.9139999999999996E-4</v>
      </c>
      <c r="ED11" s="68">
        <v>2.9768099999999999E-2</v>
      </c>
      <c r="EE11" s="68">
        <v>1.1601999999999999E-3</v>
      </c>
      <c r="EF11" s="68">
        <v>2.7027000000000002E-3</v>
      </c>
      <c r="EG11" s="68">
        <v>1.802E-3</v>
      </c>
      <c r="EH11" s="68">
        <v>1.22025E-2</v>
      </c>
      <c r="EI11" s="68">
        <v>1.1179999999999999E-4</v>
      </c>
      <c r="EJ11" s="68">
        <v>0.1839315</v>
      </c>
      <c r="EK11" s="68">
        <v>3.5211000000000001E-3</v>
      </c>
      <c r="EL11" s="68">
        <v>6.6735299999999997E-2</v>
      </c>
      <c r="EM11" s="68">
        <v>2.3343699999999998E-2</v>
      </c>
      <c r="EQ11" s="68">
        <v>1.1280200000000001E-2</v>
      </c>
      <c r="ES11" s="68">
        <v>1.2457899999999999E-2</v>
      </c>
      <c r="ET11" s="68">
        <v>0</v>
      </c>
      <c r="EU11" s="68">
        <v>0.3628229</v>
      </c>
      <c r="EV11" s="68">
        <v>0.63320829999999995</v>
      </c>
      <c r="EW11" s="68">
        <v>3.9687999999999998E-3</v>
      </c>
      <c r="EX11" s="68">
        <v>0.99998929999999997</v>
      </c>
      <c r="EY11" s="68">
        <v>1.0699999999999999E-5</v>
      </c>
      <c r="EZ11" s="68">
        <v>0.98011570000000003</v>
      </c>
      <c r="FA11" s="68">
        <v>6.0260000000000001E-3</v>
      </c>
      <c r="FB11" s="68">
        <v>1.38339E-2</v>
      </c>
      <c r="FC11" s="68">
        <v>2.44E-5</v>
      </c>
      <c r="FD11" s="68">
        <v>0.9854657</v>
      </c>
      <c r="FE11" s="68">
        <v>1.45343E-2</v>
      </c>
      <c r="FF11" s="68">
        <v>0.9895235</v>
      </c>
      <c r="FG11" s="68">
        <v>1.04095E-2</v>
      </c>
      <c r="FH11" s="68">
        <v>6.7000000000000002E-5</v>
      </c>
      <c r="FI11" s="88">
        <v>4.4897930000000002E-15</v>
      </c>
      <c r="FK11" s="68" t="s">
        <v>353</v>
      </c>
      <c r="FL11" s="68">
        <v>2.6790000000000001E-4</v>
      </c>
      <c r="FM11" s="88">
        <v>5.228E-7</v>
      </c>
      <c r="FN11" s="68">
        <v>6.446402</v>
      </c>
      <c r="FO11" s="68">
        <v>1.000667</v>
      </c>
      <c r="FP11" s="68">
        <v>7.0189999999999998E-4</v>
      </c>
      <c r="FQ11" s="68">
        <v>1.2E-5</v>
      </c>
      <c r="FR11" s="68">
        <v>1.9599999999999999E-5</v>
      </c>
      <c r="FS11" s="88">
        <v>8.16E-7</v>
      </c>
      <c r="FT11" s="68">
        <v>2.7020000000000001E-4</v>
      </c>
      <c r="FU11" s="88">
        <v>4.1883E-7</v>
      </c>
      <c r="FV11" s="68">
        <v>1.196E-2</v>
      </c>
      <c r="FW11" s="68">
        <v>1.2999999999999999E-4</v>
      </c>
      <c r="FX11" s="68">
        <v>7.2999999999999996E-4</v>
      </c>
      <c r="FY11" s="68">
        <v>9.2E-5</v>
      </c>
      <c r="FZ11" s="68">
        <v>2.24E-4</v>
      </c>
      <c r="GA11" s="68">
        <v>1.5999999999999999E-5</v>
      </c>
      <c r="GB11" s="68">
        <v>262.8</v>
      </c>
      <c r="GC11" s="68">
        <v>1.7</v>
      </c>
      <c r="GD11" s="68">
        <v>1.96</v>
      </c>
      <c r="GE11" s="68">
        <v>0</v>
      </c>
      <c r="GF11" s="68">
        <v>3.6452600000000002E-2</v>
      </c>
      <c r="GG11" s="68">
        <v>6.7449999999999997E-4</v>
      </c>
      <c r="GH11" s="68">
        <v>0.1981859</v>
      </c>
      <c r="GI11" s="68">
        <v>1.9790000000000001E-4</v>
      </c>
      <c r="GJ11" s="68">
        <v>2.4183999999999998E-3</v>
      </c>
      <c r="GK11" s="68">
        <v>2.16E-5</v>
      </c>
      <c r="GL11" s="68">
        <v>3.0544000000000001E-3</v>
      </c>
      <c r="GM11" s="68">
        <v>1.1620000000000001E-4</v>
      </c>
      <c r="GN11" s="68">
        <v>7.8100000000000001E-5</v>
      </c>
      <c r="GO11" s="68">
        <v>1.5299999999999999E-5</v>
      </c>
      <c r="GP11" s="68">
        <v>2.1289999999999998E-3</v>
      </c>
      <c r="GQ11" s="68">
        <v>19.909569999999999</v>
      </c>
      <c r="GR11" s="68">
        <v>5.4584109999999999</v>
      </c>
      <c r="GS11" s="68">
        <v>1.921972</v>
      </c>
      <c r="GT11" s="68">
        <v>19.816669999999998</v>
      </c>
      <c r="GU11" s="68">
        <v>0.99523490000000003</v>
      </c>
      <c r="GV11" s="68">
        <v>9.6524399999999996E-2</v>
      </c>
      <c r="GW11" s="88">
        <v>5.8099999999999998E-11</v>
      </c>
      <c r="GX11" s="88">
        <v>1.6E-13</v>
      </c>
      <c r="GY11" s="88">
        <v>4.962E-10</v>
      </c>
      <c r="GZ11" s="88">
        <v>1.3399999999999999E-12</v>
      </c>
      <c r="HA11" s="68">
        <v>1.975E-2</v>
      </c>
      <c r="HB11" s="68">
        <v>0</v>
      </c>
      <c r="HC11" s="88">
        <v>7.0679999999999999E-6</v>
      </c>
      <c r="HD11" s="68">
        <v>0</v>
      </c>
      <c r="HE11" s="88">
        <v>6.3080000000000001E-9</v>
      </c>
      <c r="HF11" s="68">
        <v>0</v>
      </c>
      <c r="HG11" s="68">
        <v>1.167E-2</v>
      </c>
      <c r="HH11" s="68">
        <v>0</v>
      </c>
      <c r="HI11" s="68">
        <v>298.56</v>
      </c>
      <c r="HJ11" s="68">
        <v>0.5</v>
      </c>
      <c r="HK11" s="68">
        <v>1583.9</v>
      </c>
      <c r="HL11" s="68">
        <v>3</v>
      </c>
      <c r="HM11" s="68">
        <v>1.196E-2</v>
      </c>
      <c r="HN11" s="68">
        <v>1.6880000000000001E-4</v>
      </c>
      <c r="HO11" s="88">
        <v>3.9611200000000001E-10</v>
      </c>
      <c r="HP11" s="68">
        <v>24.830200000000001</v>
      </c>
      <c r="HQ11" s="68">
        <v>29.343299999999999</v>
      </c>
      <c r="HR11" s="68">
        <v>27.506799999999998</v>
      </c>
      <c r="HS11" s="68">
        <v>-134.71100000000001</v>
      </c>
    </row>
    <row r="12" spans="1:227" x14ac:dyDescent="0.3">
      <c r="A12" s="19" t="s">
        <v>112</v>
      </c>
      <c r="B12" s="54">
        <v>6.0004750000000001E-16</v>
      </c>
      <c r="C12" s="55">
        <v>2.6487E-2</v>
      </c>
      <c r="D12" s="55">
        <v>6.7190000000000001E-4</v>
      </c>
      <c r="E12" s="55">
        <v>0.2413178</v>
      </c>
      <c r="F12" s="55">
        <v>2.854E-4</v>
      </c>
      <c r="G12" s="55">
        <v>2.8417E-3</v>
      </c>
      <c r="H12" s="55">
        <v>2.0000000000000002E-5</v>
      </c>
      <c r="I12" s="55">
        <v>6.4740000000000002E-4</v>
      </c>
      <c r="J12" s="55">
        <v>1.8600000000000001E-5</v>
      </c>
      <c r="K12" s="55">
        <v>3.7700000000000002E-5</v>
      </c>
      <c r="L12" s="55">
        <v>1.49E-5</v>
      </c>
      <c r="M12" s="55">
        <v>1.0080899999999999</v>
      </c>
      <c r="N12" s="55">
        <v>5.4390000000000005E-4</v>
      </c>
      <c r="O12" s="101">
        <v>58.487870000000001</v>
      </c>
      <c r="P12" s="101">
        <v>17.18853</v>
      </c>
      <c r="Q12" s="110">
        <v>6.3727099999999995E-2</v>
      </c>
      <c r="R12" s="110">
        <v>1.8658000000000001E-2</v>
      </c>
      <c r="S12" s="92">
        <v>3.08633E-2</v>
      </c>
      <c r="T12" s="92">
        <v>9.0363000000000006E-3</v>
      </c>
      <c r="U12" s="113">
        <v>3.3514000000000002E-2</v>
      </c>
      <c r="V12" s="113">
        <v>9.859999999999999E-4</v>
      </c>
      <c r="W12" s="55">
        <v>3.5109999999999998E-3</v>
      </c>
      <c r="X12" s="55">
        <v>6.4999999999999997E-4</v>
      </c>
      <c r="Y12" s="55">
        <v>2.5599999999999999E-5</v>
      </c>
      <c r="Z12" s="55">
        <v>5.5000000000000002E-5</v>
      </c>
      <c r="AA12" s="55">
        <v>2.5999999999999998E-5</v>
      </c>
      <c r="AB12" s="55">
        <v>1.2E-5</v>
      </c>
      <c r="AC12" s="55">
        <v>2.364E-4</v>
      </c>
      <c r="AD12" s="55">
        <v>1.5E-5</v>
      </c>
      <c r="AE12" s="55">
        <v>8.1799999999999996E-5</v>
      </c>
      <c r="AF12" s="55">
        <v>1.2999999999999999E-5</v>
      </c>
      <c r="AG12" s="69"/>
      <c r="AH12" s="69"/>
      <c r="AI12" s="69"/>
      <c r="AJ12" s="69"/>
      <c r="AK12" s="69"/>
      <c r="AL12" s="69"/>
      <c r="AM12" s="89"/>
      <c r="AN12" s="69"/>
      <c r="AO12" s="90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90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Y12" s="68">
        <v>1.561E-4</v>
      </c>
      <c r="DZ12" s="68">
        <v>6.1699999999999995E-5</v>
      </c>
      <c r="EA12" s="68">
        <v>2.9600819999999999</v>
      </c>
      <c r="EB12" s="68">
        <v>1.7322799999999999E-2</v>
      </c>
      <c r="EC12" s="68">
        <v>5.0219999999999996E-4</v>
      </c>
      <c r="ED12" s="68">
        <v>3.3514000000000002E-2</v>
      </c>
      <c r="EE12" s="68">
        <v>9.859999999999999E-4</v>
      </c>
      <c r="EF12" s="68">
        <v>-3.5347E-3</v>
      </c>
      <c r="EG12" s="68">
        <v>1.3801E-3</v>
      </c>
      <c r="EH12" s="68">
        <v>1.1768000000000001E-2</v>
      </c>
      <c r="EI12" s="68">
        <v>8.5599999999999994E-5</v>
      </c>
      <c r="EJ12" s="68">
        <v>0.1096864</v>
      </c>
      <c r="EK12" s="68">
        <v>2.8771000000000001E-3</v>
      </c>
      <c r="EL12" s="68">
        <v>6.3727099999999995E-2</v>
      </c>
      <c r="EM12" s="68">
        <v>1.8658000000000001E-2</v>
      </c>
      <c r="EQ12" s="68">
        <v>9.0159999999999997E-3</v>
      </c>
      <c r="ES12" s="68">
        <v>8.2082000000000006E-3</v>
      </c>
      <c r="ET12" s="68">
        <v>0</v>
      </c>
      <c r="EU12" s="68">
        <v>0.58098620000000001</v>
      </c>
      <c r="EV12" s="68">
        <v>0.41235850000000002</v>
      </c>
      <c r="EW12" s="68">
        <v>6.6553000000000003E-3</v>
      </c>
      <c r="EX12" s="68">
        <v>0.99998799999999999</v>
      </c>
      <c r="EY12" s="68">
        <v>1.2E-5</v>
      </c>
      <c r="EZ12" s="68">
        <v>1.0163059999999999</v>
      </c>
      <c r="FA12" s="68">
        <v>2.4266000000000001E-3</v>
      </c>
      <c r="FB12" s="68">
        <v>-1.8761099999999999E-2</v>
      </c>
      <c r="FC12" s="68">
        <v>2.8500000000000002E-5</v>
      </c>
      <c r="FD12" s="68">
        <v>0.98706919999999998</v>
      </c>
      <c r="FE12" s="68">
        <v>1.2930799999999999E-2</v>
      </c>
      <c r="FF12" s="68">
        <v>0.9706207</v>
      </c>
      <c r="FG12" s="68">
        <v>2.96008E-2</v>
      </c>
      <c r="FH12" s="68">
        <v>-2.2149999999999999E-4</v>
      </c>
      <c r="FI12" s="88">
        <v>5.4705709999999999E-15</v>
      </c>
      <c r="FK12" s="68" t="s">
        <v>353</v>
      </c>
      <c r="FL12" s="68">
        <v>2.6790000000000001E-4</v>
      </c>
      <c r="FM12" s="88">
        <v>5.228E-7</v>
      </c>
      <c r="FN12" s="68">
        <v>6.4614500000000001</v>
      </c>
      <c r="FO12" s="68">
        <v>1.0006679999999999</v>
      </c>
      <c r="FP12" s="68">
        <v>7.0189999999999998E-4</v>
      </c>
      <c r="FQ12" s="68">
        <v>1.2E-5</v>
      </c>
      <c r="FR12" s="68">
        <v>1.9599999999999999E-5</v>
      </c>
      <c r="FS12" s="88">
        <v>8.16E-7</v>
      </c>
      <c r="FT12" s="68">
        <v>2.7020000000000001E-4</v>
      </c>
      <c r="FU12" s="88">
        <v>4.1883E-7</v>
      </c>
      <c r="FV12" s="68">
        <v>1.196E-2</v>
      </c>
      <c r="FW12" s="68">
        <v>1.2999999999999999E-4</v>
      </c>
      <c r="FX12" s="68">
        <v>7.2999999999999996E-4</v>
      </c>
      <c r="FY12" s="68">
        <v>9.2E-5</v>
      </c>
      <c r="FZ12" s="68">
        <v>2.24E-4</v>
      </c>
      <c r="GA12" s="68">
        <v>1.5999999999999999E-5</v>
      </c>
      <c r="GB12" s="68">
        <v>262.8</v>
      </c>
      <c r="GC12" s="68">
        <v>1.7</v>
      </c>
      <c r="GD12" s="68">
        <v>1.96</v>
      </c>
      <c r="GE12" s="68">
        <v>0</v>
      </c>
      <c r="GF12" s="68">
        <v>2.6487E-2</v>
      </c>
      <c r="GG12" s="68">
        <v>6.7190000000000001E-4</v>
      </c>
      <c r="GH12" s="68">
        <v>0.241479</v>
      </c>
      <c r="GI12" s="68">
        <v>2.855E-4</v>
      </c>
      <c r="GJ12" s="68">
        <v>2.8417E-3</v>
      </c>
      <c r="GK12" s="68">
        <v>2.0000000000000002E-5</v>
      </c>
      <c r="GL12" s="68">
        <v>4.1831000000000004E-3</v>
      </c>
      <c r="GM12" s="68">
        <v>1.2019999999999999E-4</v>
      </c>
      <c r="GN12" s="68">
        <v>3.7700000000000002E-5</v>
      </c>
      <c r="GO12" s="68">
        <v>1.49E-5</v>
      </c>
      <c r="GP12" s="68">
        <v>1.3898999999999999E-3</v>
      </c>
      <c r="GQ12" s="68">
        <v>40.858690000000003</v>
      </c>
      <c r="GR12" s="68">
        <v>9.1778670000000009</v>
      </c>
      <c r="GS12" s="68">
        <v>2.6405889999999999</v>
      </c>
      <c r="GT12" s="68">
        <v>40.773420000000002</v>
      </c>
      <c r="GU12" s="68">
        <v>0.99788690000000002</v>
      </c>
      <c r="GV12" s="68">
        <v>6.4585600000000007E-2</v>
      </c>
      <c r="GW12" s="88">
        <v>5.8099999999999998E-11</v>
      </c>
      <c r="GX12" s="88">
        <v>1.6E-13</v>
      </c>
      <c r="GY12" s="88">
        <v>4.962E-10</v>
      </c>
      <c r="GZ12" s="88">
        <v>1.3399999999999999E-12</v>
      </c>
      <c r="HA12" s="68">
        <v>1.975E-2</v>
      </c>
      <c r="HB12" s="68">
        <v>0</v>
      </c>
      <c r="HC12" s="88">
        <v>7.0679999999999999E-6</v>
      </c>
      <c r="HD12" s="68">
        <v>0</v>
      </c>
      <c r="HE12" s="88">
        <v>6.3080000000000001E-9</v>
      </c>
      <c r="HF12" s="68">
        <v>0</v>
      </c>
      <c r="HG12" s="68">
        <v>1.167E-2</v>
      </c>
      <c r="HH12" s="68">
        <v>0</v>
      </c>
      <c r="HI12" s="68">
        <v>298.56</v>
      </c>
      <c r="HJ12" s="68">
        <v>0.5</v>
      </c>
      <c r="HK12" s="68">
        <v>1583.9</v>
      </c>
      <c r="HL12" s="68">
        <v>3</v>
      </c>
      <c r="HM12" s="68">
        <v>1.196E-2</v>
      </c>
      <c r="HN12" s="68">
        <v>-2.208E-4</v>
      </c>
      <c r="HO12" s="88">
        <v>4.0133900000000002E-10</v>
      </c>
      <c r="HP12" s="68">
        <v>24.732099999999999</v>
      </c>
      <c r="HQ12" s="68">
        <v>29.332599999999999</v>
      </c>
      <c r="HR12" s="68">
        <v>27.508600000000001</v>
      </c>
      <c r="HS12" s="68">
        <v>-134.773</v>
      </c>
    </row>
    <row r="13" spans="1:227" x14ac:dyDescent="0.3">
      <c r="A13" s="19" t="s">
        <v>308</v>
      </c>
      <c r="B13" s="54">
        <v>5.1734469999999998E-16</v>
      </c>
      <c r="C13" s="55">
        <v>2.28363E-2</v>
      </c>
      <c r="D13" s="55">
        <v>6.8950000000000001E-4</v>
      </c>
      <c r="E13" s="55">
        <v>0.1784789</v>
      </c>
      <c r="F13" s="55">
        <v>1.8819999999999999E-4</v>
      </c>
      <c r="G13" s="55">
        <v>2.104E-3</v>
      </c>
      <c r="H13" s="55">
        <v>2.0800000000000001E-5</v>
      </c>
      <c r="I13" s="55">
        <v>4.728E-4</v>
      </c>
      <c r="J13" s="55">
        <v>1.9199999999999999E-5</v>
      </c>
      <c r="K13" s="55">
        <v>4.3600000000000003E-5</v>
      </c>
      <c r="L13" s="55">
        <v>1.5299999999999999E-5</v>
      </c>
      <c r="M13" s="55">
        <v>1.0080899999999999</v>
      </c>
      <c r="N13" s="55">
        <v>5.4390000000000005E-4</v>
      </c>
      <c r="O13" s="101">
        <v>43.685699999999997</v>
      </c>
      <c r="P13" s="101">
        <v>20.426860000000001</v>
      </c>
      <c r="Q13" s="110">
        <v>5.5540100000000002E-2</v>
      </c>
      <c r="R13" s="110">
        <v>2.59157E-2</v>
      </c>
      <c r="S13" s="92">
        <v>2.6898399999999999E-2</v>
      </c>
      <c r="T13" s="92">
        <v>1.2551100000000001E-2</v>
      </c>
      <c r="U13" s="113">
        <v>3.3239600000000001E-2</v>
      </c>
      <c r="V13" s="113">
        <v>1.3810999999999999E-3</v>
      </c>
      <c r="W13" s="55">
        <v>3.5109999999999998E-3</v>
      </c>
      <c r="X13" s="55">
        <v>6.4999999999999997E-4</v>
      </c>
      <c r="Y13" s="55">
        <v>2.5599999999999999E-5</v>
      </c>
      <c r="Z13" s="55">
        <v>5.5000000000000002E-5</v>
      </c>
      <c r="AA13" s="55">
        <v>2.5999999999999998E-5</v>
      </c>
      <c r="AB13" s="55">
        <v>1.2E-5</v>
      </c>
      <c r="AC13" s="55">
        <v>2.364E-4</v>
      </c>
      <c r="AD13" s="55">
        <v>1.5E-5</v>
      </c>
      <c r="AE13" s="55">
        <v>8.1799999999999996E-5</v>
      </c>
      <c r="AF13" s="55">
        <v>1.2999999999999999E-5</v>
      </c>
      <c r="AG13" s="69"/>
      <c r="AH13" s="69"/>
      <c r="AI13" s="69"/>
      <c r="AJ13" s="69"/>
      <c r="AK13" s="69"/>
      <c r="AL13" s="69"/>
      <c r="AM13" s="89"/>
      <c r="AN13" s="69"/>
      <c r="AO13" s="90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90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Y13" s="68">
        <v>2.4429999999999998E-4</v>
      </c>
      <c r="DZ13" s="68">
        <v>8.5799999999999998E-5</v>
      </c>
      <c r="EA13" s="68">
        <v>1.87531</v>
      </c>
      <c r="EB13" s="68">
        <v>1.7182800000000002E-2</v>
      </c>
      <c r="EC13" s="68">
        <v>7.0399999999999998E-4</v>
      </c>
      <c r="ED13" s="68">
        <v>3.3239600000000001E-2</v>
      </c>
      <c r="EE13" s="68">
        <v>1.3810999999999999E-3</v>
      </c>
      <c r="EF13" s="68">
        <v>-3.6029E-3</v>
      </c>
      <c r="EG13" s="68">
        <v>1.9245E-3</v>
      </c>
      <c r="EH13" s="68">
        <v>1.17804E-2</v>
      </c>
      <c r="EI13" s="68">
        <v>1.193E-4</v>
      </c>
      <c r="EJ13" s="68">
        <v>0.12786420000000001</v>
      </c>
      <c r="EK13" s="68">
        <v>3.9899999999999996E-3</v>
      </c>
      <c r="EL13" s="68">
        <v>5.5540100000000002E-2</v>
      </c>
      <c r="EM13" s="68">
        <v>2.59157E-2</v>
      </c>
      <c r="EQ13" s="68">
        <v>1.25232E-2</v>
      </c>
      <c r="ES13" s="68">
        <v>4.0248999999999997E-3</v>
      </c>
      <c r="ET13" s="68">
        <v>0</v>
      </c>
      <c r="EU13" s="68">
        <v>0.434363</v>
      </c>
      <c r="EV13" s="68">
        <v>0.55992790000000003</v>
      </c>
      <c r="EW13" s="68">
        <v>5.7090999999999999E-3</v>
      </c>
      <c r="EX13" s="68">
        <v>0.99998810000000005</v>
      </c>
      <c r="EY13" s="68">
        <v>1.19E-5</v>
      </c>
      <c r="EZ13" s="68">
        <v>1.0152380000000001</v>
      </c>
      <c r="FA13" s="68">
        <v>3.8370000000000001E-3</v>
      </c>
      <c r="FB13" s="68">
        <v>-1.91028E-2</v>
      </c>
      <c r="FC13" s="68">
        <v>2.8200000000000001E-5</v>
      </c>
      <c r="FD13" s="68">
        <v>0.98696390000000001</v>
      </c>
      <c r="FE13" s="68">
        <v>1.30361E-2</v>
      </c>
      <c r="FF13" s="68">
        <v>0.98139149999999997</v>
      </c>
      <c r="FG13" s="68">
        <v>1.8753100000000002E-2</v>
      </c>
      <c r="FH13" s="68">
        <v>-1.4459999999999999E-4</v>
      </c>
      <c r="FI13" s="88">
        <v>4.0460470000000001E-15</v>
      </c>
      <c r="FK13" s="68" t="s">
        <v>353</v>
      </c>
      <c r="FL13" s="68">
        <v>2.6790000000000001E-4</v>
      </c>
      <c r="FM13" s="88">
        <v>5.228E-7</v>
      </c>
      <c r="FN13" s="68">
        <v>6.49085</v>
      </c>
      <c r="FO13" s="68">
        <v>1.0006699999999999</v>
      </c>
      <c r="FP13" s="68">
        <v>7.0189999999999998E-4</v>
      </c>
      <c r="FQ13" s="68">
        <v>1.2E-5</v>
      </c>
      <c r="FR13" s="68">
        <v>1.9599999999999999E-5</v>
      </c>
      <c r="FS13" s="88">
        <v>8.16E-7</v>
      </c>
      <c r="FT13" s="68">
        <v>2.7020000000000001E-4</v>
      </c>
      <c r="FU13" s="88">
        <v>4.1883E-7</v>
      </c>
      <c r="FV13" s="68">
        <v>1.196E-2</v>
      </c>
      <c r="FW13" s="68">
        <v>1.2999999999999999E-4</v>
      </c>
      <c r="FX13" s="68">
        <v>7.2999999999999996E-4</v>
      </c>
      <c r="FY13" s="68">
        <v>9.2E-5</v>
      </c>
      <c r="FZ13" s="68">
        <v>2.24E-4</v>
      </c>
      <c r="GA13" s="68">
        <v>1.5999999999999999E-5</v>
      </c>
      <c r="GB13" s="68">
        <v>262.8</v>
      </c>
      <c r="GC13" s="68">
        <v>1.7</v>
      </c>
      <c r="GD13" s="68">
        <v>1.96</v>
      </c>
      <c r="GE13" s="68">
        <v>0</v>
      </c>
      <c r="GF13" s="68">
        <v>2.28363E-2</v>
      </c>
      <c r="GG13" s="68">
        <v>6.8950000000000001E-4</v>
      </c>
      <c r="GH13" s="68">
        <v>0.17859839999999999</v>
      </c>
      <c r="GI13" s="68">
        <v>1.883E-4</v>
      </c>
      <c r="GJ13" s="68">
        <v>2.104E-3</v>
      </c>
      <c r="GK13" s="68">
        <v>2.0800000000000001E-5</v>
      </c>
      <c r="GL13" s="68">
        <v>3.0688E-3</v>
      </c>
      <c r="GM13" s="68">
        <v>1.247E-4</v>
      </c>
      <c r="GN13" s="68">
        <v>4.3600000000000003E-5</v>
      </c>
      <c r="GO13" s="68">
        <v>1.5299999999999999E-5</v>
      </c>
      <c r="GP13" s="68">
        <v>1.8856999999999999E-3</v>
      </c>
      <c r="GQ13" s="68">
        <v>35.912050000000001</v>
      </c>
      <c r="GR13" s="68">
        <v>7.8656069999999998</v>
      </c>
      <c r="GS13" s="68">
        <v>3.1384249999999998</v>
      </c>
      <c r="GT13" s="68">
        <v>35.774729999999998</v>
      </c>
      <c r="GU13" s="68">
        <v>0.99614469999999999</v>
      </c>
      <c r="GV13" s="68">
        <v>8.7378800000000006E-2</v>
      </c>
      <c r="GW13" s="88">
        <v>5.8099999999999998E-11</v>
      </c>
      <c r="GX13" s="88">
        <v>1.6E-13</v>
      </c>
      <c r="GY13" s="88">
        <v>4.962E-10</v>
      </c>
      <c r="GZ13" s="88">
        <v>1.3399999999999999E-12</v>
      </c>
      <c r="HA13" s="68">
        <v>1.975E-2</v>
      </c>
      <c r="HB13" s="68">
        <v>0</v>
      </c>
      <c r="HC13" s="88">
        <v>7.0679999999999999E-6</v>
      </c>
      <c r="HD13" s="68">
        <v>0</v>
      </c>
      <c r="HE13" s="88">
        <v>6.3080000000000001E-9</v>
      </c>
      <c r="HF13" s="68">
        <v>0</v>
      </c>
      <c r="HG13" s="68">
        <v>1.167E-2</v>
      </c>
      <c r="HH13" s="68">
        <v>0</v>
      </c>
      <c r="HI13" s="68">
        <v>298.56</v>
      </c>
      <c r="HJ13" s="68">
        <v>0.5</v>
      </c>
      <c r="HK13" s="68">
        <v>1583.9</v>
      </c>
      <c r="HL13" s="68">
        <v>3</v>
      </c>
      <c r="HM13" s="68">
        <v>1.196E-2</v>
      </c>
      <c r="HN13" s="68">
        <v>-2.2499999999999999E-4</v>
      </c>
      <c r="HO13" s="88">
        <v>4.0334799999999999E-10</v>
      </c>
      <c r="HP13" s="68">
        <v>24.826000000000001</v>
      </c>
      <c r="HQ13" s="68">
        <v>29.446300000000001</v>
      </c>
      <c r="HR13" s="68">
        <v>27.634899999999998</v>
      </c>
      <c r="HS13" s="68">
        <v>-134.679</v>
      </c>
    </row>
    <row r="14" spans="1:227" x14ac:dyDescent="0.3">
      <c r="A14" s="19" t="s">
        <v>301</v>
      </c>
      <c r="B14" s="54">
        <v>1.8095380000000002E-15</v>
      </c>
      <c r="C14" s="55">
        <v>7.9871899999999996E-2</v>
      </c>
      <c r="D14" s="55">
        <v>6.8619999999999998E-4</v>
      </c>
      <c r="E14" s="55">
        <v>0.63948479999999996</v>
      </c>
      <c r="F14" s="55">
        <v>5.2289999999999997E-4</v>
      </c>
      <c r="G14" s="55">
        <v>7.5871000000000003E-3</v>
      </c>
      <c r="H14" s="55">
        <v>3.5099999999999999E-5</v>
      </c>
      <c r="I14" s="55">
        <v>1.7166E-3</v>
      </c>
      <c r="J14" s="55">
        <v>2.19E-5</v>
      </c>
      <c r="K14" s="55">
        <v>1.2799999999999999E-4</v>
      </c>
      <c r="L14" s="55">
        <v>1.5400000000000002E-5</v>
      </c>
      <c r="M14" s="55">
        <v>1.0080899999999999</v>
      </c>
      <c r="N14" s="55">
        <v>5.4390000000000005E-4</v>
      </c>
      <c r="O14" s="101">
        <v>52.990839999999999</v>
      </c>
      <c r="P14" s="101">
        <v>5.8861720000000002</v>
      </c>
      <c r="Q14" s="110">
        <v>6.5755400000000006E-2</v>
      </c>
      <c r="R14" s="110">
        <v>7.2838E-3</v>
      </c>
      <c r="S14" s="92">
        <v>3.1845600000000002E-2</v>
      </c>
      <c r="T14" s="92">
        <v>3.5281000000000002E-3</v>
      </c>
      <c r="U14" s="113">
        <v>3.3768399999999997E-2</v>
      </c>
      <c r="V14" s="113">
        <v>4.4539999999999998E-4</v>
      </c>
      <c r="W14" s="55">
        <v>3.5109999999999998E-3</v>
      </c>
      <c r="X14" s="55">
        <v>6.4999999999999997E-4</v>
      </c>
      <c r="Y14" s="55">
        <v>2.5599999999999999E-5</v>
      </c>
      <c r="Z14" s="55">
        <v>5.5000000000000002E-5</v>
      </c>
      <c r="AA14" s="55">
        <v>2.5999999999999998E-5</v>
      </c>
      <c r="AB14" s="55">
        <v>1.2E-5</v>
      </c>
      <c r="AC14" s="55">
        <v>2.364E-4</v>
      </c>
      <c r="AD14" s="55">
        <v>1.5E-5</v>
      </c>
      <c r="AE14" s="55">
        <v>8.1799999999999996E-5</v>
      </c>
      <c r="AF14" s="55">
        <v>1.2999999999999999E-5</v>
      </c>
      <c r="AG14" s="69"/>
      <c r="AH14" s="69"/>
      <c r="AI14" s="69"/>
      <c r="AJ14" s="69"/>
      <c r="AK14" s="69"/>
      <c r="AL14" s="69"/>
      <c r="AM14" s="89"/>
      <c r="AN14" s="69"/>
      <c r="AO14" s="90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90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Y14" s="68">
        <v>2.0000000000000001E-4</v>
      </c>
      <c r="DZ14" s="68">
        <v>2.41E-5</v>
      </c>
      <c r="EA14" s="68">
        <v>2.3274469999999998</v>
      </c>
      <c r="EB14" s="68">
        <v>1.7452599999999999E-2</v>
      </c>
      <c r="EC14" s="68">
        <v>2.253E-4</v>
      </c>
      <c r="ED14" s="68">
        <v>3.3768399999999997E-2</v>
      </c>
      <c r="EE14" s="68">
        <v>4.4539999999999998E-4</v>
      </c>
      <c r="EF14" s="68">
        <v>-2.2507999999999998E-3</v>
      </c>
      <c r="EG14" s="68">
        <v>9.1E-4</v>
      </c>
      <c r="EH14" s="68">
        <v>1.18564E-2</v>
      </c>
      <c r="EI14" s="68">
        <v>5.7000000000000003E-5</v>
      </c>
      <c r="EJ14" s="68">
        <v>0.12481680000000001</v>
      </c>
      <c r="EK14" s="68">
        <v>1.1145E-3</v>
      </c>
      <c r="EL14" s="68">
        <v>6.5755400000000006E-2</v>
      </c>
      <c r="EM14" s="68">
        <v>7.2838E-3</v>
      </c>
      <c r="EQ14" s="68">
        <v>3.5197000000000002E-3</v>
      </c>
      <c r="ES14" s="68">
        <v>4.0672E-3</v>
      </c>
      <c r="ET14" s="68">
        <v>0</v>
      </c>
      <c r="EU14" s="68">
        <v>0.52680919999999998</v>
      </c>
      <c r="EV14" s="68">
        <v>0.46734229999999999</v>
      </c>
      <c r="EW14" s="68">
        <v>5.8485000000000004E-3</v>
      </c>
      <c r="EX14" s="68">
        <v>0.99998790000000004</v>
      </c>
      <c r="EY14" s="68">
        <v>1.2099999999999999E-5</v>
      </c>
      <c r="EZ14" s="68">
        <v>1.008723</v>
      </c>
      <c r="FA14" s="68">
        <v>3.1061999999999999E-3</v>
      </c>
      <c r="FB14" s="68">
        <v>-1.18575E-2</v>
      </c>
      <c r="FC14" s="68">
        <v>2.8500000000000002E-5</v>
      </c>
      <c r="FD14" s="68">
        <v>0.98716539999999997</v>
      </c>
      <c r="FE14" s="68">
        <v>1.28346E-2</v>
      </c>
      <c r="FF14" s="68">
        <v>0.97683600000000004</v>
      </c>
      <c r="FG14" s="68">
        <v>2.32745E-2</v>
      </c>
      <c r="FH14" s="68">
        <v>-1.105E-4</v>
      </c>
      <c r="FI14" s="88">
        <v>1.4497559999999999E-14</v>
      </c>
      <c r="FK14" s="68" t="s">
        <v>353</v>
      </c>
      <c r="FL14" s="68">
        <v>2.6790000000000001E-4</v>
      </c>
      <c r="FM14" s="88">
        <v>5.228E-7</v>
      </c>
      <c r="FN14" s="68">
        <v>6.5060909999999996</v>
      </c>
      <c r="FO14" s="68">
        <v>1.0006699999999999</v>
      </c>
      <c r="FP14" s="68">
        <v>7.0189999999999998E-4</v>
      </c>
      <c r="FQ14" s="68">
        <v>1.2E-5</v>
      </c>
      <c r="FR14" s="68">
        <v>1.9599999999999999E-5</v>
      </c>
      <c r="FS14" s="88">
        <v>8.16E-7</v>
      </c>
      <c r="FT14" s="68">
        <v>2.7020000000000001E-4</v>
      </c>
      <c r="FU14" s="88">
        <v>4.1883E-7</v>
      </c>
      <c r="FV14" s="68">
        <v>1.196E-2</v>
      </c>
      <c r="FW14" s="68">
        <v>1.2999999999999999E-4</v>
      </c>
      <c r="FX14" s="68">
        <v>7.2999999999999996E-4</v>
      </c>
      <c r="FY14" s="68">
        <v>9.2E-5</v>
      </c>
      <c r="FZ14" s="68">
        <v>2.24E-4</v>
      </c>
      <c r="GA14" s="68">
        <v>1.5999999999999999E-5</v>
      </c>
      <c r="GB14" s="68">
        <v>262.8</v>
      </c>
      <c r="GC14" s="68">
        <v>1.7</v>
      </c>
      <c r="GD14" s="68">
        <v>1.96</v>
      </c>
      <c r="GE14" s="68">
        <v>0</v>
      </c>
      <c r="GF14" s="68">
        <v>7.9871899999999996E-2</v>
      </c>
      <c r="GG14" s="68">
        <v>6.8619999999999998E-4</v>
      </c>
      <c r="GH14" s="68">
        <v>0.63991350000000002</v>
      </c>
      <c r="GI14" s="68">
        <v>5.2329999999999998E-4</v>
      </c>
      <c r="GJ14" s="68">
        <v>7.5871000000000003E-3</v>
      </c>
      <c r="GK14" s="68">
        <v>3.5099999999999999E-5</v>
      </c>
      <c r="GL14" s="68">
        <v>1.11681E-2</v>
      </c>
      <c r="GM14" s="68">
        <v>1.427E-4</v>
      </c>
      <c r="GN14" s="68">
        <v>1.2799999999999999E-4</v>
      </c>
      <c r="GO14" s="68">
        <v>1.5400000000000002E-5</v>
      </c>
      <c r="GP14" s="68">
        <v>1.5740000000000001E-3</v>
      </c>
      <c r="GQ14" s="68">
        <v>12.37482</v>
      </c>
      <c r="GR14" s="68">
        <v>8.0587769999999992</v>
      </c>
      <c r="GS14" s="68">
        <v>0.89812219999999998</v>
      </c>
      <c r="GT14" s="68">
        <v>12.342040000000001</v>
      </c>
      <c r="GU14" s="68">
        <v>0.99711810000000001</v>
      </c>
      <c r="GV14" s="68">
        <v>7.2894600000000004E-2</v>
      </c>
      <c r="GW14" s="88">
        <v>5.8099999999999998E-11</v>
      </c>
      <c r="GX14" s="88">
        <v>1.6E-13</v>
      </c>
      <c r="GY14" s="88">
        <v>4.962E-10</v>
      </c>
      <c r="GZ14" s="88">
        <v>1.3399999999999999E-12</v>
      </c>
      <c r="HA14" s="68">
        <v>1.975E-2</v>
      </c>
      <c r="HB14" s="68">
        <v>0</v>
      </c>
      <c r="HC14" s="88">
        <v>7.0679999999999999E-6</v>
      </c>
      <c r="HD14" s="68">
        <v>0</v>
      </c>
      <c r="HE14" s="88">
        <v>6.3080000000000001E-9</v>
      </c>
      <c r="HF14" s="68">
        <v>0</v>
      </c>
      <c r="HG14" s="68">
        <v>1.167E-2</v>
      </c>
      <c r="HH14" s="68">
        <v>0</v>
      </c>
      <c r="HI14" s="68">
        <v>298.56</v>
      </c>
      <c r="HJ14" s="68">
        <v>0.5</v>
      </c>
      <c r="HK14" s="68">
        <v>1583.9</v>
      </c>
      <c r="HL14" s="68">
        <v>3</v>
      </c>
      <c r="HM14" s="68">
        <v>1.196E-2</v>
      </c>
      <c r="HN14" s="68">
        <v>-1.406E-4</v>
      </c>
      <c r="HO14" s="88">
        <v>4.0508299999999999E-10</v>
      </c>
      <c r="HP14" s="68">
        <v>24.705300000000001</v>
      </c>
      <c r="HQ14" s="68">
        <v>29.406199999999998</v>
      </c>
      <c r="HR14" s="68">
        <v>27.510300000000001</v>
      </c>
      <c r="HS14" s="68">
        <v>-134.87299999999999</v>
      </c>
    </row>
    <row r="15" spans="1:227" x14ac:dyDescent="0.3">
      <c r="A15" s="19" t="s">
        <v>302</v>
      </c>
      <c r="B15" s="54">
        <v>1.2545870000000001E-15</v>
      </c>
      <c r="C15" s="55">
        <v>5.5375000000000001E-2</v>
      </c>
      <c r="D15" s="55">
        <v>6.8950000000000001E-4</v>
      </c>
      <c r="E15" s="55">
        <v>0.37232900000000002</v>
      </c>
      <c r="F15" s="55">
        <v>3.4440000000000002E-4</v>
      </c>
      <c r="G15" s="55">
        <v>4.4117999999999996E-3</v>
      </c>
      <c r="H15" s="55">
        <v>2.8600000000000001E-5</v>
      </c>
      <c r="I15" s="55">
        <v>1.1148E-3</v>
      </c>
      <c r="J15" s="55">
        <v>1.98E-5</v>
      </c>
      <c r="K15" s="55">
        <v>1.184E-4</v>
      </c>
      <c r="L15" s="55">
        <v>1.56E-5</v>
      </c>
      <c r="M15" s="55">
        <v>1.0080899999999999</v>
      </c>
      <c r="N15" s="55">
        <v>5.4390000000000005E-4</v>
      </c>
      <c r="O15" s="101">
        <v>36.889420000000001</v>
      </c>
      <c r="P15" s="101">
        <v>8.5567449999999994</v>
      </c>
      <c r="Q15" s="110">
        <v>5.4558799999999998E-2</v>
      </c>
      <c r="R15" s="110">
        <v>1.2638999999999999E-2</v>
      </c>
      <c r="S15" s="92">
        <v>2.6423100000000001E-2</v>
      </c>
      <c r="T15" s="92">
        <v>6.1212999999999997E-3</v>
      </c>
      <c r="U15" s="113">
        <v>3.78077E-2</v>
      </c>
      <c r="V15" s="113">
        <v>6.9059999999999998E-4</v>
      </c>
      <c r="W15" s="55">
        <v>3.5109999999999998E-3</v>
      </c>
      <c r="X15" s="55">
        <v>6.4999999999999997E-4</v>
      </c>
      <c r="Y15" s="55">
        <v>2.5599999999999999E-5</v>
      </c>
      <c r="Z15" s="55">
        <v>5.5000000000000002E-5</v>
      </c>
      <c r="AA15" s="55">
        <v>2.5999999999999998E-5</v>
      </c>
      <c r="AB15" s="55">
        <v>1.2E-5</v>
      </c>
      <c r="AC15" s="55">
        <v>2.364E-4</v>
      </c>
      <c r="AD15" s="55">
        <v>1.5E-5</v>
      </c>
      <c r="AE15" s="55">
        <v>8.1799999999999996E-5</v>
      </c>
      <c r="AF15" s="55">
        <v>1.2999999999999999E-5</v>
      </c>
      <c r="AG15" s="69"/>
      <c r="AH15" s="69"/>
      <c r="AI15" s="69"/>
      <c r="AJ15" s="69"/>
      <c r="AK15" s="69"/>
      <c r="AL15" s="69"/>
      <c r="AM15" s="89"/>
      <c r="AN15" s="69"/>
      <c r="AO15" s="90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90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Y15" s="68">
        <v>3.1780000000000003E-4</v>
      </c>
      <c r="DZ15" s="68">
        <v>4.18E-5</v>
      </c>
      <c r="EA15" s="68">
        <v>1.6399630000000001</v>
      </c>
      <c r="EB15" s="68">
        <v>1.95134E-2</v>
      </c>
      <c r="EC15" s="68">
        <v>3.5080000000000002E-4</v>
      </c>
      <c r="ED15" s="68">
        <v>3.78077E-2</v>
      </c>
      <c r="EE15" s="68">
        <v>6.9059999999999998E-4</v>
      </c>
      <c r="EF15" s="68">
        <v>-2.8500999999999999E-3</v>
      </c>
      <c r="EG15" s="68">
        <v>1.2699E-3</v>
      </c>
      <c r="EH15" s="68">
        <v>1.18411E-2</v>
      </c>
      <c r="EI15" s="68">
        <v>7.9200000000000001E-5</v>
      </c>
      <c r="EJ15" s="68">
        <v>0.14862620000000001</v>
      </c>
      <c r="EK15" s="68">
        <v>1.9181000000000001E-3</v>
      </c>
      <c r="EL15" s="68">
        <v>5.4558799999999998E-2</v>
      </c>
      <c r="EM15" s="68">
        <v>1.2638999999999999E-2</v>
      </c>
      <c r="EQ15" s="68">
        <v>6.1075000000000001E-3</v>
      </c>
      <c r="ES15" s="68">
        <v>4.9341999999999997E-3</v>
      </c>
      <c r="ET15" s="68">
        <v>0</v>
      </c>
      <c r="EU15" s="68">
        <v>0.36708239999999998</v>
      </c>
      <c r="EV15" s="68">
        <v>0.62800610000000001</v>
      </c>
      <c r="EW15" s="68">
        <v>4.9116000000000003E-3</v>
      </c>
      <c r="EX15" s="68">
        <v>0.9999865</v>
      </c>
      <c r="EY15" s="68">
        <v>1.3499999999999999E-5</v>
      </c>
      <c r="EZ15" s="68">
        <v>1.010025</v>
      </c>
      <c r="FA15" s="68">
        <v>4.9766999999999997E-3</v>
      </c>
      <c r="FB15" s="68">
        <v>-1.50338E-2</v>
      </c>
      <c r="FC15" s="68">
        <v>3.1900000000000003E-5</v>
      </c>
      <c r="FD15" s="68">
        <v>0.98852090000000004</v>
      </c>
      <c r="FE15" s="68">
        <v>1.1479100000000001E-2</v>
      </c>
      <c r="FF15" s="68">
        <v>0.98368849999999997</v>
      </c>
      <c r="FG15" s="68">
        <v>1.63996E-2</v>
      </c>
      <c r="FH15" s="68">
        <v>-8.81E-5</v>
      </c>
      <c r="FI15" s="88">
        <v>8.4412220000000008E-15</v>
      </c>
      <c r="FK15" s="68" t="s">
        <v>353</v>
      </c>
      <c r="FL15" s="68">
        <v>2.6790000000000001E-4</v>
      </c>
      <c r="FM15" s="88">
        <v>5.228E-7</v>
      </c>
      <c r="FN15" s="68">
        <v>6.5213679999999998</v>
      </c>
      <c r="FO15" s="68">
        <v>1.0006710000000001</v>
      </c>
      <c r="FP15" s="68">
        <v>7.0189999999999998E-4</v>
      </c>
      <c r="FQ15" s="68">
        <v>1.2E-5</v>
      </c>
      <c r="FR15" s="68">
        <v>1.9599999999999999E-5</v>
      </c>
      <c r="FS15" s="88">
        <v>8.16E-7</v>
      </c>
      <c r="FT15" s="68">
        <v>2.7020000000000001E-4</v>
      </c>
      <c r="FU15" s="88">
        <v>4.1883E-7</v>
      </c>
      <c r="FV15" s="68">
        <v>1.196E-2</v>
      </c>
      <c r="FW15" s="68">
        <v>1.2999999999999999E-4</v>
      </c>
      <c r="FX15" s="68">
        <v>7.2999999999999996E-4</v>
      </c>
      <c r="FY15" s="68">
        <v>9.2E-5</v>
      </c>
      <c r="FZ15" s="68">
        <v>2.24E-4</v>
      </c>
      <c r="GA15" s="68">
        <v>1.5999999999999999E-5</v>
      </c>
      <c r="GB15" s="68">
        <v>262.8</v>
      </c>
      <c r="GC15" s="68">
        <v>1.7</v>
      </c>
      <c r="GD15" s="68">
        <v>1.96</v>
      </c>
      <c r="GE15" s="68">
        <v>0</v>
      </c>
      <c r="GF15" s="68">
        <v>5.5375000000000001E-2</v>
      </c>
      <c r="GG15" s="68">
        <v>6.8950000000000001E-4</v>
      </c>
      <c r="GH15" s="68">
        <v>0.37257889999999999</v>
      </c>
      <c r="GI15" s="68">
        <v>3.4469999999999998E-4</v>
      </c>
      <c r="GJ15" s="68">
        <v>4.4117999999999996E-3</v>
      </c>
      <c r="GK15" s="68">
        <v>2.8600000000000001E-5</v>
      </c>
      <c r="GL15" s="68">
        <v>7.2703000000000004E-3</v>
      </c>
      <c r="GM15" s="68">
        <v>1.294E-4</v>
      </c>
      <c r="GN15" s="68">
        <v>1.184E-4</v>
      </c>
      <c r="GO15" s="68">
        <v>1.56E-5</v>
      </c>
      <c r="GP15" s="68">
        <v>2.1134000000000001E-3</v>
      </c>
      <c r="GQ15" s="68">
        <v>13.449020000000001</v>
      </c>
      <c r="GR15" s="68">
        <v>6.7614039999999997</v>
      </c>
      <c r="GS15" s="68">
        <v>1.2969010000000001</v>
      </c>
      <c r="GT15" s="68">
        <v>13.38635</v>
      </c>
      <c r="GU15" s="68">
        <v>0.99513220000000002</v>
      </c>
      <c r="GV15" s="68">
        <v>9.6502699999999997E-2</v>
      </c>
      <c r="GW15" s="88">
        <v>5.8099999999999998E-11</v>
      </c>
      <c r="GX15" s="88">
        <v>1.6E-13</v>
      </c>
      <c r="GY15" s="88">
        <v>4.962E-10</v>
      </c>
      <c r="GZ15" s="88">
        <v>1.3399999999999999E-12</v>
      </c>
      <c r="HA15" s="68">
        <v>1.975E-2</v>
      </c>
      <c r="HB15" s="68">
        <v>0</v>
      </c>
      <c r="HC15" s="88">
        <v>7.0679999999999999E-6</v>
      </c>
      <c r="HD15" s="68">
        <v>0</v>
      </c>
      <c r="HE15" s="88">
        <v>6.3080000000000001E-9</v>
      </c>
      <c r="HF15" s="68">
        <v>0</v>
      </c>
      <c r="HG15" s="68">
        <v>1.167E-2</v>
      </c>
      <c r="HH15" s="68">
        <v>0</v>
      </c>
      <c r="HI15" s="68">
        <v>298.56</v>
      </c>
      <c r="HJ15" s="68">
        <v>0.5</v>
      </c>
      <c r="HK15" s="68">
        <v>1583.9</v>
      </c>
      <c r="HL15" s="68">
        <v>3</v>
      </c>
      <c r="HM15" s="68">
        <v>1.196E-2</v>
      </c>
      <c r="HN15" s="68">
        <v>-1.7799999999999999E-4</v>
      </c>
      <c r="HO15" s="88">
        <v>4.0851299999999999E-10</v>
      </c>
      <c r="HP15" s="68">
        <v>24.851199999999999</v>
      </c>
      <c r="HQ15" s="68">
        <v>29.493400000000001</v>
      </c>
      <c r="HR15" s="68">
        <v>27.6995</v>
      </c>
      <c r="HS15" s="68">
        <v>-134.63200000000001</v>
      </c>
    </row>
    <row r="16" spans="1:227" x14ac:dyDescent="0.3">
      <c r="A16" s="19" t="s">
        <v>109</v>
      </c>
      <c r="B16" s="54">
        <v>1.5611590000000001E-15</v>
      </c>
      <c r="C16" s="55">
        <v>6.8910700000000005E-2</v>
      </c>
      <c r="D16" s="55">
        <v>7.0010000000000005E-4</v>
      </c>
      <c r="E16" s="55">
        <v>0.69211929999999999</v>
      </c>
      <c r="F16" s="55">
        <v>5.6269999999999996E-4</v>
      </c>
      <c r="G16" s="55">
        <v>8.1686999999999992E-3</v>
      </c>
      <c r="H16" s="55">
        <v>3.6100000000000003E-5</v>
      </c>
      <c r="I16" s="55">
        <v>1.9474E-3</v>
      </c>
      <c r="J16" s="55">
        <v>2.12E-5</v>
      </c>
      <c r="K16" s="55">
        <v>6.7600000000000003E-5</v>
      </c>
      <c r="L16" s="55">
        <v>1.5699999999999999E-5</v>
      </c>
      <c r="M16" s="55">
        <v>1.0080899999999999</v>
      </c>
      <c r="N16" s="55">
        <v>5.4390000000000005E-4</v>
      </c>
      <c r="O16" s="101">
        <v>71.956549999999993</v>
      </c>
      <c r="P16" s="101">
        <v>6.9729089999999996</v>
      </c>
      <c r="Q16" s="110">
        <v>7.1070900000000006E-2</v>
      </c>
      <c r="R16" s="110">
        <v>6.8491999999999997E-3</v>
      </c>
      <c r="S16" s="92">
        <v>3.4419900000000003E-2</v>
      </c>
      <c r="T16" s="92">
        <v>3.3178000000000001E-3</v>
      </c>
      <c r="U16" s="113">
        <v>3.55865E-2</v>
      </c>
      <c r="V16" s="113">
        <v>4.016E-4</v>
      </c>
      <c r="W16" s="55">
        <v>3.5109999999999998E-3</v>
      </c>
      <c r="X16" s="55">
        <v>6.4999999999999997E-4</v>
      </c>
      <c r="Y16" s="55">
        <v>2.5599999999999999E-5</v>
      </c>
      <c r="Z16" s="55">
        <v>5.5000000000000002E-5</v>
      </c>
      <c r="AA16" s="55">
        <v>2.5999999999999998E-5</v>
      </c>
      <c r="AB16" s="55">
        <v>1.2E-5</v>
      </c>
      <c r="AC16" s="55">
        <v>2.364E-4</v>
      </c>
      <c r="AD16" s="55">
        <v>1.5E-5</v>
      </c>
      <c r="AE16" s="55">
        <v>8.1799999999999996E-5</v>
      </c>
      <c r="AF16" s="55">
        <v>1.2999999999999999E-5</v>
      </c>
      <c r="AG16" s="69"/>
      <c r="AH16" s="69"/>
      <c r="AI16" s="69"/>
      <c r="AJ16" s="69"/>
      <c r="AK16" s="69"/>
      <c r="AL16" s="69"/>
      <c r="AM16" s="89"/>
      <c r="AN16" s="69"/>
      <c r="AO16" s="90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90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Y16" s="68">
        <v>9.7600000000000001E-5</v>
      </c>
      <c r="DZ16" s="68">
        <v>2.27E-5</v>
      </c>
      <c r="EA16" s="68">
        <v>5.0239219999999998</v>
      </c>
      <c r="EB16" s="68">
        <v>1.8380199999999999E-2</v>
      </c>
      <c r="EC16" s="68">
        <v>2.0249999999999999E-4</v>
      </c>
      <c r="ED16" s="68">
        <v>3.55865E-2</v>
      </c>
      <c r="EE16" s="68">
        <v>4.016E-4</v>
      </c>
      <c r="EF16" s="68">
        <v>-2.9334000000000001E-3</v>
      </c>
      <c r="EG16" s="68">
        <v>8.6470000000000004E-4</v>
      </c>
      <c r="EH16" s="68">
        <v>1.1794499999999999E-2</v>
      </c>
      <c r="EI16" s="68">
        <v>5.4200000000000003E-5</v>
      </c>
      <c r="EJ16" s="68">
        <v>9.9498000000000003E-2</v>
      </c>
      <c r="EK16" s="68">
        <v>1.0486E-3</v>
      </c>
      <c r="EL16" s="68">
        <v>7.1070900000000006E-2</v>
      </c>
      <c r="EM16" s="68">
        <v>6.8491999999999997E-3</v>
      </c>
      <c r="EQ16" s="68">
        <v>3.3097000000000001E-3</v>
      </c>
      <c r="ES16" s="68">
        <v>2.0405000000000002E-3</v>
      </c>
      <c r="ET16" s="68">
        <v>0</v>
      </c>
      <c r="EU16" s="68">
        <v>0.71428619999999998</v>
      </c>
      <c r="EV16" s="68">
        <v>0.27837699999999999</v>
      </c>
      <c r="EW16" s="68">
        <v>7.3366999999999998E-3</v>
      </c>
      <c r="EX16" s="68">
        <v>0.99998730000000002</v>
      </c>
      <c r="EY16" s="68">
        <v>1.27E-5</v>
      </c>
      <c r="EZ16" s="68">
        <v>1.014022</v>
      </c>
      <c r="FA16" s="68">
        <v>1.4827E-3</v>
      </c>
      <c r="FB16" s="68">
        <v>-1.55344E-2</v>
      </c>
      <c r="FC16" s="68">
        <v>3.0199999999999999E-5</v>
      </c>
      <c r="FD16" s="68">
        <v>0.9878131</v>
      </c>
      <c r="FE16" s="68">
        <v>1.2186900000000001E-2</v>
      </c>
      <c r="FF16" s="68">
        <v>0.95005640000000002</v>
      </c>
      <c r="FG16" s="68">
        <v>5.0239199999999998E-2</v>
      </c>
      <c r="FH16" s="68">
        <v>-2.9559999999999998E-4</v>
      </c>
      <c r="FI16" s="88">
        <v>1.5690359999999999E-14</v>
      </c>
      <c r="FK16" s="68" t="s">
        <v>353</v>
      </c>
      <c r="FL16" s="68">
        <v>2.6790000000000001E-4</v>
      </c>
      <c r="FM16" s="88">
        <v>5.228E-7</v>
      </c>
      <c r="FN16" s="68">
        <v>6.5367699999999997</v>
      </c>
      <c r="FO16" s="68">
        <v>1.000672</v>
      </c>
      <c r="FP16" s="68">
        <v>7.0189999999999998E-4</v>
      </c>
      <c r="FQ16" s="68">
        <v>1.2E-5</v>
      </c>
      <c r="FR16" s="68">
        <v>1.9599999999999999E-5</v>
      </c>
      <c r="FS16" s="88">
        <v>8.16E-7</v>
      </c>
      <c r="FT16" s="68">
        <v>2.7020000000000001E-4</v>
      </c>
      <c r="FU16" s="88">
        <v>4.1883E-7</v>
      </c>
      <c r="FV16" s="68">
        <v>1.196E-2</v>
      </c>
      <c r="FW16" s="68">
        <v>1.2999999999999999E-4</v>
      </c>
      <c r="FX16" s="68">
        <v>7.2999999999999996E-4</v>
      </c>
      <c r="FY16" s="68">
        <v>9.2E-5</v>
      </c>
      <c r="FZ16" s="68">
        <v>2.24E-4</v>
      </c>
      <c r="GA16" s="68">
        <v>1.5999999999999999E-5</v>
      </c>
      <c r="GB16" s="68">
        <v>262.8</v>
      </c>
      <c r="GC16" s="68">
        <v>1.7</v>
      </c>
      <c r="GD16" s="68">
        <v>1.96</v>
      </c>
      <c r="GE16" s="68">
        <v>0</v>
      </c>
      <c r="GF16" s="68">
        <v>6.8910700000000005E-2</v>
      </c>
      <c r="GG16" s="68">
        <v>7.0010000000000005E-4</v>
      </c>
      <c r="GH16" s="68">
        <v>0.69258450000000005</v>
      </c>
      <c r="GI16" s="68">
        <v>5.6309999999999997E-4</v>
      </c>
      <c r="GJ16" s="68">
        <v>8.1686999999999992E-3</v>
      </c>
      <c r="GK16" s="68">
        <v>3.6100000000000003E-5</v>
      </c>
      <c r="GL16" s="68">
        <v>1.2729799999999999E-2</v>
      </c>
      <c r="GM16" s="68">
        <v>1.3870000000000001E-4</v>
      </c>
      <c r="GN16" s="68">
        <v>6.7600000000000003E-5</v>
      </c>
      <c r="GO16" s="68">
        <v>1.5699999999999999E-5</v>
      </c>
      <c r="GP16" s="68">
        <v>9.3869999999999999E-4</v>
      </c>
      <c r="GQ16" s="68">
        <v>24.473009999999999</v>
      </c>
      <c r="GR16" s="68">
        <v>10.124610000000001</v>
      </c>
      <c r="GS16" s="68">
        <v>1.0616570000000001</v>
      </c>
      <c r="GT16" s="68">
        <v>24.44989</v>
      </c>
      <c r="GU16" s="68">
        <v>0.998996</v>
      </c>
      <c r="GV16" s="68">
        <v>4.35158E-2</v>
      </c>
      <c r="GW16" s="88">
        <v>5.8099999999999998E-11</v>
      </c>
      <c r="GX16" s="88">
        <v>1.6E-13</v>
      </c>
      <c r="GY16" s="88">
        <v>4.962E-10</v>
      </c>
      <c r="GZ16" s="88">
        <v>1.3399999999999999E-12</v>
      </c>
      <c r="HA16" s="68">
        <v>1.975E-2</v>
      </c>
      <c r="HB16" s="68">
        <v>0</v>
      </c>
      <c r="HC16" s="88">
        <v>7.0679999999999999E-6</v>
      </c>
      <c r="HD16" s="68">
        <v>0</v>
      </c>
      <c r="HE16" s="88">
        <v>6.3080000000000001E-9</v>
      </c>
      <c r="HF16" s="68">
        <v>0</v>
      </c>
      <c r="HG16" s="68">
        <v>1.167E-2</v>
      </c>
      <c r="HH16" s="68">
        <v>0</v>
      </c>
      <c r="HI16" s="68">
        <v>298.56</v>
      </c>
      <c r="HJ16" s="68">
        <v>0.5</v>
      </c>
      <c r="HK16" s="68">
        <v>1583.9</v>
      </c>
      <c r="HL16" s="68">
        <v>3</v>
      </c>
      <c r="HM16" s="68">
        <v>1.196E-2</v>
      </c>
      <c r="HN16" s="68">
        <v>-1.8320000000000001E-4</v>
      </c>
      <c r="HO16" s="88">
        <v>4.0391200000000002E-10</v>
      </c>
      <c r="HP16" s="68">
        <v>24.965900000000001</v>
      </c>
      <c r="HQ16" s="68">
        <v>29.567699999999999</v>
      </c>
      <c r="HR16" s="68">
        <v>27.8993</v>
      </c>
      <c r="HS16" s="68">
        <v>-134.477</v>
      </c>
    </row>
    <row r="17" spans="1:227" x14ac:dyDescent="0.3">
      <c r="A17" s="19" t="s">
        <v>304</v>
      </c>
      <c r="B17" s="54">
        <v>1.2899229999999999E-15</v>
      </c>
      <c r="C17" s="55">
        <v>5.6932299999999998E-2</v>
      </c>
      <c r="D17" s="55">
        <v>6.8309999999999996E-4</v>
      </c>
      <c r="E17" s="55">
        <v>0.44990859999999999</v>
      </c>
      <c r="F17" s="55">
        <v>3.7409999999999999E-4</v>
      </c>
      <c r="G17" s="55">
        <v>5.3664999999999997E-3</v>
      </c>
      <c r="H17" s="55">
        <v>3.0499999999999999E-5</v>
      </c>
      <c r="I17" s="55">
        <v>1.3498E-3</v>
      </c>
      <c r="J17" s="55">
        <v>2.27E-5</v>
      </c>
      <c r="K17" s="55">
        <v>1E-4</v>
      </c>
      <c r="L17" s="55">
        <v>1.52E-5</v>
      </c>
      <c r="M17" s="55">
        <v>1.0080899999999999</v>
      </c>
      <c r="N17" s="55">
        <v>5.4390000000000005E-4</v>
      </c>
      <c r="O17" s="101">
        <v>48.50262</v>
      </c>
      <c r="P17" s="101">
        <v>8.1148450000000008</v>
      </c>
      <c r="Q17" s="110">
        <v>6.09817E-2</v>
      </c>
      <c r="R17" s="110">
        <v>1.01776E-2</v>
      </c>
      <c r="S17" s="92">
        <v>2.95337E-2</v>
      </c>
      <c r="T17" s="92">
        <v>4.9293999999999996E-3</v>
      </c>
      <c r="U17" s="113">
        <v>3.8064300000000002E-2</v>
      </c>
      <c r="V17" s="113">
        <v>6.5609999999999996E-4</v>
      </c>
      <c r="W17" s="55">
        <v>3.5109999999999998E-3</v>
      </c>
      <c r="X17" s="55">
        <v>6.4999999999999997E-4</v>
      </c>
      <c r="Y17" s="55">
        <v>2.5599999999999999E-5</v>
      </c>
      <c r="Z17" s="55">
        <v>5.5000000000000002E-5</v>
      </c>
      <c r="AA17" s="55">
        <v>2.5999999999999998E-5</v>
      </c>
      <c r="AB17" s="55">
        <v>1.2E-5</v>
      </c>
      <c r="AC17" s="55">
        <v>2.364E-4</v>
      </c>
      <c r="AD17" s="55">
        <v>1.5E-5</v>
      </c>
      <c r="AE17" s="55">
        <v>8.1799999999999996E-5</v>
      </c>
      <c r="AF17" s="55">
        <v>1.2999999999999999E-5</v>
      </c>
      <c r="AG17" s="69"/>
      <c r="AH17" s="69"/>
      <c r="AI17" s="69"/>
      <c r="AJ17" s="69"/>
      <c r="AK17" s="69"/>
      <c r="AL17" s="69"/>
      <c r="AM17" s="89"/>
      <c r="AN17" s="69"/>
      <c r="AO17" s="90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90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Y17" s="68">
        <v>2.221E-4</v>
      </c>
      <c r="DZ17" s="68">
        <v>3.3699999999999999E-5</v>
      </c>
      <c r="EA17" s="68">
        <v>2.36266</v>
      </c>
      <c r="EB17" s="68">
        <v>1.96443E-2</v>
      </c>
      <c r="EC17" s="68">
        <v>3.3310000000000002E-4</v>
      </c>
      <c r="ED17" s="68">
        <v>3.8064300000000002E-2</v>
      </c>
      <c r="EE17" s="68">
        <v>6.5609999999999996E-4</v>
      </c>
      <c r="EF17" s="68">
        <v>-1.2998E-3</v>
      </c>
      <c r="EG17" s="68">
        <v>1.1176000000000001E-3</v>
      </c>
      <c r="EH17" s="68">
        <v>1.1919900000000001E-2</v>
      </c>
      <c r="EI17" s="68">
        <v>6.9800000000000003E-5</v>
      </c>
      <c r="EJ17" s="68">
        <v>0.12645690000000001</v>
      </c>
      <c r="EK17" s="68">
        <v>1.5721000000000001E-3</v>
      </c>
      <c r="EL17" s="68">
        <v>6.09817E-2</v>
      </c>
      <c r="EM17" s="68">
        <v>1.01776E-2</v>
      </c>
      <c r="EQ17" s="68">
        <v>4.9180999999999999E-3</v>
      </c>
      <c r="ES17" s="68">
        <v>3.6321000000000001E-3</v>
      </c>
      <c r="ET17" s="68">
        <v>0</v>
      </c>
      <c r="EU17" s="68">
        <v>0.4822263</v>
      </c>
      <c r="EV17" s="68">
        <v>0.51200100000000004</v>
      </c>
      <c r="EW17" s="68">
        <v>5.7726000000000001E-3</v>
      </c>
      <c r="EX17" s="68">
        <v>0.99998640000000005</v>
      </c>
      <c r="EY17" s="68">
        <v>1.36E-5</v>
      </c>
      <c r="EZ17" s="68">
        <v>1.003349</v>
      </c>
      <c r="FA17" s="68">
        <v>3.4294E-3</v>
      </c>
      <c r="FB17" s="68">
        <v>-6.8107000000000003E-3</v>
      </c>
      <c r="FC17" s="68">
        <v>3.1900000000000003E-5</v>
      </c>
      <c r="FD17" s="68">
        <v>0.98859739999999996</v>
      </c>
      <c r="FE17" s="68">
        <v>1.1402600000000001E-2</v>
      </c>
      <c r="FF17" s="68">
        <v>0.9764311</v>
      </c>
      <c r="FG17" s="68">
        <v>2.3626600000000001E-2</v>
      </c>
      <c r="FH17" s="68">
        <v>-5.77E-5</v>
      </c>
      <c r="FI17" s="88">
        <v>1.02005E-14</v>
      </c>
      <c r="FK17" s="68" t="s">
        <v>353</v>
      </c>
      <c r="FL17" s="68">
        <v>2.6790000000000001E-4</v>
      </c>
      <c r="FM17" s="88">
        <v>5.228E-7</v>
      </c>
      <c r="FN17" s="68">
        <v>6.5520290000000001</v>
      </c>
      <c r="FO17" s="68">
        <v>1.0006729999999999</v>
      </c>
      <c r="FP17" s="68">
        <v>7.0189999999999998E-4</v>
      </c>
      <c r="FQ17" s="68">
        <v>1.2E-5</v>
      </c>
      <c r="FR17" s="68">
        <v>1.9599999999999999E-5</v>
      </c>
      <c r="FS17" s="88">
        <v>8.16E-7</v>
      </c>
      <c r="FT17" s="68">
        <v>2.7020000000000001E-4</v>
      </c>
      <c r="FU17" s="88">
        <v>4.1883E-7</v>
      </c>
      <c r="FV17" s="68">
        <v>1.196E-2</v>
      </c>
      <c r="FW17" s="68">
        <v>1.2999999999999999E-4</v>
      </c>
      <c r="FX17" s="68">
        <v>7.2999999999999996E-4</v>
      </c>
      <c r="FY17" s="68">
        <v>9.2E-5</v>
      </c>
      <c r="FZ17" s="68">
        <v>2.24E-4</v>
      </c>
      <c r="GA17" s="68">
        <v>1.5999999999999999E-5</v>
      </c>
      <c r="GB17" s="68">
        <v>262.8</v>
      </c>
      <c r="GC17" s="68">
        <v>1.7</v>
      </c>
      <c r="GD17" s="68">
        <v>1.96</v>
      </c>
      <c r="GE17" s="68">
        <v>0</v>
      </c>
      <c r="GF17" s="68">
        <v>5.6932299999999998E-2</v>
      </c>
      <c r="GG17" s="68">
        <v>6.8309999999999996E-4</v>
      </c>
      <c r="GH17" s="68">
        <v>0.45021139999999998</v>
      </c>
      <c r="GI17" s="68">
        <v>3.7429999999999999E-4</v>
      </c>
      <c r="GJ17" s="68">
        <v>5.3664999999999997E-3</v>
      </c>
      <c r="GK17" s="68">
        <v>3.0499999999999999E-5</v>
      </c>
      <c r="GL17" s="68">
        <v>8.8441000000000006E-3</v>
      </c>
      <c r="GM17" s="68">
        <v>1.485E-4</v>
      </c>
      <c r="GN17" s="68">
        <v>1E-4</v>
      </c>
      <c r="GO17" s="68">
        <v>1.52E-5</v>
      </c>
      <c r="GP17" s="68">
        <v>1.7244000000000001E-3</v>
      </c>
      <c r="GQ17" s="68">
        <v>15.58426</v>
      </c>
      <c r="GR17" s="68">
        <v>7.9536369999999996</v>
      </c>
      <c r="GS17" s="68">
        <v>1.250424</v>
      </c>
      <c r="GT17" s="68">
        <v>15.533910000000001</v>
      </c>
      <c r="GU17" s="68">
        <v>0.99662139999999999</v>
      </c>
      <c r="GV17" s="68">
        <v>8.0390900000000001E-2</v>
      </c>
      <c r="GW17" s="88">
        <v>5.8099999999999998E-11</v>
      </c>
      <c r="GX17" s="88">
        <v>1.6E-13</v>
      </c>
      <c r="GY17" s="88">
        <v>4.962E-10</v>
      </c>
      <c r="GZ17" s="88">
        <v>1.3399999999999999E-12</v>
      </c>
      <c r="HA17" s="68">
        <v>1.975E-2</v>
      </c>
      <c r="HB17" s="68">
        <v>0</v>
      </c>
      <c r="HC17" s="88">
        <v>7.0679999999999999E-6</v>
      </c>
      <c r="HD17" s="68">
        <v>0</v>
      </c>
      <c r="HE17" s="88">
        <v>6.3080000000000001E-9</v>
      </c>
      <c r="HF17" s="68">
        <v>0</v>
      </c>
      <c r="HG17" s="68">
        <v>1.167E-2</v>
      </c>
      <c r="HH17" s="68">
        <v>0</v>
      </c>
      <c r="HI17" s="68">
        <v>298.56</v>
      </c>
      <c r="HJ17" s="68">
        <v>0.5</v>
      </c>
      <c r="HK17" s="68">
        <v>1583.9</v>
      </c>
      <c r="HL17" s="68">
        <v>3</v>
      </c>
      <c r="HM17" s="68">
        <v>1.196E-2</v>
      </c>
      <c r="HN17" s="68">
        <v>-8.1199999999999995E-5</v>
      </c>
      <c r="HO17" s="88">
        <v>3.9954100000000001E-10</v>
      </c>
      <c r="HP17" s="68">
        <v>24.916799999999999</v>
      </c>
      <c r="HQ17" s="68">
        <v>29.3354</v>
      </c>
      <c r="HR17" s="68">
        <v>27.695799999999998</v>
      </c>
      <c r="HS17" s="68">
        <v>-134.65600000000001</v>
      </c>
    </row>
    <row r="18" spans="1:227" s="11" customFormat="1" x14ac:dyDescent="0.3">
      <c r="A18" s="24" t="s">
        <v>297</v>
      </c>
      <c r="B18" s="56">
        <v>5.0554540000000004E-16</v>
      </c>
      <c r="C18" s="57">
        <v>2.2316900000000001E-2</v>
      </c>
      <c r="D18" s="57">
        <v>6.801E-4</v>
      </c>
      <c r="E18" s="57">
        <v>0.1710333</v>
      </c>
      <c r="F18" s="57">
        <v>1.7870000000000001E-4</v>
      </c>
      <c r="G18" s="57">
        <v>2.0547999999999999E-3</v>
      </c>
      <c r="H18" s="57">
        <v>1.84E-5</v>
      </c>
      <c r="I18" s="57">
        <v>4.4319999999999999E-4</v>
      </c>
      <c r="J18" s="57">
        <v>1.9199999999999999E-5</v>
      </c>
      <c r="K18" s="57">
        <v>2.7800000000000001E-5</v>
      </c>
      <c r="L18" s="57">
        <v>1.49E-5</v>
      </c>
      <c r="M18" s="57">
        <v>1.0080899999999999</v>
      </c>
      <c r="N18" s="57">
        <v>5.4390000000000005E-4</v>
      </c>
      <c r="O18" s="100">
        <v>63.619210000000002</v>
      </c>
      <c r="P18" s="100">
        <v>20.336300000000001</v>
      </c>
      <c r="Q18" s="109">
        <v>8.2492700000000002E-2</v>
      </c>
      <c r="R18" s="109">
        <v>2.6248400000000002E-2</v>
      </c>
      <c r="S18" s="91">
        <v>3.9951500000000001E-2</v>
      </c>
      <c r="T18" s="91">
        <v>1.2712299999999999E-2</v>
      </c>
      <c r="U18" s="112">
        <v>3.2964300000000002E-2</v>
      </c>
      <c r="V18" s="112">
        <v>1.4612E-3</v>
      </c>
      <c r="W18" s="57">
        <v>3.5109999999999998E-3</v>
      </c>
      <c r="X18" s="57">
        <v>6.4999999999999997E-4</v>
      </c>
      <c r="Y18" s="57">
        <v>2.5599999999999999E-5</v>
      </c>
      <c r="Z18" s="57">
        <v>5.5000000000000002E-5</v>
      </c>
      <c r="AA18" s="57">
        <v>2.5999999999999998E-5</v>
      </c>
      <c r="AB18" s="57">
        <v>1.2E-5</v>
      </c>
      <c r="AC18" s="57">
        <v>2.364E-4</v>
      </c>
      <c r="AD18" s="57">
        <v>1.5E-5</v>
      </c>
      <c r="AE18" s="57">
        <v>8.1799999999999996E-5</v>
      </c>
      <c r="AF18" s="57">
        <v>1.2999999999999999E-5</v>
      </c>
      <c r="AG18" s="65" t="s">
        <v>80</v>
      </c>
      <c r="AH18" s="65"/>
      <c r="AI18" s="65"/>
      <c r="AJ18" s="65"/>
      <c r="AK18" s="65"/>
      <c r="AL18" s="65"/>
      <c r="AM18" s="66"/>
      <c r="AN18" s="65"/>
      <c r="AO18" s="67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7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Y18" s="11">
        <v>1.6249999999999999E-4</v>
      </c>
      <c r="DZ18" s="11">
        <v>8.6799999999999996E-5</v>
      </c>
      <c r="EA18" s="11">
        <v>2.795658</v>
      </c>
      <c r="EB18" s="11">
        <v>1.70423E-2</v>
      </c>
      <c r="EC18" s="11">
        <v>7.4489999999999995E-4</v>
      </c>
      <c r="ED18" s="11">
        <v>3.2964300000000002E-2</v>
      </c>
      <c r="EE18" s="11">
        <v>1.4612E-3</v>
      </c>
      <c r="EF18" s="11">
        <v>2.5260000000000001E-4</v>
      </c>
      <c r="EG18" s="11">
        <v>1.7842999999999999E-3</v>
      </c>
      <c r="EH18" s="11">
        <v>1.2005699999999999E-2</v>
      </c>
      <c r="EI18" s="11">
        <v>1.104E-4</v>
      </c>
      <c r="EJ18" s="11">
        <v>0.13039480000000001</v>
      </c>
      <c r="EK18" s="11">
        <v>4.1066999999999996E-3</v>
      </c>
      <c r="EL18" s="11">
        <v>8.2492700000000002E-2</v>
      </c>
      <c r="EM18" s="11">
        <v>2.6248400000000002E-2</v>
      </c>
      <c r="EQ18" s="11">
        <v>1.26838E-2</v>
      </c>
      <c r="ES18" s="11">
        <v>1.09189E-2</v>
      </c>
      <c r="ET18" s="11">
        <v>0</v>
      </c>
      <c r="EU18" s="11">
        <v>0.63263049999999998</v>
      </c>
      <c r="EV18" s="11">
        <v>0.36177120000000001</v>
      </c>
      <c r="EW18" s="11">
        <v>5.5982999999999996E-3</v>
      </c>
      <c r="EX18" s="11">
        <v>0.99998819999999999</v>
      </c>
      <c r="EY18" s="11">
        <v>1.1800000000000001E-5</v>
      </c>
      <c r="EZ18" s="11">
        <v>0.9961776</v>
      </c>
      <c r="FA18" s="11">
        <v>2.4807000000000002E-3</v>
      </c>
      <c r="FB18" s="11">
        <v>1.3143E-3</v>
      </c>
      <c r="FC18" s="11">
        <v>2.7500000000000001E-5</v>
      </c>
      <c r="FD18" s="11">
        <v>0.98685639999999997</v>
      </c>
      <c r="FE18" s="11">
        <v>1.31436E-2</v>
      </c>
      <c r="FF18" s="11">
        <v>0.97202809999999995</v>
      </c>
      <c r="FG18" s="11">
        <v>2.7956600000000002E-2</v>
      </c>
      <c r="FH18" s="11">
        <v>1.5299999999999999E-5</v>
      </c>
      <c r="FI18" s="12">
        <v>3.8770370000000001E-15</v>
      </c>
      <c r="FK18" s="11" t="s">
        <v>353</v>
      </c>
      <c r="FL18" s="11">
        <v>2.6790000000000001E-4</v>
      </c>
      <c r="FM18" s="12">
        <v>5.228E-7</v>
      </c>
      <c r="FN18" s="11">
        <v>6.5818409999999998</v>
      </c>
      <c r="FO18" s="11">
        <v>1.000675</v>
      </c>
      <c r="FP18" s="11">
        <v>7.0189999999999998E-4</v>
      </c>
      <c r="FQ18" s="11">
        <v>1.2E-5</v>
      </c>
      <c r="FR18" s="11">
        <v>1.9599999999999999E-5</v>
      </c>
      <c r="FS18" s="12">
        <v>8.16E-7</v>
      </c>
      <c r="FT18" s="11">
        <v>2.7020000000000001E-4</v>
      </c>
      <c r="FU18" s="12">
        <v>4.1883E-7</v>
      </c>
      <c r="FV18" s="11">
        <v>1.196E-2</v>
      </c>
      <c r="FW18" s="11">
        <v>1.2999999999999999E-4</v>
      </c>
      <c r="FX18" s="11">
        <v>7.2999999999999996E-4</v>
      </c>
      <c r="FY18" s="11">
        <v>9.2E-5</v>
      </c>
      <c r="FZ18" s="11">
        <v>2.24E-4</v>
      </c>
      <c r="GA18" s="11">
        <v>1.5999999999999999E-5</v>
      </c>
      <c r="GB18" s="11">
        <v>262.8</v>
      </c>
      <c r="GC18" s="11">
        <v>1.7</v>
      </c>
      <c r="GD18" s="11">
        <v>1.96</v>
      </c>
      <c r="GE18" s="11">
        <v>0</v>
      </c>
      <c r="GF18" s="11">
        <v>2.2316900000000001E-2</v>
      </c>
      <c r="GG18" s="11">
        <v>6.801E-4</v>
      </c>
      <c r="GH18" s="11">
        <v>0.17114860000000001</v>
      </c>
      <c r="GI18" s="11">
        <v>1.7880000000000001E-4</v>
      </c>
      <c r="GJ18" s="11">
        <v>2.0547999999999999E-3</v>
      </c>
      <c r="GK18" s="11">
        <v>1.84E-5</v>
      </c>
      <c r="GL18" s="11">
        <v>2.9168000000000002E-3</v>
      </c>
      <c r="GM18" s="11">
        <v>1.2640000000000001E-4</v>
      </c>
      <c r="GN18" s="11">
        <v>2.7800000000000001E-5</v>
      </c>
      <c r="GO18" s="11">
        <v>1.49E-5</v>
      </c>
      <c r="GP18" s="11">
        <v>1.2181E-3</v>
      </c>
      <c r="GQ18" s="11">
        <v>55.068770000000001</v>
      </c>
      <c r="GR18" s="11">
        <v>7.7121019999999998</v>
      </c>
      <c r="GS18" s="11">
        <v>3.167173</v>
      </c>
      <c r="GT18" s="11">
        <v>54.97766</v>
      </c>
      <c r="GU18" s="11">
        <v>0.99833229999999995</v>
      </c>
      <c r="GV18" s="11">
        <v>5.7505899999999999E-2</v>
      </c>
      <c r="GW18" s="12">
        <v>5.8099999999999998E-11</v>
      </c>
      <c r="GX18" s="12">
        <v>1.6E-13</v>
      </c>
      <c r="GY18" s="12">
        <v>4.962E-10</v>
      </c>
      <c r="GZ18" s="12">
        <v>1.3399999999999999E-12</v>
      </c>
      <c r="HA18" s="11">
        <v>1.975E-2</v>
      </c>
      <c r="HB18" s="11">
        <v>0</v>
      </c>
      <c r="HC18" s="12">
        <v>7.0679999999999999E-6</v>
      </c>
      <c r="HD18" s="11">
        <v>0</v>
      </c>
      <c r="HE18" s="12">
        <v>6.3080000000000001E-9</v>
      </c>
      <c r="HF18" s="11">
        <v>0</v>
      </c>
      <c r="HG18" s="11">
        <v>1.167E-2</v>
      </c>
      <c r="HH18" s="11">
        <v>0</v>
      </c>
      <c r="HI18" s="11">
        <v>298.56</v>
      </c>
      <c r="HJ18" s="11">
        <v>0.5</v>
      </c>
      <c r="HK18" s="11">
        <v>1583.9</v>
      </c>
      <c r="HL18" s="11">
        <v>3</v>
      </c>
      <c r="HM18" s="11">
        <v>1.196E-2</v>
      </c>
      <c r="HN18" s="11">
        <v>1.5800000000000001E-5</v>
      </c>
      <c r="HO18" s="12">
        <v>3.9791500000000002E-10</v>
      </c>
      <c r="HP18" s="11">
        <v>24.859200000000001</v>
      </c>
      <c r="HQ18" s="11">
        <v>29.371200000000002</v>
      </c>
      <c r="HR18" s="11">
        <v>27.634799999999998</v>
      </c>
      <c r="HS18" s="11">
        <v>-134.69200000000001</v>
      </c>
    </row>
    <row r="19" spans="1:227" x14ac:dyDescent="0.3">
      <c r="A19" s="19" t="s">
        <v>298</v>
      </c>
      <c r="B19" s="54">
        <v>1.151046E-15</v>
      </c>
      <c r="C19" s="55">
        <v>5.0810399999999999E-2</v>
      </c>
      <c r="D19" s="55">
        <v>6.801E-4</v>
      </c>
      <c r="E19" s="55">
        <v>0.34561370000000002</v>
      </c>
      <c r="F19" s="55">
        <v>3.4440000000000002E-4</v>
      </c>
      <c r="G19" s="55">
        <v>4.0790000000000002E-3</v>
      </c>
      <c r="H19" s="55">
        <v>2.51E-5</v>
      </c>
      <c r="I19" s="55">
        <v>9.5529999999999996E-4</v>
      </c>
      <c r="J19" s="55">
        <v>1.98E-5</v>
      </c>
      <c r="K19" s="55">
        <v>1.116E-4</v>
      </c>
      <c r="L19" s="55">
        <v>1.5500000000000001E-5</v>
      </c>
      <c r="M19" s="55">
        <v>1.0080899999999999</v>
      </c>
      <c r="N19" s="55">
        <v>5.4390000000000005E-4</v>
      </c>
      <c r="O19" s="101">
        <v>35.065019999999997</v>
      </c>
      <c r="P19" s="101">
        <v>9.2575920000000007</v>
      </c>
      <c r="Q19" s="110">
        <v>5.1260699999999999E-2</v>
      </c>
      <c r="R19" s="110">
        <v>1.3518000000000001E-2</v>
      </c>
      <c r="S19" s="92">
        <v>2.4825799999999999E-2</v>
      </c>
      <c r="T19" s="92">
        <v>6.5469999999999999E-3</v>
      </c>
      <c r="U19" s="113">
        <v>3.5276700000000001E-2</v>
      </c>
      <c r="V19" s="113">
        <v>7.515E-4</v>
      </c>
      <c r="W19" s="55">
        <v>3.5109999999999998E-3</v>
      </c>
      <c r="X19" s="55">
        <v>6.4999999999999997E-4</v>
      </c>
      <c r="Y19" s="55">
        <v>2.5599999999999999E-5</v>
      </c>
      <c r="Z19" s="55">
        <v>5.5000000000000002E-5</v>
      </c>
      <c r="AA19" s="55">
        <v>2.5999999999999998E-5</v>
      </c>
      <c r="AB19" s="55">
        <v>1.2E-5</v>
      </c>
      <c r="AC19" s="55">
        <v>2.364E-4</v>
      </c>
      <c r="AD19" s="55">
        <v>1.5E-5</v>
      </c>
      <c r="AE19" s="55">
        <v>8.1799999999999996E-5</v>
      </c>
      <c r="AF19" s="55">
        <v>1.2999999999999999E-5</v>
      </c>
      <c r="AG19" s="69"/>
      <c r="AH19" s="69"/>
      <c r="AI19" s="69"/>
      <c r="AJ19" s="69"/>
      <c r="AK19" s="69"/>
      <c r="AL19" s="69"/>
      <c r="AM19" s="89"/>
      <c r="AN19" s="69"/>
      <c r="AO19" s="90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90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Y19" s="68">
        <v>3.2279999999999999E-4</v>
      </c>
      <c r="DZ19" s="68">
        <v>4.4799999999999998E-5</v>
      </c>
      <c r="EA19" s="68">
        <v>1.5066580000000001</v>
      </c>
      <c r="EB19" s="68">
        <v>1.8222100000000001E-2</v>
      </c>
      <c r="EC19" s="68">
        <v>3.8220000000000002E-4</v>
      </c>
      <c r="ED19" s="68">
        <v>3.5276700000000001E-2</v>
      </c>
      <c r="EE19" s="68">
        <v>7.515E-4</v>
      </c>
      <c r="EF19" s="68">
        <v>-3.6145000000000001E-3</v>
      </c>
      <c r="EG19" s="68">
        <v>1.2026999999999999E-3</v>
      </c>
      <c r="EH19" s="68">
        <v>1.17944E-2</v>
      </c>
      <c r="EI19" s="68">
        <v>7.4900000000000005E-5</v>
      </c>
      <c r="EJ19" s="68">
        <v>0.14691580000000001</v>
      </c>
      <c r="EK19" s="68">
        <v>2.0379E-3</v>
      </c>
      <c r="EL19" s="68">
        <v>5.1260699999999999E-2</v>
      </c>
      <c r="EM19" s="68">
        <v>1.3518000000000001E-2</v>
      </c>
      <c r="EQ19" s="68">
        <v>6.5323000000000004E-3</v>
      </c>
      <c r="ES19" s="68">
        <v>6.4304999999999996E-3</v>
      </c>
      <c r="ET19" s="68">
        <v>0</v>
      </c>
      <c r="EU19" s="68">
        <v>0.34890789999999999</v>
      </c>
      <c r="EV19" s="68">
        <v>0.64612340000000001</v>
      </c>
      <c r="EW19" s="68">
        <v>4.9687999999999998E-3</v>
      </c>
      <c r="EX19" s="68">
        <v>0.99998739999999997</v>
      </c>
      <c r="EY19" s="68">
        <v>1.26E-5</v>
      </c>
      <c r="EZ19" s="68">
        <v>1.01403</v>
      </c>
      <c r="FA19" s="68">
        <v>5.0813999999999998E-3</v>
      </c>
      <c r="FB19" s="68">
        <v>-1.9141700000000001E-2</v>
      </c>
      <c r="FC19" s="68">
        <v>2.9899999999999998E-5</v>
      </c>
      <c r="FD19" s="68">
        <v>0.98770740000000001</v>
      </c>
      <c r="FE19" s="68">
        <v>1.2292600000000001E-2</v>
      </c>
      <c r="FF19" s="68">
        <v>0.98504420000000004</v>
      </c>
      <c r="FG19" s="68">
        <v>1.5066599999999999E-2</v>
      </c>
      <c r="FH19" s="68">
        <v>-1.1069999999999999E-4</v>
      </c>
      <c r="FI19" s="88">
        <v>7.8347329999999997E-15</v>
      </c>
      <c r="FK19" s="68" t="s">
        <v>353</v>
      </c>
      <c r="FL19" s="68">
        <v>2.6790000000000001E-4</v>
      </c>
      <c r="FM19" s="88">
        <v>5.228E-7</v>
      </c>
      <c r="FN19" s="68">
        <v>6.5972059999999999</v>
      </c>
      <c r="FO19" s="68">
        <v>1.000675</v>
      </c>
      <c r="FP19" s="68">
        <v>7.0189999999999998E-4</v>
      </c>
      <c r="FQ19" s="68">
        <v>1.2E-5</v>
      </c>
      <c r="FR19" s="68">
        <v>1.9599999999999999E-5</v>
      </c>
      <c r="FS19" s="88">
        <v>8.16E-7</v>
      </c>
      <c r="FT19" s="68">
        <v>2.7020000000000001E-4</v>
      </c>
      <c r="FU19" s="88">
        <v>4.1883E-7</v>
      </c>
      <c r="FV19" s="68">
        <v>1.196E-2</v>
      </c>
      <c r="FW19" s="68">
        <v>1.2999999999999999E-4</v>
      </c>
      <c r="FX19" s="68">
        <v>7.2999999999999996E-4</v>
      </c>
      <c r="FY19" s="68">
        <v>9.2E-5</v>
      </c>
      <c r="FZ19" s="68">
        <v>2.24E-4</v>
      </c>
      <c r="GA19" s="68">
        <v>1.5999999999999999E-5</v>
      </c>
      <c r="GB19" s="68">
        <v>262.8</v>
      </c>
      <c r="GC19" s="68">
        <v>1.7</v>
      </c>
      <c r="GD19" s="68">
        <v>1.96</v>
      </c>
      <c r="GE19" s="68">
        <v>0</v>
      </c>
      <c r="GF19" s="68">
        <v>5.0810399999999999E-2</v>
      </c>
      <c r="GG19" s="68">
        <v>6.801E-4</v>
      </c>
      <c r="GH19" s="68">
        <v>0.34584720000000002</v>
      </c>
      <c r="GI19" s="68">
        <v>3.4469999999999998E-4</v>
      </c>
      <c r="GJ19" s="68">
        <v>4.0790000000000002E-3</v>
      </c>
      <c r="GK19" s="68">
        <v>2.51E-5</v>
      </c>
      <c r="GL19" s="68">
        <v>6.3020000000000003E-3</v>
      </c>
      <c r="GM19" s="68">
        <v>1.3100000000000001E-4</v>
      </c>
      <c r="GN19" s="68">
        <v>1.116E-4</v>
      </c>
      <c r="GO19" s="68">
        <v>1.5500000000000001E-5</v>
      </c>
      <c r="GP19" s="68">
        <v>2.1744999999999998E-3</v>
      </c>
      <c r="GQ19" s="68">
        <v>14.14889</v>
      </c>
      <c r="GR19" s="68">
        <v>6.8405199999999997</v>
      </c>
      <c r="GS19" s="68">
        <v>1.3940330000000001</v>
      </c>
      <c r="GT19" s="68">
        <v>14.080159999999999</v>
      </c>
      <c r="GU19" s="68">
        <v>0.99494700000000003</v>
      </c>
      <c r="GV19" s="68">
        <v>9.8515400000000003E-2</v>
      </c>
      <c r="GW19" s="88">
        <v>5.8099999999999998E-11</v>
      </c>
      <c r="GX19" s="88">
        <v>1.6E-13</v>
      </c>
      <c r="GY19" s="88">
        <v>4.962E-10</v>
      </c>
      <c r="GZ19" s="88">
        <v>1.3399999999999999E-12</v>
      </c>
      <c r="HA19" s="68">
        <v>1.975E-2</v>
      </c>
      <c r="HB19" s="68">
        <v>0</v>
      </c>
      <c r="HC19" s="88">
        <v>7.0679999999999999E-6</v>
      </c>
      <c r="HD19" s="68">
        <v>0</v>
      </c>
      <c r="HE19" s="88">
        <v>6.3080000000000001E-9</v>
      </c>
      <c r="HF19" s="68">
        <v>0</v>
      </c>
      <c r="HG19" s="68">
        <v>1.167E-2</v>
      </c>
      <c r="HH19" s="68">
        <v>0</v>
      </c>
      <c r="HI19" s="68">
        <v>298.56</v>
      </c>
      <c r="HJ19" s="68">
        <v>0.5</v>
      </c>
      <c r="HK19" s="68">
        <v>1583.9</v>
      </c>
      <c r="HL19" s="68">
        <v>3</v>
      </c>
      <c r="HM19" s="68">
        <v>1.196E-2</v>
      </c>
      <c r="HN19" s="68">
        <v>-2.2580000000000001E-4</v>
      </c>
      <c r="HO19" s="88">
        <v>3.9976699999999998E-10</v>
      </c>
      <c r="HP19" s="68">
        <v>24.668299999999999</v>
      </c>
      <c r="HQ19" s="68">
        <v>29.2319</v>
      </c>
      <c r="HR19" s="68">
        <v>27.370899999999999</v>
      </c>
      <c r="HS19" s="68">
        <v>-134.935</v>
      </c>
    </row>
    <row r="20" spans="1:227" s="11" customFormat="1" x14ac:dyDescent="0.3">
      <c r="A20" s="24" t="s">
        <v>307</v>
      </c>
      <c r="B20" s="56">
        <v>3.999838E-16</v>
      </c>
      <c r="C20" s="57">
        <v>1.7655199999999999E-2</v>
      </c>
      <c r="D20" s="57">
        <v>6.7190000000000001E-4</v>
      </c>
      <c r="E20" s="57">
        <v>0.1256835</v>
      </c>
      <c r="F20" s="57">
        <v>1.6919999999999999E-4</v>
      </c>
      <c r="G20" s="57">
        <v>1.5001000000000001E-3</v>
      </c>
      <c r="H20" s="57">
        <v>1.77E-5</v>
      </c>
      <c r="I20" s="57">
        <v>3.0299999999999999E-4</v>
      </c>
      <c r="J20" s="57">
        <v>1.73E-5</v>
      </c>
      <c r="K20" s="57">
        <v>1.8199999999999999E-5</v>
      </c>
      <c r="L20" s="57">
        <v>1.5500000000000001E-5</v>
      </c>
      <c r="M20" s="57">
        <v>1.0080899999999999</v>
      </c>
      <c r="N20" s="57">
        <v>5.4390000000000005E-4</v>
      </c>
      <c r="O20" s="100">
        <v>69.933220000000006</v>
      </c>
      <c r="P20" s="100">
        <v>26.740590000000001</v>
      </c>
      <c r="Q20" s="109">
        <v>9.7661999999999999E-2</v>
      </c>
      <c r="R20" s="109">
        <v>3.7156500000000002E-2</v>
      </c>
      <c r="S20" s="91">
        <v>4.7297899999999997E-2</v>
      </c>
      <c r="T20" s="91">
        <v>1.7995000000000001E-2</v>
      </c>
      <c r="U20" s="112">
        <v>3.07861E-2</v>
      </c>
      <c r="V20" s="112">
        <v>1.8027E-3</v>
      </c>
      <c r="W20" s="57">
        <v>3.5109999999999998E-3</v>
      </c>
      <c r="X20" s="57">
        <v>6.4999999999999997E-4</v>
      </c>
      <c r="Y20" s="57">
        <v>2.5599999999999999E-5</v>
      </c>
      <c r="Z20" s="57">
        <v>5.5000000000000002E-5</v>
      </c>
      <c r="AA20" s="57">
        <v>2.5999999999999998E-5</v>
      </c>
      <c r="AB20" s="57">
        <v>1.2E-5</v>
      </c>
      <c r="AC20" s="57">
        <v>2.364E-4</v>
      </c>
      <c r="AD20" s="57">
        <v>1.5E-5</v>
      </c>
      <c r="AE20" s="57">
        <v>8.1799999999999996E-5</v>
      </c>
      <c r="AF20" s="57">
        <v>1.2999999999999999E-5</v>
      </c>
      <c r="AG20" s="65" t="s">
        <v>80</v>
      </c>
      <c r="AH20" s="65"/>
      <c r="AI20" s="65"/>
      <c r="AJ20" s="65"/>
      <c r="AK20" s="65"/>
      <c r="AL20" s="65"/>
      <c r="AM20" s="66"/>
      <c r="AN20" s="65"/>
      <c r="AO20" s="67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7"/>
      <c r="CI20" s="65"/>
      <c r="CJ20" s="67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Y20" s="11">
        <v>1.449E-4</v>
      </c>
      <c r="DZ20" s="11">
        <v>1.2310000000000001E-4</v>
      </c>
      <c r="EA20" s="11">
        <v>2.9295580000000001</v>
      </c>
      <c r="EB20" s="11">
        <v>1.5931000000000001E-2</v>
      </c>
      <c r="EC20" s="11">
        <v>9.1940000000000001E-4</v>
      </c>
      <c r="ED20" s="11">
        <v>3.07861E-2</v>
      </c>
      <c r="EE20" s="11">
        <v>1.8027E-3</v>
      </c>
      <c r="EF20" s="11">
        <v>-9.4510000000000004E-4</v>
      </c>
      <c r="EG20" s="11">
        <v>2.3337000000000002E-3</v>
      </c>
      <c r="EH20" s="11">
        <v>1.1927699999999999E-2</v>
      </c>
      <c r="EI20" s="11">
        <v>1.44E-4</v>
      </c>
      <c r="EJ20" s="11">
        <v>0.1403788</v>
      </c>
      <c r="EK20" s="11">
        <v>5.5208999999999996E-3</v>
      </c>
      <c r="EL20" s="11">
        <v>9.7661999999999999E-2</v>
      </c>
      <c r="EM20" s="11">
        <v>3.7156500000000002E-2</v>
      </c>
      <c r="EQ20" s="11">
        <v>1.79548E-2</v>
      </c>
      <c r="ES20" s="11">
        <v>1.6395300000000002E-2</v>
      </c>
      <c r="ET20" s="11">
        <v>0</v>
      </c>
      <c r="EU20" s="11">
        <v>0.69569559999999997</v>
      </c>
      <c r="EV20" s="11">
        <v>0.29910419999999999</v>
      </c>
      <c r="EW20" s="11">
        <v>5.2002000000000003E-3</v>
      </c>
      <c r="EX20" s="11">
        <v>0.99998900000000002</v>
      </c>
      <c r="EY20" s="11">
        <v>1.1E-5</v>
      </c>
      <c r="EZ20" s="11">
        <v>1.0027010000000001</v>
      </c>
      <c r="FA20" s="11">
        <v>2.2225000000000001E-3</v>
      </c>
      <c r="FB20" s="11">
        <v>-4.9492E-3</v>
      </c>
      <c r="FC20" s="11">
        <v>2.58E-5</v>
      </c>
      <c r="FD20" s="11">
        <v>0.98593949999999997</v>
      </c>
      <c r="FE20" s="11">
        <v>1.40605E-2</v>
      </c>
      <c r="FF20" s="11">
        <v>0.97076899999999999</v>
      </c>
      <c r="FG20" s="11">
        <v>2.9295600000000002E-2</v>
      </c>
      <c r="FH20" s="11">
        <v>-6.4599999999999998E-5</v>
      </c>
      <c r="FI20" s="12">
        <v>2.8493170000000001E-15</v>
      </c>
      <c r="FK20" s="11" t="s">
        <v>353</v>
      </c>
      <c r="FL20" s="11">
        <v>2.6790000000000001E-4</v>
      </c>
      <c r="FM20" s="12">
        <v>5.228E-7</v>
      </c>
      <c r="FN20" s="11">
        <v>6.6126050000000003</v>
      </c>
      <c r="FO20" s="11">
        <v>1.0006759999999999</v>
      </c>
      <c r="FP20" s="11">
        <v>7.0189999999999998E-4</v>
      </c>
      <c r="FQ20" s="11">
        <v>1.2E-5</v>
      </c>
      <c r="FR20" s="11">
        <v>1.9599999999999999E-5</v>
      </c>
      <c r="FS20" s="12">
        <v>8.16E-7</v>
      </c>
      <c r="FT20" s="11">
        <v>2.7020000000000001E-4</v>
      </c>
      <c r="FU20" s="12">
        <v>4.1883E-7</v>
      </c>
      <c r="FV20" s="11">
        <v>1.196E-2</v>
      </c>
      <c r="FW20" s="11">
        <v>1.2999999999999999E-4</v>
      </c>
      <c r="FX20" s="11">
        <v>7.2999999999999996E-4</v>
      </c>
      <c r="FY20" s="11">
        <v>9.2E-5</v>
      </c>
      <c r="FZ20" s="11">
        <v>2.24E-4</v>
      </c>
      <c r="GA20" s="11">
        <v>1.5999999999999999E-5</v>
      </c>
      <c r="GB20" s="11">
        <v>262.8</v>
      </c>
      <c r="GC20" s="11">
        <v>1.7</v>
      </c>
      <c r="GD20" s="11">
        <v>1.96</v>
      </c>
      <c r="GE20" s="11">
        <v>0</v>
      </c>
      <c r="GF20" s="11">
        <v>1.7655199999999999E-2</v>
      </c>
      <c r="GG20" s="11">
        <v>6.7190000000000001E-4</v>
      </c>
      <c r="GH20" s="11">
        <v>0.12576850000000001</v>
      </c>
      <c r="GI20" s="11">
        <v>1.693E-4</v>
      </c>
      <c r="GJ20" s="11">
        <v>1.5001000000000001E-3</v>
      </c>
      <c r="GK20" s="11">
        <v>1.77E-5</v>
      </c>
      <c r="GL20" s="11">
        <v>2.0035999999999999E-3</v>
      </c>
      <c r="GM20" s="11">
        <v>1.147E-4</v>
      </c>
      <c r="GN20" s="11">
        <v>1.8199999999999999E-5</v>
      </c>
      <c r="GO20" s="11">
        <v>1.5500000000000001E-5</v>
      </c>
      <c r="GP20" s="11">
        <v>1.0066000000000001E-3</v>
      </c>
      <c r="GQ20" s="11">
        <v>87.636870000000002</v>
      </c>
      <c r="GR20" s="11">
        <v>7.1607390000000004</v>
      </c>
      <c r="GS20" s="11">
        <v>3.953452</v>
      </c>
      <c r="GT20" s="11">
        <v>87.54777</v>
      </c>
      <c r="GU20" s="11">
        <v>0.998977</v>
      </c>
      <c r="GV20" s="11">
        <v>4.5086599999999998E-2</v>
      </c>
      <c r="GW20" s="12">
        <v>5.8099999999999998E-11</v>
      </c>
      <c r="GX20" s="12">
        <v>1.6E-13</v>
      </c>
      <c r="GY20" s="12">
        <v>4.962E-10</v>
      </c>
      <c r="GZ20" s="12">
        <v>1.3399999999999999E-12</v>
      </c>
      <c r="HA20" s="11">
        <v>1.975E-2</v>
      </c>
      <c r="HB20" s="11">
        <v>0</v>
      </c>
      <c r="HC20" s="12">
        <v>7.0679999999999999E-6</v>
      </c>
      <c r="HD20" s="11">
        <v>0</v>
      </c>
      <c r="HE20" s="12">
        <v>6.3080000000000001E-9</v>
      </c>
      <c r="HF20" s="11">
        <v>0</v>
      </c>
      <c r="HG20" s="11">
        <v>1.167E-2</v>
      </c>
      <c r="HH20" s="11">
        <v>0</v>
      </c>
      <c r="HI20" s="11">
        <v>298.56</v>
      </c>
      <c r="HJ20" s="11">
        <v>0.5</v>
      </c>
      <c r="HK20" s="11">
        <v>1583.9</v>
      </c>
      <c r="HL20" s="11">
        <v>3</v>
      </c>
      <c r="HM20" s="11">
        <v>1.196E-2</v>
      </c>
      <c r="HN20" s="11">
        <v>-5.8999999999999998E-5</v>
      </c>
      <c r="HO20" s="12">
        <v>4.00197E-10</v>
      </c>
      <c r="HP20" s="11">
        <v>24.8062</v>
      </c>
      <c r="HQ20" s="11">
        <v>29.4116</v>
      </c>
      <c r="HR20" s="11">
        <v>27.6205</v>
      </c>
      <c r="HS20" s="11">
        <v>-134.64699999999999</v>
      </c>
    </row>
    <row r="21" spans="1:227" x14ac:dyDescent="0.3">
      <c r="A21" s="19" t="s">
        <v>300</v>
      </c>
      <c r="B21" s="54">
        <v>9.5174150000000008E-16</v>
      </c>
      <c r="C21" s="55">
        <v>4.2012800000000003E-2</v>
      </c>
      <c r="D21" s="55">
        <v>6.8309999999999996E-4</v>
      </c>
      <c r="E21" s="55">
        <v>0.46281139999999998</v>
      </c>
      <c r="F21" s="55">
        <v>4.236E-4</v>
      </c>
      <c r="G21" s="55">
        <v>5.4571999999999997E-3</v>
      </c>
      <c r="H21" s="55">
        <v>2.7699999999999999E-5</v>
      </c>
      <c r="I21" s="55">
        <v>1.3097E-3</v>
      </c>
      <c r="J21" s="55">
        <v>1.98E-5</v>
      </c>
      <c r="K21" s="55">
        <v>4.0800000000000002E-5</v>
      </c>
      <c r="L21" s="55">
        <v>1.5099999999999999E-5</v>
      </c>
      <c r="M21" s="55">
        <v>1.0080899999999999</v>
      </c>
      <c r="N21" s="55">
        <v>5.4390000000000005E-4</v>
      </c>
      <c r="O21" s="101">
        <v>72.456590000000006</v>
      </c>
      <c r="P21" s="101">
        <v>10.9855</v>
      </c>
      <c r="Q21" s="110">
        <v>6.5201499999999996E-2</v>
      </c>
      <c r="R21" s="110">
        <v>9.8279999999999999E-3</v>
      </c>
      <c r="S21" s="92">
        <v>3.1577399999999999E-2</v>
      </c>
      <c r="T21" s="92">
        <v>4.7600999999999997E-3</v>
      </c>
      <c r="U21" s="113">
        <v>3.6299499999999998E-2</v>
      </c>
      <c r="V21" s="113">
        <v>5.6590000000000004E-4</v>
      </c>
      <c r="W21" s="55">
        <v>3.5109999999999998E-3</v>
      </c>
      <c r="X21" s="55">
        <v>6.4999999999999997E-4</v>
      </c>
      <c r="Y21" s="55">
        <v>2.5599999999999999E-5</v>
      </c>
      <c r="Z21" s="55">
        <v>5.5000000000000002E-5</v>
      </c>
      <c r="AA21" s="55">
        <v>2.5999999999999998E-5</v>
      </c>
      <c r="AB21" s="55">
        <v>1.2E-5</v>
      </c>
      <c r="AC21" s="55">
        <v>2.364E-4</v>
      </c>
      <c r="AD21" s="55">
        <v>1.5E-5</v>
      </c>
      <c r="AE21" s="55">
        <v>8.1799999999999996E-5</v>
      </c>
      <c r="AF21" s="55">
        <v>1.2999999999999999E-5</v>
      </c>
      <c r="AG21" s="69"/>
      <c r="AH21" s="69"/>
      <c r="AI21" s="69"/>
      <c r="AJ21" s="69"/>
      <c r="AK21" s="69"/>
      <c r="AL21" s="69"/>
      <c r="AM21" s="89"/>
      <c r="AN21" s="69"/>
      <c r="AO21" s="90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90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Y21" s="68">
        <v>8.7999999999999998E-5</v>
      </c>
      <c r="DZ21" s="68">
        <v>3.2499999999999997E-5</v>
      </c>
      <c r="EA21" s="68">
        <v>5.6871460000000003</v>
      </c>
      <c r="EB21" s="68">
        <v>1.8743900000000001E-2</v>
      </c>
      <c r="EC21" s="68">
        <v>2.8699999999999998E-4</v>
      </c>
      <c r="ED21" s="68">
        <v>3.6299499999999998E-2</v>
      </c>
      <c r="EE21" s="68">
        <v>5.6590000000000004E-4</v>
      </c>
      <c r="EF21" s="68">
        <v>-3.0798000000000002E-3</v>
      </c>
      <c r="EG21" s="68">
        <v>9.9550000000000007E-4</v>
      </c>
      <c r="EH21" s="68">
        <v>1.1783500000000001E-2</v>
      </c>
      <c r="EI21" s="68">
        <v>6.2199999999999994E-5</v>
      </c>
      <c r="EJ21" s="68">
        <v>9.0715900000000002E-2</v>
      </c>
      <c r="EK21" s="68">
        <v>1.5264E-3</v>
      </c>
      <c r="EL21" s="68">
        <v>6.5201499999999996E-2</v>
      </c>
      <c r="EM21" s="68">
        <v>9.8279999999999999E-3</v>
      </c>
      <c r="EQ21" s="68">
        <v>4.7491E-3</v>
      </c>
      <c r="ES21" s="68">
        <v>3.1966E-3</v>
      </c>
      <c r="ET21" s="68">
        <v>0</v>
      </c>
      <c r="EU21" s="68">
        <v>0.71873529999999997</v>
      </c>
      <c r="EV21" s="68">
        <v>0.27321770000000001</v>
      </c>
      <c r="EW21" s="68">
        <v>8.0470000000000003E-3</v>
      </c>
      <c r="EX21" s="68">
        <v>0.99998699999999996</v>
      </c>
      <c r="EY21" s="68">
        <v>1.2999999999999999E-5</v>
      </c>
      <c r="EZ21" s="68">
        <v>1.014966</v>
      </c>
      <c r="FA21" s="68">
        <v>1.328E-3</v>
      </c>
      <c r="FB21" s="68">
        <v>-1.63248E-2</v>
      </c>
      <c r="FC21" s="68">
        <v>3.0800000000000003E-5</v>
      </c>
      <c r="FD21" s="68">
        <v>0.98804959999999997</v>
      </c>
      <c r="FE21" s="68">
        <v>1.19504E-2</v>
      </c>
      <c r="FF21" s="68">
        <v>0.94347550000000002</v>
      </c>
      <c r="FG21" s="68">
        <v>5.6871499999999998E-2</v>
      </c>
      <c r="FH21" s="68">
        <v>-3.4699999999999998E-4</v>
      </c>
      <c r="FI21" s="88">
        <v>1.049146E-14</v>
      </c>
      <c r="FK21" s="68" t="s">
        <v>353</v>
      </c>
      <c r="FL21" s="68">
        <v>2.6790000000000001E-4</v>
      </c>
      <c r="FM21" s="88">
        <v>5.228E-7</v>
      </c>
      <c r="FN21" s="68">
        <v>6.6280409999999996</v>
      </c>
      <c r="FO21" s="68">
        <v>1.000677</v>
      </c>
      <c r="FP21" s="68">
        <v>7.0189999999999998E-4</v>
      </c>
      <c r="FQ21" s="68">
        <v>1.2E-5</v>
      </c>
      <c r="FR21" s="68">
        <v>1.9599999999999999E-5</v>
      </c>
      <c r="FS21" s="88">
        <v>8.16E-7</v>
      </c>
      <c r="FT21" s="68">
        <v>2.7020000000000001E-4</v>
      </c>
      <c r="FU21" s="88">
        <v>4.1883E-7</v>
      </c>
      <c r="FV21" s="68">
        <v>1.196E-2</v>
      </c>
      <c r="FW21" s="68">
        <v>1.2999999999999999E-4</v>
      </c>
      <c r="FX21" s="68">
        <v>7.2999999999999996E-4</v>
      </c>
      <c r="FY21" s="68">
        <v>9.2E-5</v>
      </c>
      <c r="FZ21" s="68">
        <v>2.24E-4</v>
      </c>
      <c r="GA21" s="68">
        <v>1.5999999999999999E-5</v>
      </c>
      <c r="GB21" s="68">
        <v>262.8</v>
      </c>
      <c r="GC21" s="68">
        <v>1.7</v>
      </c>
      <c r="GD21" s="68">
        <v>1.96</v>
      </c>
      <c r="GE21" s="68">
        <v>0</v>
      </c>
      <c r="GF21" s="68">
        <v>4.2012800000000003E-2</v>
      </c>
      <c r="GG21" s="68">
        <v>6.8309999999999996E-4</v>
      </c>
      <c r="GH21" s="68">
        <v>0.4631247</v>
      </c>
      <c r="GI21" s="68">
        <v>4.239E-4</v>
      </c>
      <c r="GJ21" s="68">
        <v>5.4571999999999997E-3</v>
      </c>
      <c r="GK21" s="68">
        <v>2.7699999999999999E-5</v>
      </c>
      <c r="GL21" s="68">
        <v>8.6808000000000007E-3</v>
      </c>
      <c r="GM21" s="68">
        <v>1.316E-4</v>
      </c>
      <c r="GN21" s="68">
        <v>4.0800000000000002E-5</v>
      </c>
      <c r="GO21" s="68">
        <v>1.5099999999999999E-5</v>
      </c>
      <c r="GP21" s="68">
        <v>9.2190000000000002E-4</v>
      </c>
      <c r="GQ21" s="68">
        <v>39.234450000000002</v>
      </c>
      <c r="GR21" s="68">
        <v>11.11271</v>
      </c>
      <c r="GS21" s="68">
        <v>1.696275</v>
      </c>
      <c r="GT21" s="68">
        <v>39.197760000000002</v>
      </c>
      <c r="GU21" s="68">
        <v>0.99904059999999995</v>
      </c>
      <c r="GV21" s="68">
        <v>4.3256200000000002E-2</v>
      </c>
      <c r="GW21" s="88">
        <v>5.8099999999999998E-11</v>
      </c>
      <c r="GX21" s="88">
        <v>1.6E-13</v>
      </c>
      <c r="GY21" s="88">
        <v>4.962E-10</v>
      </c>
      <c r="GZ21" s="88">
        <v>1.3399999999999999E-12</v>
      </c>
      <c r="HA21" s="68">
        <v>1.975E-2</v>
      </c>
      <c r="HB21" s="68">
        <v>0</v>
      </c>
      <c r="HC21" s="88">
        <v>7.0679999999999999E-6</v>
      </c>
      <c r="HD21" s="68">
        <v>0</v>
      </c>
      <c r="HE21" s="88">
        <v>6.3080000000000001E-9</v>
      </c>
      <c r="HF21" s="68">
        <v>0</v>
      </c>
      <c r="HG21" s="68">
        <v>1.167E-2</v>
      </c>
      <c r="HH21" s="68">
        <v>0</v>
      </c>
      <c r="HI21" s="68">
        <v>298.56</v>
      </c>
      <c r="HJ21" s="68">
        <v>0.5</v>
      </c>
      <c r="HK21" s="68">
        <v>1583.9</v>
      </c>
      <c r="HL21" s="68">
        <v>3</v>
      </c>
      <c r="HM21" s="68">
        <v>1.196E-2</v>
      </c>
      <c r="HN21" s="68">
        <v>-1.9239999999999999E-4</v>
      </c>
      <c r="HO21" s="88">
        <v>4.03217E-10</v>
      </c>
      <c r="HP21" s="68">
        <v>24.650200000000002</v>
      </c>
      <c r="HQ21" s="68">
        <v>29.378799999999998</v>
      </c>
      <c r="HR21" s="68">
        <v>27.5229</v>
      </c>
      <c r="HS21" s="68">
        <v>-134.768</v>
      </c>
    </row>
    <row r="22" spans="1:227" s="11" customFormat="1" x14ac:dyDescent="0.3">
      <c r="A22" s="24" t="s">
        <v>294</v>
      </c>
      <c r="B22" s="56">
        <v>1.8869190000000001E-15</v>
      </c>
      <c r="C22" s="57">
        <v>8.3289199999999994E-2</v>
      </c>
      <c r="D22" s="57">
        <v>6.8619999999999998E-4</v>
      </c>
      <c r="E22" s="57">
        <v>0.20525760000000001</v>
      </c>
      <c r="F22" s="57">
        <v>2.074E-4</v>
      </c>
      <c r="G22" s="57">
        <v>2.4337999999999999E-3</v>
      </c>
      <c r="H22" s="57">
        <v>2.0800000000000001E-5</v>
      </c>
      <c r="I22" s="57">
        <v>7.9739999999999998E-4</v>
      </c>
      <c r="J22" s="57">
        <v>1.98E-5</v>
      </c>
      <c r="K22" s="57">
        <v>1.016E-4</v>
      </c>
      <c r="L22" s="57">
        <v>1.56E-5</v>
      </c>
      <c r="M22" s="57">
        <v>1.0080899999999999</v>
      </c>
      <c r="N22" s="57">
        <v>5.4390000000000005E-4</v>
      </c>
      <c r="O22" s="100">
        <v>64.025360000000006</v>
      </c>
      <c r="P22" s="100">
        <v>5.686871</v>
      </c>
      <c r="Q22" s="109">
        <v>0.25916250000000002</v>
      </c>
      <c r="R22" s="109">
        <v>2.29258E-2</v>
      </c>
      <c r="S22" s="91">
        <v>0.12551029999999999</v>
      </c>
      <c r="T22" s="91">
        <v>1.11051E-2</v>
      </c>
      <c r="U22" s="112">
        <v>5.01133E-2</v>
      </c>
      <c r="V22" s="112">
        <v>1.2726E-3</v>
      </c>
      <c r="W22" s="57">
        <v>3.5109999999999998E-3</v>
      </c>
      <c r="X22" s="57">
        <v>6.4999999999999997E-4</v>
      </c>
      <c r="Y22" s="57">
        <v>2.5599999999999999E-5</v>
      </c>
      <c r="Z22" s="57">
        <v>5.5000000000000002E-5</v>
      </c>
      <c r="AA22" s="57">
        <v>2.5999999999999998E-5</v>
      </c>
      <c r="AB22" s="57">
        <v>1.2E-5</v>
      </c>
      <c r="AC22" s="57">
        <v>2.364E-4</v>
      </c>
      <c r="AD22" s="57">
        <v>1.5E-5</v>
      </c>
      <c r="AE22" s="57">
        <v>8.1799999999999996E-5</v>
      </c>
      <c r="AF22" s="57">
        <v>1.2999999999999999E-5</v>
      </c>
      <c r="AG22" s="65" t="s">
        <v>79</v>
      </c>
      <c r="AH22" s="65"/>
      <c r="AI22" s="65"/>
      <c r="AJ22" s="65"/>
      <c r="AK22" s="65"/>
      <c r="AL22" s="65"/>
      <c r="AM22" s="66"/>
      <c r="AN22" s="65"/>
      <c r="AO22" s="67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7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Y22" s="11">
        <v>4.9459999999999999E-4</v>
      </c>
      <c r="DZ22" s="11">
        <v>7.5900000000000002E-5</v>
      </c>
      <c r="EA22" s="11">
        <v>1.3967449999999999</v>
      </c>
      <c r="EB22" s="11">
        <v>2.5791499999999998E-2</v>
      </c>
      <c r="EC22" s="11">
        <v>6.4780000000000003E-4</v>
      </c>
      <c r="ED22" s="11">
        <v>5.01133E-2</v>
      </c>
      <c r="EE22" s="11">
        <v>1.2726E-3</v>
      </c>
      <c r="EF22" s="11">
        <v>-3.2485000000000001E-3</v>
      </c>
      <c r="EG22" s="11">
        <v>1.676E-3</v>
      </c>
      <c r="EH22" s="11">
        <v>1.18493E-2</v>
      </c>
      <c r="EI22" s="11">
        <v>1.039E-4</v>
      </c>
      <c r="EJ22" s="11">
        <v>0.40550380000000003</v>
      </c>
      <c r="EK22" s="11">
        <v>3.4827E-3</v>
      </c>
      <c r="EL22" s="11">
        <v>0.25916250000000002</v>
      </c>
      <c r="EM22" s="11">
        <v>2.29258E-2</v>
      </c>
      <c r="EQ22" s="11">
        <v>1.10778E-2</v>
      </c>
      <c r="ES22" s="11">
        <v>3.7948999999999999E-3</v>
      </c>
      <c r="ET22" s="11">
        <v>0</v>
      </c>
      <c r="EU22" s="11">
        <v>0.63910100000000003</v>
      </c>
      <c r="EV22" s="11">
        <v>0.3590988</v>
      </c>
      <c r="EW22" s="11">
        <v>1.8002000000000001E-3</v>
      </c>
      <c r="EX22" s="11">
        <v>0.99998209999999998</v>
      </c>
      <c r="EY22" s="11">
        <v>1.7900000000000001E-5</v>
      </c>
      <c r="EZ22" s="11">
        <v>1.009323</v>
      </c>
      <c r="FA22" s="11">
        <v>7.7587000000000003E-3</v>
      </c>
      <c r="FB22" s="11">
        <v>-1.71235E-2</v>
      </c>
      <c r="FC22" s="11">
        <v>4.2299999999999998E-5</v>
      </c>
      <c r="FD22" s="11">
        <v>0.9913151</v>
      </c>
      <c r="FE22" s="11">
        <v>8.6849000000000006E-3</v>
      </c>
      <c r="FF22" s="11">
        <v>0.98609769999999997</v>
      </c>
      <c r="FG22" s="11">
        <v>1.3967500000000001E-2</v>
      </c>
      <c r="FH22" s="11">
        <v>-6.5199999999999999E-5</v>
      </c>
      <c r="FI22" s="12">
        <v>4.65327E-15</v>
      </c>
      <c r="FK22" s="11" t="s">
        <v>353</v>
      </c>
      <c r="FL22" s="11">
        <v>2.6790000000000001E-4</v>
      </c>
      <c r="FM22" s="12">
        <v>5.228E-7</v>
      </c>
      <c r="FN22" s="11">
        <v>6.6435129999999996</v>
      </c>
      <c r="FO22" s="11">
        <v>1.000678</v>
      </c>
      <c r="FP22" s="11">
        <v>7.0189999999999998E-4</v>
      </c>
      <c r="FQ22" s="11">
        <v>1.2E-5</v>
      </c>
      <c r="FR22" s="11">
        <v>1.9599999999999999E-5</v>
      </c>
      <c r="FS22" s="12">
        <v>8.16E-7</v>
      </c>
      <c r="FT22" s="11">
        <v>2.7020000000000001E-4</v>
      </c>
      <c r="FU22" s="12">
        <v>4.1883E-7</v>
      </c>
      <c r="FV22" s="11">
        <v>1.196E-2</v>
      </c>
      <c r="FW22" s="11">
        <v>1.2999999999999999E-4</v>
      </c>
      <c r="FX22" s="11">
        <v>7.2999999999999996E-4</v>
      </c>
      <c r="FY22" s="11">
        <v>9.2E-5</v>
      </c>
      <c r="FZ22" s="11">
        <v>2.24E-4</v>
      </c>
      <c r="GA22" s="11">
        <v>1.5999999999999999E-5</v>
      </c>
      <c r="GB22" s="11">
        <v>262.8</v>
      </c>
      <c r="GC22" s="11">
        <v>1.7</v>
      </c>
      <c r="GD22" s="11">
        <v>1.96</v>
      </c>
      <c r="GE22" s="11">
        <v>0</v>
      </c>
      <c r="GF22" s="11">
        <v>8.3289199999999994E-2</v>
      </c>
      <c r="GG22" s="11">
        <v>6.8619999999999998E-4</v>
      </c>
      <c r="GH22" s="11">
        <v>0.20539679999999999</v>
      </c>
      <c r="GI22" s="11">
        <v>2.076E-4</v>
      </c>
      <c r="GJ22" s="11">
        <v>2.4337999999999999E-3</v>
      </c>
      <c r="GK22" s="11">
        <v>2.0800000000000001E-5</v>
      </c>
      <c r="GL22" s="11">
        <v>5.2975000000000001E-3</v>
      </c>
      <c r="GM22" s="11">
        <v>1.3190000000000001E-4</v>
      </c>
      <c r="GN22" s="11">
        <v>1.016E-4</v>
      </c>
      <c r="GO22" s="11">
        <v>1.56E-5</v>
      </c>
      <c r="GP22" s="11">
        <v>1.2048E-3</v>
      </c>
      <c r="GQ22" s="11">
        <v>15.5868</v>
      </c>
      <c r="GR22" s="11">
        <v>2.4704709999999999</v>
      </c>
      <c r="GS22" s="11">
        <v>0.86040830000000001</v>
      </c>
      <c r="GT22" s="11">
        <v>15.56316</v>
      </c>
      <c r="GU22" s="11">
        <v>0.99832189999999998</v>
      </c>
      <c r="GV22" s="11">
        <v>5.5193100000000002E-2</v>
      </c>
      <c r="GW22" s="12">
        <v>5.8099999999999998E-11</v>
      </c>
      <c r="GX22" s="12">
        <v>1.6E-13</v>
      </c>
      <c r="GY22" s="12">
        <v>4.962E-10</v>
      </c>
      <c r="GZ22" s="12">
        <v>1.3399999999999999E-12</v>
      </c>
      <c r="HA22" s="11">
        <v>1.975E-2</v>
      </c>
      <c r="HB22" s="11">
        <v>0</v>
      </c>
      <c r="HC22" s="12">
        <v>7.0679999999999999E-6</v>
      </c>
      <c r="HD22" s="11">
        <v>0</v>
      </c>
      <c r="HE22" s="12">
        <v>6.3080000000000001E-9</v>
      </c>
      <c r="HF22" s="11">
        <v>0</v>
      </c>
      <c r="HG22" s="11">
        <v>1.167E-2</v>
      </c>
      <c r="HH22" s="11">
        <v>0</v>
      </c>
      <c r="HI22" s="11">
        <v>298.56</v>
      </c>
      <c r="HJ22" s="11">
        <v>0.5</v>
      </c>
      <c r="HK22" s="11">
        <v>1583.9</v>
      </c>
      <c r="HL22" s="11">
        <v>3</v>
      </c>
      <c r="HM22" s="11">
        <v>1.196E-2</v>
      </c>
      <c r="HN22" s="11">
        <v>-2.029E-4</v>
      </c>
      <c r="HO22" s="12">
        <v>4.00462E-10</v>
      </c>
      <c r="HP22" s="11">
        <v>24.590299999999999</v>
      </c>
      <c r="HQ22" s="11">
        <v>29.460899999999999</v>
      </c>
      <c r="HR22" s="11">
        <v>27.633800000000001</v>
      </c>
      <c r="HS22" s="11">
        <v>-134.51</v>
      </c>
    </row>
    <row r="23" spans="1:227" s="11" customFormat="1" x14ac:dyDescent="0.3">
      <c r="A23" s="24" t="s">
        <v>295</v>
      </c>
      <c r="B23" s="56">
        <v>8.7417120000000004E-16</v>
      </c>
      <c r="C23" s="57">
        <v>3.85852E-2</v>
      </c>
      <c r="D23" s="57">
        <v>6.8619999999999998E-4</v>
      </c>
      <c r="E23" s="57">
        <v>0.27086979999999999</v>
      </c>
      <c r="F23" s="57">
        <v>2.6580000000000001E-4</v>
      </c>
      <c r="G23" s="57">
        <v>3.1798E-3</v>
      </c>
      <c r="H23" s="57">
        <v>2.4199999999999999E-5</v>
      </c>
      <c r="I23" s="57">
        <v>5.9540000000000005E-4</v>
      </c>
      <c r="J23" s="57">
        <v>1.8600000000000001E-5</v>
      </c>
      <c r="K23" s="57">
        <v>1.8199999999999999E-5</v>
      </c>
      <c r="L23" s="57">
        <v>1.5099999999999999E-5</v>
      </c>
      <c r="M23" s="57">
        <v>1.0080899999999999</v>
      </c>
      <c r="N23" s="57">
        <v>5.4390000000000005E-4</v>
      </c>
      <c r="O23" s="100">
        <v>86.627880000000005</v>
      </c>
      <c r="P23" s="100">
        <v>11.957890000000001</v>
      </c>
      <c r="Q23" s="109">
        <v>0.1226858</v>
      </c>
      <c r="R23" s="109">
        <v>1.6793200000000001E-2</v>
      </c>
      <c r="S23" s="91">
        <v>5.9416799999999999E-2</v>
      </c>
      <c r="T23" s="91">
        <v>8.1337000000000007E-3</v>
      </c>
      <c r="U23" s="112">
        <v>2.82933E-2</v>
      </c>
      <c r="V23" s="112">
        <v>9.0669999999999998E-4</v>
      </c>
      <c r="W23" s="57">
        <v>3.5109999999999998E-3</v>
      </c>
      <c r="X23" s="57">
        <v>6.4999999999999997E-4</v>
      </c>
      <c r="Y23" s="57">
        <v>2.5599999999999999E-5</v>
      </c>
      <c r="Z23" s="57">
        <v>5.5000000000000002E-5</v>
      </c>
      <c r="AA23" s="57">
        <v>2.5999999999999998E-5</v>
      </c>
      <c r="AB23" s="57">
        <v>1.2E-5</v>
      </c>
      <c r="AC23" s="57">
        <v>2.364E-4</v>
      </c>
      <c r="AD23" s="57">
        <v>1.5E-5</v>
      </c>
      <c r="AE23" s="57">
        <v>8.1799999999999996E-5</v>
      </c>
      <c r="AF23" s="57">
        <v>1.2999999999999999E-5</v>
      </c>
      <c r="AG23" s="65" t="s">
        <v>80</v>
      </c>
      <c r="AH23" s="65"/>
      <c r="AI23" s="65"/>
      <c r="AJ23" s="65"/>
      <c r="AK23" s="65"/>
      <c r="AL23" s="65"/>
      <c r="AM23" s="66"/>
      <c r="AN23" s="65"/>
      <c r="AO23" s="67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7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Y23" s="11">
        <v>6.7299999999999996E-5</v>
      </c>
      <c r="DZ23" s="11">
        <v>5.5600000000000003E-5</v>
      </c>
      <c r="EA23" s="11">
        <v>5.7961359999999997</v>
      </c>
      <c r="EB23" s="11">
        <v>1.4659200000000001E-2</v>
      </c>
      <c r="EC23" s="11">
        <v>4.6190000000000001E-4</v>
      </c>
      <c r="ED23" s="11">
        <v>2.82933E-2</v>
      </c>
      <c r="EE23" s="11">
        <v>9.0669999999999998E-4</v>
      </c>
      <c r="EF23" s="11">
        <v>-3.8559000000000002E-3</v>
      </c>
      <c r="EG23" s="11">
        <v>1.4741999999999999E-3</v>
      </c>
      <c r="EH23" s="11">
        <v>1.17313E-2</v>
      </c>
      <c r="EI23" s="11">
        <v>9.1700000000000006E-5</v>
      </c>
      <c r="EJ23" s="11">
        <v>0.14235249999999999</v>
      </c>
      <c r="EK23" s="11">
        <v>2.6196000000000001E-3</v>
      </c>
      <c r="EL23" s="11">
        <v>0.1226858</v>
      </c>
      <c r="EM23" s="11">
        <v>1.6793200000000001E-2</v>
      </c>
      <c r="EQ23" s="11">
        <v>8.1148000000000001E-3</v>
      </c>
      <c r="ES23" s="11">
        <v>5.0431E-3</v>
      </c>
      <c r="ET23" s="11">
        <v>0</v>
      </c>
      <c r="EU23" s="11">
        <v>0.86183650000000001</v>
      </c>
      <c r="EV23" s="11">
        <v>0.1330355</v>
      </c>
      <c r="EW23" s="11">
        <v>5.1281E-3</v>
      </c>
      <c r="EX23" s="11">
        <v>0.99998989999999999</v>
      </c>
      <c r="EY23" s="11">
        <v>1.01E-5</v>
      </c>
      <c r="EZ23" s="11">
        <v>1.0194859999999999</v>
      </c>
      <c r="FA23" s="11">
        <v>1.0192000000000001E-3</v>
      </c>
      <c r="FB23" s="11">
        <v>-2.0529499999999999E-2</v>
      </c>
      <c r="FC23" s="11">
        <v>2.41E-5</v>
      </c>
      <c r="FD23" s="11">
        <v>0.98471960000000003</v>
      </c>
      <c r="FE23" s="11">
        <v>1.52804E-2</v>
      </c>
      <c r="FF23" s="11">
        <v>0.94260869999999997</v>
      </c>
      <c r="FG23" s="11">
        <v>5.7961400000000003E-2</v>
      </c>
      <c r="FH23" s="11">
        <v>-5.7010000000000003E-4</v>
      </c>
      <c r="FI23" s="12">
        <v>6.1408919999999999E-15</v>
      </c>
      <c r="FK23" s="11" t="s">
        <v>353</v>
      </c>
      <c r="FL23" s="11">
        <v>2.6790000000000001E-4</v>
      </c>
      <c r="FM23" s="12">
        <v>5.228E-7</v>
      </c>
      <c r="FN23" s="11">
        <v>6.6738330000000001</v>
      </c>
      <c r="FO23" s="11">
        <v>1.00068</v>
      </c>
      <c r="FP23" s="11">
        <v>7.0189999999999998E-4</v>
      </c>
      <c r="FQ23" s="11">
        <v>1.2E-5</v>
      </c>
      <c r="FR23" s="11">
        <v>1.9599999999999999E-5</v>
      </c>
      <c r="FS23" s="12">
        <v>8.16E-7</v>
      </c>
      <c r="FT23" s="11">
        <v>2.7020000000000001E-4</v>
      </c>
      <c r="FU23" s="12">
        <v>4.1883E-7</v>
      </c>
      <c r="FV23" s="11">
        <v>1.196E-2</v>
      </c>
      <c r="FW23" s="11">
        <v>1.2999999999999999E-4</v>
      </c>
      <c r="FX23" s="11">
        <v>7.2999999999999996E-4</v>
      </c>
      <c r="FY23" s="11">
        <v>9.2E-5</v>
      </c>
      <c r="FZ23" s="11">
        <v>2.24E-4</v>
      </c>
      <c r="GA23" s="11">
        <v>1.5999999999999999E-5</v>
      </c>
      <c r="GB23" s="11">
        <v>262.8</v>
      </c>
      <c r="GC23" s="11">
        <v>1.7</v>
      </c>
      <c r="GD23" s="11">
        <v>1.96</v>
      </c>
      <c r="GE23" s="11">
        <v>0</v>
      </c>
      <c r="GF23" s="11">
        <v>3.85852E-2</v>
      </c>
      <c r="GG23" s="11">
        <v>6.8619999999999998E-4</v>
      </c>
      <c r="GH23" s="11">
        <v>0.27105380000000001</v>
      </c>
      <c r="GI23" s="11">
        <v>2.6590000000000001E-4</v>
      </c>
      <c r="GJ23" s="11">
        <v>3.1798E-3</v>
      </c>
      <c r="GK23" s="11">
        <v>2.4199999999999999E-5</v>
      </c>
      <c r="GL23" s="11">
        <v>3.9734000000000002E-3</v>
      </c>
      <c r="GM23" s="11">
        <v>1.2410000000000001E-4</v>
      </c>
      <c r="GN23" s="11">
        <v>1.8199999999999999E-5</v>
      </c>
      <c r="GO23" s="11">
        <v>1.5099999999999999E-5</v>
      </c>
      <c r="GP23" s="11">
        <v>4.4749999999999998E-4</v>
      </c>
      <c r="GQ23" s="11">
        <v>87.690700000000007</v>
      </c>
      <c r="GR23" s="11">
        <v>7.0609529999999996</v>
      </c>
      <c r="GS23" s="11">
        <v>1.849734</v>
      </c>
      <c r="GT23" s="11">
        <v>87.671199999999999</v>
      </c>
      <c r="GU23" s="11">
        <v>0.99977260000000001</v>
      </c>
      <c r="GV23" s="11">
        <v>2.1094000000000002E-2</v>
      </c>
      <c r="GW23" s="12">
        <v>5.8099999999999998E-11</v>
      </c>
      <c r="GX23" s="12">
        <v>1.6E-13</v>
      </c>
      <c r="GY23" s="12">
        <v>4.962E-10</v>
      </c>
      <c r="GZ23" s="12">
        <v>1.3399999999999999E-12</v>
      </c>
      <c r="HA23" s="11">
        <v>1.975E-2</v>
      </c>
      <c r="HB23" s="11">
        <v>0</v>
      </c>
      <c r="HC23" s="12">
        <v>7.0679999999999999E-6</v>
      </c>
      <c r="HD23" s="11">
        <v>0</v>
      </c>
      <c r="HE23" s="12">
        <v>6.3080000000000001E-9</v>
      </c>
      <c r="HF23" s="11">
        <v>0</v>
      </c>
      <c r="HG23" s="11">
        <v>1.167E-2</v>
      </c>
      <c r="HH23" s="11">
        <v>0</v>
      </c>
      <c r="HI23" s="11">
        <v>298.56</v>
      </c>
      <c r="HJ23" s="11">
        <v>0.5</v>
      </c>
      <c r="HK23" s="11">
        <v>1583.9</v>
      </c>
      <c r="HL23" s="11">
        <v>3</v>
      </c>
      <c r="HM23" s="11">
        <v>1.196E-2</v>
      </c>
      <c r="HN23" s="11">
        <v>-2.408E-4</v>
      </c>
      <c r="HO23" s="12">
        <v>3.9947700000000003E-10</v>
      </c>
      <c r="HP23" s="11">
        <v>24.971599999999999</v>
      </c>
      <c r="HQ23" s="11">
        <v>29.4892</v>
      </c>
      <c r="HR23" s="11">
        <v>27.918099999999999</v>
      </c>
      <c r="HS23" s="11">
        <v>-134.46700000000001</v>
      </c>
    </row>
    <row r="24" spans="1:227" x14ac:dyDescent="0.3">
      <c r="A24" s="19" t="s">
        <v>303</v>
      </c>
      <c r="B24" s="54">
        <v>6.2457729999999998E-16</v>
      </c>
      <c r="C24" s="55">
        <v>2.75672E-2</v>
      </c>
      <c r="D24" s="55">
        <v>6.7719999999999998E-4</v>
      </c>
      <c r="E24" s="55">
        <v>0.2119124</v>
      </c>
      <c r="F24" s="55">
        <v>2.4620000000000002E-4</v>
      </c>
      <c r="G24" s="55">
        <v>2.5466E-3</v>
      </c>
      <c r="H24" s="55">
        <v>2.0000000000000002E-5</v>
      </c>
      <c r="I24" s="55">
        <v>5.6300000000000002E-4</v>
      </c>
      <c r="J24" s="55">
        <v>1.9199999999999999E-5</v>
      </c>
      <c r="K24" s="55">
        <v>5.2299999999999997E-5</v>
      </c>
      <c r="L24" s="55">
        <v>1.5299999999999999E-5</v>
      </c>
      <c r="M24" s="55">
        <v>1.0080899999999999</v>
      </c>
      <c r="N24" s="55">
        <v>5.4390000000000005E-4</v>
      </c>
      <c r="O24" s="101">
        <v>44.099670000000003</v>
      </c>
      <c r="P24" s="101">
        <v>16.912189999999999</v>
      </c>
      <c r="Q24" s="110">
        <v>5.7008000000000003E-2</v>
      </c>
      <c r="R24" s="110">
        <v>2.1818000000000001E-2</v>
      </c>
      <c r="S24" s="92">
        <v>2.76093E-2</v>
      </c>
      <c r="T24" s="92">
        <v>1.0566600000000001E-2</v>
      </c>
      <c r="U24" s="113">
        <v>3.4372E-2</v>
      </c>
      <c r="V24" s="113">
        <v>1.1995E-3</v>
      </c>
      <c r="W24" s="55">
        <v>3.5109999999999998E-3</v>
      </c>
      <c r="X24" s="55">
        <v>6.4999999999999997E-4</v>
      </c>
      <c r="Y24" s="55">
        <v>2.5599999999999999E-5</v>
      </c>
      <c r="Z24" s="55">
        <v>5.5000000000000002E-5</v>
      </c>
      <c r="AA24" s="55">
        <v>2.5999999999999998E-5</v>
      </c>
      <c r="AB24" s="55">
        <v>1.2E-5</v>
      </c>
      <c r="AC24" s="55">
        <v>2.364E-4</v>
      </c>
      <c r="AD24" s="55">
        <v>1.5E-5</v>
      </c>
      <c r="AE24" s="55">
        <v>8.1799999999999996E-5</v>
      </c>
      <c r="AF24" s="55">
        <v>1.2999999999999999E-5</v>
      </c>
      <c r="AG24" s="69"/>
      <c r="AH24" s="69"/>
      <c r="AI24" s="69"/>
      <c r="AJ24" s="69"/>
      <c r="AK24" s="69"/>
      <c r="AL24" s="69"/>
      <c r="AM24" s="89"/>
      <c r="AN24" s="69"/>
      <c r="AO24" s="90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90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Y24" s="68">
        <v>2.4679999999999998E-4</v>
      </c>
      <c r="DZ24" s="68">
        <v>7.2200000000000007E-5</v>
      </c>
      <c r="EA24" s="68">
        <v>1.920129</v>
      </c>
      <c r="EB24" s="68">
        <v>1.7760499999999999E-2</v>
      </c>
      <c r="EC24" s="68">
        <v>6.1129999999999995E-4</v>
      </c>
      <c r="ED24" s="68">
        <v>3.4372E-2</v>
      </c>
      <c r="EE24" s="68">
        <v>1.1995E-3</v>
      </c>
      <c r="EF24" s="68">
        <v>5.27E-5</v>
      </c>
      <c r="EG24" s="68">
        <v>1.5666E-3</v>
      </c>
      <c r="EH24" s="68">
        <v>1.20091E-2</v>
      </c>
      <c r="EI24" s="68">
        <v>9.7100000000000002E-5</v>
      </c>
      <c r="EJ24" s="68">
        <v>0.12999920000000001</v>
      </c>
      <c r="EK24" s="68">
        <v>3.3024999999999999E-3</v>
      </c>
      <c r="EL24" s="68">
        <v>5.7008000000000003E-2</v>
      </c>
      <c r="EM24" s="68">
        <v>2.1818000000000001E-2</v>
      </c>
      <c r="EQ24" s="68">
        <v>1.0543E-2</v>
      </c>
      <c r="ES24" s="68">
        <v>5.1343999999999999E-3</v>
      </c>
      <c r="ET24" s="68">
        <v>0</v>
      </c>
      <c r="EU24" s="68">
        <v>0.43852039999999998</v>
      </c>
      <c r="EV24" s="68">
        <v>0.55586429999999998</v>
      </c>
      <c r="EW24" s="68">
        <v>5.6153000000000002E-3</v>
      </c>
      <c r="EX24" s="68">
        <v>0.99998770000000003</v>
      </c>
      <c r="EY24" s="68">
        <v>1.2300000000000001E-5</v>
      </c>
      <c r="EZ24" s="68">
        <v>0.99589819999999996</v>
      </c>
      <c r="FA24" s="68">
        <v>3.7989999999999999E-3</v>
      </c>
      <c r="FB24" s="68">
        <v>2.742E-4</v>
      </c>
      <c r="FC24" s="68">
        <v>2.8600000000000001E-5</v>
      </c>
      <c r="FD24" s="68">
        <v>0.98738789999999999</v>
      </c>
      <c r="FE24" s="68">
        <v>1.2612099999999999E-2</v>
      </c>
      <c r="FF24" s="68">
        <v>0.98079660000000002</v>
      </c>
      <c r="FG24" s="68">
        <v>1.9201300000000001E-2</v>
      </c>
      <c r="FH24" s="88">
        <v>2.1279699999999998E-6</v>
      </c>
      <c r="FI24" s="88">
        <v>4.8044689999999999E-15</v>
      </c>
      <c r="FK24" s="68" t="s">
        <v>353</v>
      </c>
      <c r="FL24" s="68">
        <v>2.6790000000000001E-4</v>
      </c>
      <c r="FM24" s="88">
        <v>5.228E-7</v>
      </c>
      <c r="FN24" s="68">
        <v>6.6894119999999999</v>
      </c>
      <c r="FO24" s="68">
        <v>1.00068</v>
      </c>
      <c r="FP24" s="68">
        <v>7.0189999999999998E-4</v>
      </c>
      <c r="FQ24" s="68">
        <v>1.2E-5</v>
      </c>
      <c r="FR24" s="68">
        <v>1.9599999999999999E-5</v>
      </c>
      <c r="FS24" s="88">
        <v>8.16E-7</v>
      </c>
      <c r="FT24" s="68">
        <v>2.7020000000000001E-4</v>
      </c>
      <c r="FU24" s="88">
        <v>4.1883E-7</v>
      </c>
      <c r="FV24" s="68">
        <v>1.196E-2</v>
      </c>
      <c r="FW24" s="68">
        <v>1.2999999999999999E-4</v>
      </c>
      <c r="FX24" s="68">
        <v>7.2999999999999996E-4</v>
      </c>
      <c r="FY24" s="68">
        <v>9.2E-5</v>
      </c>
      <c r="FZ24" s="68">
        <v>2.24E-4</v>
      </c>
      <c r="GA24" s="68">
        <v>1.5999999999999999E-5</v>
      </c>
      <c r="GB24" s="68">
        <v>262.8</v>
      </c>
      <c r="GC24" s="68">
        <v>1.7</v>
      </c>
      <c r="GD24" s="68">
        <v>1.96</v>
      </c>
      <c r="GE24" s="68">
        <v>0</v>
      </c>
      <c r="GF24" s="68">
        <v>2.75672E-2</v>
      </c>
      <c r="GG24" s="68">
        <v>6.7719999999999998E-4</v>
      </c>
      <c r="GH24" s="68">
        <v>0.21205660000000001</v>
      </c>
      <c r="GI24" s="68">
        <v>2.4640000000000003E-4</v>
      </c>
      <c r="GJ24" s="68">
        <v>2.5466E-3</v>
      </c>
      <c r="GK24" s="68">
        <v>2.0000000000000002E-5</v>
      </c>
      <c r="GL24" s="68">
        <v>3.7661999999999999E-3</v>
      </c>
      <c r="GM24" s="68">
        <v>1.2850000000000001E-4</v>
      </c>
      <c r="GN24" s="68">
        <v>5.2299999999999997E-5</v>
      </c>
      <c r="GO24" s="68">
        <v>1.5299999999999999E-5</v>
      </c>
      <c r="GP24" s="68">
        <v>1.8718999999999999E-3</v>
      </c>
      <c r="GQ24" s="68">
        <v>29.96114</v>
      </c>
      <c r="GR24" s="68">
        <v>7.7356959999999999</v>
      </c>
      <c r="GS24" s="68">
        <v>2.5547140000000002</v>
      </c>
      <c r="GT24" s="68">
        <v>29.8522</v>
      </c>
      <c r="GU24" s="68">
        <v>0.99631619999999999</v>
      </c>
      <c r="GV24" s="68">
        <v>8.5214799999999993E-2</v>
      </c>
      <c r="GW24" s="88">
        <v>5.8099999999999998E-11</v>
      </c>
      <c r="GX24" s="88">
        <v>1.6E-13</v>
      </c>
      <c r="GY24" s="88">
        <v>4.962E-10</v>
      </c>
      <c r="GZ24" s="88">
        <v>1.3399999999999999E-12</v>
      </c>
      <c r="HA24" s="68">
        <v>1.975E-2</v>
      </c>
      <c r="HB24" s="68">
        <v>0</v>
      </c>
      <c r="HC24" s="88">
        <v>7.0679999999999999E-6</v>
      </c>
      <c r="HD24" s="68">
        <v>0</v>
      </c>
      <c r="HE24" s="88">
        <v>6.3080000000000001E-9</v>
      </c>
      <c r="HF24" s="68">
        <v>0</v>
      </c>
      <c r="HG24" s="68">
        <v>1.167E-2</v>
      </c>
      <c r="HH24" s="68">
        <v>0</v>
      </c>
      <c r="HI24" s="68">
        <v>298.56</v>
      </c>
      <c r="HJ24" s="68">
        <v>0.5</v>
      </c>
      <c r="HK24" s="68">
        <v>1583.9</v>
      </c>
      <c r="HL24" s="68">
        <v>3</v>
      </c>
      <c r="HM24" s="68">
        <v>1.196E-2</v>
      </c>
      <c r="HN24" s="88">
        <v>3.2925670000000002E-6</v>
      </c>
      <c r="HO24" s="88">
        <v>3.9698399999999999E-10</v>
      </c>
      <c r="HP24" s="68">
        <v>24.992899999999999</v>
      </c>
      <c r="HQ24" s="68">
        <v>29.454499999999999</v>
      </c>
      <c r="HR24" s="68">
        <v>27.796800000000001</v>
      </c>
      <c r="HS24" s="68">
        <v>-134.512</v>
      </c>
    </row>
    <row r="25" spans="1:227" x14ac:dyDescent="0.3">
      <c r="A25" s="19" t="s">
        <v>296</v>
      </c>
      <c r="B25" s="54">
        <v>8.6918439999999995E-16</v>
      </c>
      <c r="C25" s="55">
        <v>3.8362100000000003E-2</v>
      </c>
      <c r="D25" s="55">
        <v>6.8619999999999998E-4</v>
      </c>
      <c r="E25" s="55">
        <v>0.2583993</v>
      </c>
      <c r="F25" s="55">
        <v>3.1480000000000001E-4</v>
      </c>
      <c r="G25" s="55">
        <v>2.9746999999999998E-3</v>
      </c>
      <c r="H25" s="55">
        <v>2.0800000000000001E-5</v>
      </c>
      <c r="I25" s="55">
        <v>7.3220000000000002E-4</v>
      </c>
      <c r="J25" s="55">
        <v>1.7900000000000001E-5</v>
      </c>
      <c r="K25" s="55">
        <v>6.5500000000000006E-5</v>
      </c>
      <c r="L25" s="55">
        <v>1.5099999999999999E-5</v>
      </c>
      <c r="M25" s="55">
        <v>1.0080899999999999</v>
      </c>
      <c r="N25" s="55">
        <v>5.4390000000000005E-4</v>
      </c>
      <c r="O25" s="101">
        <v>49.81165</v>
      </c>
      <c r="P25" s="101">
        <v>11.99619</v>
      </c>
      <c r="Q25" s="110">
        <v>7.3537699999999998E-2</v>
      </c>
      <c r="R25" s="110">
        <v>1.76621E-2</v>
      </c>
      <c r="S25" s="92">
        <v>3.5614600000000003E-2</v>
      </c>
      <c r="T25" s="92">
        <v>8.5540000000000008E-3</v>
      </c>
      <c r="U25" s="113">
        <v>3.6772899999999997E-2</v>
      </c>
      <c r="V25" s="113">
        <v>9.2139999999999995E-4</v>
      </c>
      <c r="W25" s="55">
        <v>3.5109999999999998E-3</v>
      </c>
      <c r="X25" s="55">
        <v>6.4999999999999997E-4</v>
      </c>
      <c r="Y25" s="55">
        <v>2.5599999999999999E-5</v>
      </c>
      <c r="Z25" s="55">
        <v>5.5000000000000002E-5</v>
      </c>
      <c r="AA25" s="55">
        <v>2.5999999999999998E-5</v>
      </c>
      <c r="AB25" s="55">
        <v>1.2E-5</v>
      </c>
      <c r="AC25" s="55">
        <v>2.364E-4</v>
      </c>
      <c r="AD25" s="55">
        <v>1.5E-5</v>
      </c>
      <c r="AE25" s="55">
        <v>8.1799999999999996E-5</v>
      </c>
      <c r="AF25" s="55">
        <v>1.2999999999999999E-5</v>
      </c>
      <c r="AG25" s="69"/>
      <c r="AH25" s="69"/>
      <c r="AI25" s="69"/>
      <c r="AJ25" s="69"/>
      <c r="AK25" s="69"/>
      <c r="AL25" s="69"/>
      <c r="AM25" s="89"/>
      <c r="AN25" s="69"/>
      <c r="AO25" s="90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90"/>
      <c r="CI25" s="69"/>
      <c r="CJ25" s="90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Y25" s="68">
        <v>2.5319999999999997E-4</v>
      </c>
      <c r="DZ25" s="68">
        <v>5.8400000000000003E-5</v>
      </c>
      <c r="EA25" s="68">
        <v>2.0024519999999999</v>
      </c>
      <c r="EB25" s="68">
        <v>1.8985399999999999E-2</v>
      </c>
      <c r="EC25" s="68">
        <v>4.6900000000000002E-4</v>
      </c>
      <c r="ED25" s="68">
        <v>3.6772899999999997E-2</v>
      </c>
      <c r="EE25" s="68">
        <v>9.2139999999999995E-4</v>
      </c>
      <c r="EF25" s="68">
        <v>-8.0475000000000008E-3</v>
      </c>
      <c r="EG25" s="68">
        <v>1.3427999999999999E-3</v>
      </c>
      <c r="EH25" s="68">
        <v>1.15043E-2</v>
      </c>
      <c r="EI25" s="68">
        <v>8.3300000000000005E-5</v>
      </c>
      <c r="EJ25" s="68">
        <v>0.14835960000000001</v>
      </c>
      <c r="EK25" s="68">
        <v>2.7482000000000001E-3</v>
      </c>
      <c r="EL25" s="68">
        <v>7.3537699999999998E-2</v>
      </c>
      <c r="EM25" s="68">
        <v>1.76621E-2</v>
      </c>
      <c r="EQ25" s="68">
        <v>8.5348000000000004E-3</v>
      </c>
      <c r="ES25" s="68">
        <v>9.9929000000000007E-3</v>
      </c>
      <c r="ET25" s="68">
        <v>0</v>
      </c>
      <c r="EU25" s="68">
        <v>0.49566559999999998</v>
      </c>
      <c r="EV25" s="68">
        <v>0.49941400000000002</v>
      </c>
      <c r="EW25" s="68">
        <v>4.9204000000000001E-3</v>
      </c>
      <c r="EX25" s="68">
        <v>0.99998679999999995</v>
      </c>
      <c r="EY25" s="68">
        <v>1.3200000000000001E-5</v>
      </c>
      <c r="EZ25" s="68">
        <v>1.0395939999999999</v>
      </c>
      <c r="FA25" s="68">
        <v>4.0661999999999998E-3</v>
      </c>
      <c r="FB25" s="68">
        <v>-4.3692099999999998E-2</v>
      </c>
      <c r="FC25" s="68">
        <v>3.1999999999999999E-5</v>
      </c>
      <c r="FD25" s="68">
        <v>0.98820160000000001</v>
      </c>
      <c r="FE25" s="68">
        <v>1.1798400000000001E-2</v>
      </c>
      <c r="FF25" s="68">
        <v>0.98029250000000001</v>
      </c>
      <c r="FG25" s="68">
        <v>2.0024500000000001E-2</v>
      </c>
      <c r="FH25" s="68">
        <v>-3.1710000000000001E-4</v>
      </c>
      <c r="FI25" s="88">
        <v>5.8586350000000002E-15</v>
      </c>
      <c r="FK25" s="68" t="s">
        <v>353</v>
      </c>
      <c r="FL25" s="68">
        <v>2.6790000000000001E-4</v>
      </c>
      <c r="FM25" s="88">
        <v>5.228E-7</v>
      </c>
      <c r="FN25" s="68">
        <v>6.7051189999999998</v>
      </c>
      <c r="FO25" s="68">
        <v>1.0006809999999999</v>
      </c>
      <c r="FP25" s="68">
        <v>7.0189999999999998E-4</v>
      </c>
      <c r="FQ25" s="68">
        <v>1.2E-5</v>
      </c>
      <c r="FR25" s="68">
        <v>1.9599999999999999E-5</v>
      </c>
      <c r="FS25" s="88">
        <v>8.16E-7</v>
      </c>
      <c r="FT25" s="68">
        <v>2.7020000000000001E-4</v>
      </c>
      <c r="FU25" s="88">
        <v>4.1883E-7</v>
      </c>
      <c r="FV25" s="68">
        <v>1.196E-2</v>
      </c>
      <c r="FW25" s="68">
        <v>1.2999999999999999E-4</v>
      </c>
      <c r="FX25" s="68">
        <v>7.2999999999999996E-4</v>
      </c>
      <c r="FY25" s="68">
        <v>9.2E-5</v>
      </c>
      <c r="FZ25" s="68">
        <v>2.24E-4</v>
      </c>
      <c r="GA25" s="68">
        <v>1.5999999999999999E-5</v>
      </c>
      <c r="GB25" s="68">
        <v>262.8</v>
      </c>
      <c r="GC25" s="68">
        <v>1.7</v>
      </c>
      <c r="GD25" s="68">
        <v>1.96</v>
      </c>
      <c r="GE25" s="68">
        <v>0</v>
      </c>
      <c r="GF25" s="68">
        <v>3.8362100000000003E-2</v>
      </c>
      <c r="GG25" s="68">
        <v>6.8619999999999998E-4</v>
      </c>
      <c r="GH25" s="68">
        <v>0.25857530000000001</v>
      </c>
      <c r="GI25" s="68">
        <v>3.1510000000000002E-4</v>
      </c>
      <c r="GJ25" s="68">
        <v>2.9746999999999998E-3</v>
      </c>
      <c r="GK25" s="68">
        <v>2.0800000000000001E-5</v>
      </c>
      <c r="GL25" s="68">
        <v>4.9091999999999998E-3</v>
      </c>
      <c r="GM25" s="68">
        <v>1.2010000000000001E-4</v>
      </c>
      <c r="GN25" s="68">
        <v>6.5500000000000006E-5</v>
      </c>
      <c r="GO25" s="68">
        <v>1.5099999999999999E-5</v>
      </c>
      <c r="GP25" s="68">
        <v>1.6806E-3</v>
      </c>
      <c r="GQ25" s="68">
        <v>23.626270000000002</v>
      </c>
      <c r="GR25" s="68">
        <v>6.7736210000000003</v>
      </c>
      <c r="GS25" s="68">
        <v>1.8615470000000001</v>
      </c>
      <c r="GT25" s="68">
        <v>23.55311</v>
      </c>
      <c r="GU25" s="68">
        <v>0.99682400000000004</v>
      </c>
      <c r="GV25" s="68">
        <v>7.8667699999999993E-2</v>
      </c>
      <c r="GW25" s="88">
        <v>5.8099999999999998E-11</v>
      </c>
      <c r="GX25" s="88">
        <v>1.6E-13</v>
      </c>
      <c r="GY25" s="88">
        <v>4.962E-10</v>
      </c>
      <c r="GZ25" s="88">
        <v>1.3399999999999999E-12</v>
      </c>
      <c r="HA25" s="68">
        <v>1.975E-2</v>
      </c>
      <c r="HB25" s="68">
        <v>0</v>
      </c>
      <c r="HC25" s="88">
        <v>7.0679999999999999E-6</v>
      </c>
      <c r="HD25" s="68">
        <v>0</v>
      </c>
      <c r="HE25" s="88">
        <v>6.3080000000000001E-9</v>
      </c>
      <c r="HF25" s="68">
        <v>0</v>
      </c>
      <c r="HG25" s="68">
        <v>1.167E-2</v>
      </c>
      <c r="HH25" s="68">
        <v>0</v>
      </c>
      <c r="HI25" s="68">
        <v>298.56</v>
      </c>
      <c r="HJ25" s="68">
        <v>0.5</v>
      </c>
      <c r="HK25" s="68">
        <v>1583.9</v>
      </c>
      <c r="HL25" s="68">
        <v>3</v>
      </c>
      <c r="HM25" s="68">
        <v>1.196E-2</v>
      </c>
      <c r="HN25" s="68">
        <v>-5.0259999999999997E-4</v>
      </c>
      <c r="HO25" s="88">
        <v>3.9138300000000002E-10</v>
      </c>
      <c r="HP25" s="68">
        <v>25.013400000000001</v>
      </c>
      <c r="HQ25" s="68">
        <v>29.471900000000002</v>
      </c>
      <c r="HR25" s="68">
        <v>27.786300000000001</v>
      </c>
      <c r="HS25" s="68">
        <v>-134.43</v>
      </c>
    </row>
    <row r="26" spans="1:227" x14ac:dyDescent="0.3">
      <c r="A26" s="19" t="s">
        <v>291</v>
      </c>
      <c r="B26" s="54">
        <v>4.3771369999999999E-16</v>
      </c>
      <c r="C26" s="55">
        <v>1.93189E-2</v>
      </c>
      <c r="D26" s="55">
        <v>6.7719999999999998E-4</v>
      </c>
      <c r="E26" s="55">
        <v>0.16031870000000001</v>
      </c>
      <c r="F26" s="55">
        <v>1.6919999999999999E-4</v>
      </c>
      <c r="G26" s="55">
        <v>1.9743999999999999E-3</v>
      </c>
      <c r="H26" s="55">
        <v>1.9199999999999999E-5</v>
      </c>
      <c r="I26" s="55">
        <v>4.0729999999999998E-4</v>
      </c>
      <c r="J26" s="55">
        <v>1.8600000000000001E-5</v>
      </c>
      <c r="K26" s="55">
        <v>5.1199999999999998E-5</v>
      </c>
      <c r="L26" s="55">
        <v>1.5E-5</v>
      </c>
      <c r="M26" s="55">
        <v>1.0080899999999999</v>
      </c>
      <c r="N26" s="55">
        <v>5.4390000000000005E-4</v>
      </c>
      <c r="O26" s="101">
        <v>21.6</v>
      </c>
      <c r="P26" s="101">
        <v>23.631450000000001</v>
      </c>
      <c r="Q26" s="110">
        <v>2.5853600000000001E-2</v>
      </c>
      <c r="R26" s="110">
        <v>2.82712E-2</v>
      </c>
      <c r="S26" s="92">
        <v>1.25211E-2</v>
      </c>
      <c r="T26" s="92">
        <v>1.36919E-2</v>
      </c>
      <c r="U26" s="113">
        <v>3.30014E-2</v>
      </c>
      <c r="V26" s="113">
        <v>1.5411999999999999E-3</v>
      </c>
      <c r="W26" s="55">
        <v>3.5109999999999998E-3</v>
      </c>
      <c r="X26" s="55">
        <v>6.4999999999999997E-4</v>
      </c>
      <c r="Y26" s="55">
        <v>2.5599999999999999E-5</v>
      </c>
      <c r="Z26" s="55">
        <v>5.5000000000000002E-5</v>
      </c>
      <c r="AA26" s="55">
        <v>2.5999999999999998E-5</v>
      </c>
      <c r="AB26" s="55">
        <v>1.2E-5</v>
      </c>
      <c r="AC26" s="55">
        <v>2.364E-4</v>
      </c>
      <c r="AD26" s="55">
        <v>1.5E-5</v>
      </c>
      <c r="AE26" s="55">
        <v>8.1799999999999996E-5</v>
      </c>
      <c r="AF26" s="55">
        <v>1.2999999999999999E-5</v>
      </c>
      <c r="AG26" s="69"/>
      <c r="AH26" s="69"/>
      <c r="AI26" s="69"/>
      <c r="AJ26" s="69"/>
      <c r="AK26" s="69"/>
      <c r="AL26" s="69"/>
      <c r="AM26" s="89"/>
      <c r="AN26" s="69"/>
      <c r="AO26" s="90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69"/>
      <c r="CG26" s="69"/>
      <c r="CH26" s="69"/>
      <c r="CI26" s="69"/>
      <c r="CJ26" s="90"/>
      <c r="CK26" s="69"/>
      <c r="CL26" s="69"/>
      <c r="CM26" s="69"/>
      <c r="CN26" s="69"/>
      <c r="CO26" s="69"/>
      <c r="CP26" s="69"/>
      <c r="CQ26" s="69"/>
      <c r="CR26" s="69"/>
      <c r="CS26" s="69"/>
      <c r="CT26" s="69"/>
      <c r="CU26" s="69"/>
      <c r="CV26" s="69"/>
      <c r="CW26" s="69"/>
      <c r="CX26" s="69"/>
      <c r="CY26" s="69"/>
      <c r="CZ26" s="69"/>
      <c r="DA26" s="69"/>
      <c r="DB26" s="69"/>
      <c r="DC26" s="69"/>
      <c r="DD26" s="69"/>
      <c r="DE26" s="69"/>
      <c r="DF26" s="69"/>
      <c r="DG26" s="69"/>
      <c r="DH26" s="69"/>
      <c r="DI26" s="69"/>
      <c r="DJ26" s="69"/>
      <c r="DK26" s="69"/>
      <c r="DL26" s="69"/>
      <c r="DM26" s="69"/>
      <c r="DN26" s="69"/>
      <c r="DY26" s="68">
        <v>3.189E-4</v>
      </c>
      <c r="DZ26" s="68">
        <v>9.3599999999999998E-5</v>
      </c>
      <c r="EA26" s="68">
        <v>1.426614</v>
      </c>
      <c r="EB26" s="68">
        <v>1.7061300000000001E-2</v>
      </c>
      <c r="EC26" s="68">
        <v>7.8580000000000002E-4</v>
      </c>
      <c r="ED26" s="68">
        <v>3.30014E-2</v>
      </c>
      <c r="EE26" s="68">
        <v>1.5411999999999999E-3</v>
      </c>
      <c r="EF26" s="68">
        <v>4.6037999999999999E-3</v>
      </c>
      <c r="EG26" s="68">
        <v>1.9794999999999999E-3</v>
      </c>
      <c r="EH26" s="68">
        <v>1.2307E-2</v>
      </c>
      <c r="EI26" s="68">
        <v>1.226E-4</v>
      </c>
      <c r="EJ26" s="68">
        <v>0.12042120000000001</v>
      </c>
      <c r="EK26" s="68">
        <v>4.3619000000000002E-3</v>
      </c>
      <c r="EL26" s="68">
        <v>2.5853600000000001E-2</v>
      </c>
      <c r="EM26" s="68">
        <v>2.82712E-2</v>
      </c>
      <c r="EQ26" s="68">
        <v>1.36615E-2</v>
      </c>
      <c r="ES26" s="68">
        <v>8.2539999999999992E-3</v>
      </c>
      <c r="ET26" s="68">
        <v>0</v>
      </c>
      <c r="EU26" s="68">
        <v>0.21469060000000001</v>
      </c>
      <c r="EV26" s="68">
        <v>0.77924740000000003</v>
      </c>
      <c r="EW26" s="68">
        <v>6.0619999999999997E-3</v>
      </c>
      <c r="EX26" s="68">
        <v>0.99998819999999999</v>
      </c>
      <c r="EY26" s="68">
        <v>1.1800000000000001E-5</v>
      </c>
      <c r="EZ26" s="68">
        <v>0.97179400000000005</v>
      </c>
      <c r="FA26" s="68">
        <v>4.8139000000000003E-3</v>
      </c>
      <c r="FB26" s="68">
        <v>2.3365199999999999E-2</v>
      </c>
      <c r="FC26" s="68">
        <v>2.6800000000000001E-5</v>
      </c>
      <c r="FD26" s="68">
        <v>0.98687100000000005</v>
      </c>
      <c r="FE26" s="68">
        <v>1.3129E-2</v>
      </c>
      <c r="FF26" s="68">
        <v>0.98558970000000001</v>
      </c>
      <c r="FG26" s="68">
        <v>1.42661E-2</v>
      </c>
      <c r="FH26" s="68">
        <v>1.4420000000000001E-4</v>
      </c>
      <c r="FI26" s="88">
        <v>3.6348569999999998E-15</v>
      </c>
      <c r="FK26" s="68" t="s">
        <v>353</v>
      </c>
      <c r="FL26" s="68">
        <v>2.6790000000000001E-4</v>
      </c>
      <c r="FM26" s="88">
        <v>5.228E-7</v>
      </c>
      <c r="FN26" s="68">
        <v>6.7206789999999996</v>
      </c>
      <c r="FO26" s="68">
        <v>1.0006820000000001</v>
      </c>
      <c r="FP26" s="68">
        <v>7.0189999999999998E-4</v>
      </c>
      <c r="FQ26" s="68">
        <v>1.2E-5</v>
      </c>
      <c r="FR26" s="68">
        <v>1.9599999999999999E-5</v>
      </c>
      <c r="FS26" s="88">
        <v>8.16E-7</v>
      </c>
      <c r="FT26" s="68">
        <v>2.7020000000000001E-4</v>
      </c>
      <c r="FU26" s="88">
        <v>4.1883E-7</v>
      </c>
      <c r="FV26" s="68">
        <v>1.196E-2</v>
      </c>
      <c r="FW26" s="68">
        <v>1.2999999999999999E-4</v>
      </c>
      <c r="FX26" s="68">
        <v>7.2999999999999996E-4</v>
      </c>
      <c r="FY26" s="68">
        <v>9.2E-5</v>
      </c>
      <c r="FZ26" s="68">
        <v>2.24E-4</v>
      </c>
      <c r="GA26" s="68">
        <v>1.5999999999999999E-5</v>
      </c>
      <c r="GB26" s="68">
        <v>262.8</v>
      </c>
      <c r="GC26" s="68">
        <v>1.7</v>
      </c>
      <c r="GD26" s="68">
        <v>1.96</v>
      </c>
      <c r="GE26" s="68">
        <v>0</v>
      </c>
      <c r="GF26" s="68">
        <v>1.93189E-2</v>
      </c>
      <c r="GG26" s="68">
        <v>6.7719999999999998E-4</v>
      </c>
      <c r="GH26" s="68">
        <v>0.16042799999999999</v>
      </c>
      <c r="GI26" s="68">
        <v>1.693E-4</v>
      </c>
      <c r="GJ26" s="68">
        <v>1.9743999999999999E-3</v>
      </c>
      <c r="GK26" s="68">
        <v>1.9199999999999999E-5</v>
      </c>
      <c r="GL26" s="68">
        <v>2.7371000000000001E-3</v>
      </c>
      <c r="GM26" s="68">
        <v>1.25E-4</v>
      </c>
      <c r="GN26" s="68">
        <v>5.1199999999999998E-5</v>
      </c>
      <c r="GO26" s="68">
        <v>1.5E-5</v>
      </c>
      <c r="GP26" s="68">
        <v>2.6254E-3</v>
      </c>
      <c r="GQ26" s="68">
        <v>29.994450000000001</v>
      </c>
      <c r="GR26" s="68">
        <v>8.3547349999999998</v>
      </c>
      <c r="GS26" s="68">
        <v>3.6442920000000001</v>
      </c>
      <c r="GT26" s="68">
        <v>29.77233</v>
      </c>
      <c r="GU26" s="68">
        <v>0.99254929999999997</v>
      </c>
      <c r="GV26" s="68">
        <v>0.121486</v>
      </c>
      <c r="GW26" s="88">
        <v>5.8099999999999998E-11</v>
      </c>
      <c r="GX26" s="88">
        <v>1.6E-13</v>
      </c>
      <c r="GY26" s="88">
        <v>4.962E-10</v>
      </c>
      <c r="GZ26" s="88">
        <v>1.3399999999999999E-12</v>
      </c>
      <c r="HA26" s="68">
        <v>1.975E-2</v>
      </c>
      <c r="HB26" s="68">
        <v>0</v>
      </c>
      <c r="HC26" s="88">
        <v>7.0679999999999999E-6</v>
      </c>
      <c r="HD26" s="68">
        <v>0</v>
      </c>
      <c r="HE26" s="88">
        <v>6.3080000000000001E-9</v>
      </c>
      <c r="HF26" s="68">
        <v>0</v>
      </c>
      <c r="HG26" s="68">
        <v>1.167E-2</v>
      </c>
      <c r="HH26" s="68">
        <v>0</v>
      </c>
      <c r="HI26" s="68">
        <v>298.56</v>
      </c>
      <c r="HJ26" s="68">
        <v>0.5</v>
      </c>
      <c r="HK26" s="68">
        <v>1583.9</v>
      </c>
      <c r="HL26" s="68">
        <v>3</v>
      </c>
      <c r="HM26" s="68">
        <v>1.196E-2</v>
      </c>
      <c r="HN26" s="68">
        <v>2.876E-4</v>
      </c>
      <c r="HO26" s="88">
        <v>3.9518600000000002E-10</v>
      </c>
      <c r="HP26" s="68">
        <v>24.9681</v>
      </c>
      <c r="HQ26" s="68">
        <v>29.467099999999999</v>
      </c>
      <c r="HR26" s="68">
        <v>27.799099999999999</v>
      </c>
      <c r="HS26" s="68">
        <v>-134.41300000000001</v>
      </c>
    </row>
    <row r="27" spans="1:227" x14ac:dyDescent="0.3">
      <c r="A27" s="19" t="s">
        <v>292</v>
      </c>
      <c r="B27" s="54">
        <v>6.8807489999999996E-16</v>
      </c>
      <c r="C27" s="55">
        <v>3.0370000000000001E-2</v>
      </c>
      <c r="D27" s="55">
        <v>6.7719999999999998E-4</v>
      </c>
      <c r="E27" s="55">
        <v>0.29611700000000002</v>
      </c>
      <c r="F27" s="55">
        <v>3.1480000000000001E-4</v>
      </c>
      <c r="G27" s="55">
        <v>3.4705000000000001E-3</v>
      </c>
      <c r="H27" s="55">
        <v>2.51E-5</v>
      </c>
      <c r="I27" s="55">
        <v>7.9560000000000004E-4</v>
      </c>
      <c r="J27" s="55">
        <v>1.9199999999999999E-5</v>
      </c>
      <c r="K27" s="55">
        <v>3.04E-5</v>
      </c>
      <c r="L27" s="55">
        <v>1.5E-5</v>
      </c>
      <c r="M27" s="55">
        <v>1.0080899999999999</v>
      </c>
      <c r="N27" s="55">
        <v>5.4390000000000005E-4</v>
      </c>
      <c r="O27" s="101">
        <v>71.323430000000002</v>
      </c>
      <c r="P27" s="101">
        <v>15.12604</v>
      </c>
      <c r="Q27" s="110">
        <v>7.2580099999999995E-2</v>
      </c>
      <c r="R27" s="110">
        <v>1.53064E-2</v>
      </c>
      <c r="S27" s="92">
        <v>3.5150899999999999E-2</v>
      </c>
      <c r="T27" s="92">
        <v>7.4132E-3</v>
      </c>
      <c r="U27" s="113">
        <v>3.5011E-2</v>
      </c>
      <c r="V27" s="113">
        <v>8.6589999999999996E-4</v>
      </c>
      <c r="W27" s="55">
        <v>3.5109999999999998E-3</v>
      </c>
      <c r="X27" s="55">
        <v>6.4999999999999997E-4</v>
      </c>
      <c r="Y27" s="55">
        <v>2.5599999999999999E-5</v>
      </c>
      <c r="Z27" s="55">
        <v>5.5000000000000002E-5</v>
      </c>
      <c r="AA27" s="55">
        <v>2.5999999999999998E-5</v>
      </c>
      <c r="AB27" s="55">
        <v>1.2E-5</v>
      </c>
      <c r="AC27" s="55">
        <v>2.364E-4</v>
      </c>
      <c r="AD27" s="55">
        <v>1.5E-5</v>
      </c>
      <c r="AE27" s="55">
        <v>8.1799999999999996E-5</v>
      </c>
      <c r="AF27" s="55">
        <v>1.2999999999999999E-5</v>
      </c>
      <c r="AG27" s="69"/>
      <c r="AH27" s="69"/>
      <c r="AI27" s="69"/>
      <c r="AJ27" s="69"/>
      <c r="AK27" s="69"/>
      <c r="AL27" s="69"/>
      <c r="AM27" s="89"/>
      <c r="AN27" s="69"/>
      <c r="AO27" s="90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69"/>
      <c r="CG27" s="69"/>
      <c r="CH27" s="69"/>
      <c r="CI27" s="69"/>
      <c r="CJ27" s="90"/>
      <c r="CK27" s="69"/>
      <c r="CL27" s="69"/>
      <c r="CM27" s="69"/>
      <c r="CN27" s="69"/>
      <c r="CO27" s="69"/>
      <c r="CP27" s="69"/>
      <c r="CQ27" s="69"/>
      <c r="CR27" s="69"/>
      <c r="CS27" s="69"/>
      <c r="CT27" s="69"/>
      <c r="CU27" s="69"/>
      <c r="CV27" s="69"/>
      <c r="CW27" s="69"/>
      <c r="CX27" s="69"/>
      <c r="CY27" s="69"/>
      <c r="CZ27" s="69"/>
      <c r="DA27" s="69"/>
      <c r="DB27" s="69"/>
      <c r="DC27" s="69"/>
      <c r="DD27" s="69"/>
      <c r="DE27" s="69"/>
      <c r="DF27" s="69"/>
      <c r="DG27" s="69"/>
      <c r="DH27" s="69"/>
      <c r="DI27" s="69"/>
      <c r="DJ27" s="69"/>
      <c r="DK27" s="69"/>
      <c r="DL27" s="69"/>
      <c r="DM27" s="69"/>
      <c r="DN27" s="69"/>
      <c r="DY27" s="68">
        <v>1.025E-4</v>
      </c>
      <c r="DZ27" s="68">
        <v>5.0599999999999997E-5</v>
      </c>
      <c r="EA27" s="68">
        <v>4.7076140000000004</v>
      </c>
      <c r="EB27" s="68">
        <v>1.8086499999999998E-2</v>
      </c>
      <c r="EC27" s="68">
        <v>4.4069999999999998E-4</v>
      </c>
      <c r="ED27" s="68">
        <v>3.5011E-2</v>
      </c>
      <c r="EE27" s="68">
        <v>8.6589999999999996E-4</v>
      </c>
      <c r="EF27" s="68">
        <v>-4.2658000000000001E-3</v>
      </c>
      <c r="EG27" s="68">
        <v>1.4001E-3</v>
      </c>
      <c r="EH27" s="68">
        <v>1.1712200000000001E-2</v>
      </c>
      <c r="EI27" s="68">
        <v>8.7100000000000003E-5</v>
      </c>
      <c r="EJ27" s="68">
        <v>0.1024907</v>
      </c>
      <c r="EK27" s="68">
        <v>2.3635000000000001E-3</v>
      </c>
      <c r="EL27" s="68">
        <v>7.2580099999999995E-2</v>
      </c>
      <c r="EM27" s="68">
        <v>1.53064E-2</v>
      </c>
      <c r="EQ27" s="68">
        <v>7.3964E-3</v>
      </c>
      <c r="ES27" s="68">
        <v>7.0245000000000004E-3</v>
      </c>
      <c r="ET27" s="68">
        <v>0</v>
      </c>
      <c r="EU27" s="68">
        <v>0.70815430000000001</v>
      </c>
      <c r="EV27" s="68">
        <v>0.28472320000000001</v>
      </c>
      <c r="EW27" s="68">
        <v>7.1225000000000004E-3</v>
      </c>
      <c r="EX27" s="68">
        <v>0.99998750000000003</v>
      </c>
      <c r="EY27" s="68">
        <v>1.2500000000000001E-5</v>
      </c>
      <c r="EZ27" s="68">
        <v>1.0211460000000001</v>
      </c>
      <c r="FA27" s="68">
        <v>1.573E-3</v>
      </c>
      <c r="FB27" s="68">
        <v>-2.2749100000000001E-2</v>
      </c>
      <c r="FC27" s="68">
        <v>2.9899999999999998E-5</v>
      </c>
      <c r="FD27" s="68">
        <v>0.98761529999999997</v>
      </c>
      <c r="FE27" s="68">
        <v>1.23847E-2</v>
      </c>
      <c r="FF27" s="68">
        <v>0.95333990000000002</v>
      </c>
      <c r="FG27" s="68">
        <v>4.7076100000000003E-2</v>
      </c>
      <c r="FH27" s="68">
        <v>-4.1599999999999997E-4</v>
      </c>
      <c r="FI27" s="88">
        <v>6.7135340000000001E-15</v>
      </c>
      <c r="FK27" s="68" t="s">
        <v>353</v>
      </c>
      <c r="FL27" s="68">
        <v>2.6790000000000001E-4</v>
      </c>
      <c r="FM27" s="88">
        <v>5.228E-7</v>
      </c>
      <c r="FN27" s="68">
        <v>6.7364600000000001</v>
      </c>
      <c r="FO27" s="68">
        <v>1.000683</v>
      </c>
      <c r="FP27" s="68">
        <v>7.0189999999999998E-4</v>
      </c>
      <c r="FQ27" s="68">
        <v>1.2E-5</v>
      </c>
      <c r="FR27" s="68">
        <v>1.9599999999999999E-5</v>
      </c>
      <c r="FS27" s="88">
        <v>8.16E-7</v>
      </c>
      <c r="FT27" s="68">
        <v>2.7020000000000001E-4</v>
      </c>
      <c r="FU27" s="88">
        <v>4.1883E-7</v>
      </c>
      <c r="FV27" s="68">
        <v>1.196E-2</v>
      </c>
      <c r="FW27" s="68">
        <v>1.2999999999999999E-4</v>
      </c>
      <c r="FX27" s="68">
        <v>7.2999999999999996E-4</v>
      </c>
      <c r="FY27" s="68">
        <v>9.2E-5</v>
      </c>
      <c r="FZ27" s="68">
        <v>2.24E-4</v>
      </c>
      <c r="GA27" s="68">
        <v>1.5999999999999999E-5</v>
      </c>
      <c r="GB27" s="68">
        <v>262.8</v>
      </c>
      <c r="GC27" s="68">
        <v>1.7</v>
      </c>
      <c r="GD27" s="68">
        <v>1.96</v>
      </c>
      <c r="GE27" s="68">
        <v>0</v>
      </c>
      <c r="GF27" s="68">
        <v>3.0370000000000001E-2</v>
      </c>
      <c r="GG27" s="68">
        <v>6.7719999999999998E-4</v>
      </c>
      <c r="GH27" s="68">
        <v>0.2963192</v>
      </c>
      <c r="GI27" s="68">
        <v>3.1510000000000002E-4</v>
      </c>
      <c r="GJ27" s="68">
        <v>3.4705000000000001E-3</v>
      </c>
      <c r="GK27" s="68">
        <v>2.51E-5</v>
      </c>
      <c r="GL27" s="68">
        <v>5.3594000000000003E-3</v>
      </c>
      <c r="GM27" s="68">
        <v>1.294E-4</v>
      </c>
      <c r="GN27" s="68">
        <v>3.04E-5</v>
      </c>
      <c r="GO27" s="68">
        <v>1.5E-5</v>
      </c>
      <c r="GP27" s="68">
        <v>9.5989999999999997E-4</v>
      </c>
      <c r="GQ27" s="68">
        <v>51.906080000000003</v>
      </c>
      <c r="GR27" s="68">
        <v>9.8268500000000003</v>
      </c>
      <c r="GS27" s="68">
        <v>2.3226179999999998</v>
      </c>
      <c r="GT27" s="68">
        <v>51.854140000000001</v>
      </c>
      <c r="GU27" s="68">
        <v>0.99898439999999999</v>
      </c>
      <c r="GV27" s="68">
        <v>4.4732599999999997E-2</v>
      </c>
      <c r="GW27" s="88">
        <v>5.8099999999999998E-11</v>
      </c>
      <c r="GX27" s="88">
        <v>1.6E-13</v>
      </c>
      <c r="GY27" s="88">
        <v>4.962E-10</v>
      </c>
      <c r="GZ27" s="88">
        <v>1.3399999999999999E-12</v>
      </c>
      <c r="HA27" s="68">
        <v>1.975E-2</v>
      </c>
      <c r="HB27" s="68">
        <v>0</v>
      </c>
      <c r="HC27" s="88">
        <v>7.0679999999999999E-6</v>
      </c>
      <c r="HD27" s="68">
        <v>0</v>
      </c>
      <c r="HE27" s="88">
        <v>6.3080000000000001E-9</v>
      </c>
      <c r="HF27" s="68">
        <v>0</v>
      </c>
      <c r="HG27" s="68">
        <v>1.167E-2</v>
      </c>
      <c r="HH27" s="68">
        <v>0</v>
      </c>
      <c r="HI27" s="68">
        <v>298.56</v>
      </c>
      <c r="HJ27" s="68">
        <v>0.5</v>
      </c>
      <c r="HK27" s="68">
        <v>1583.9</v>
      </c>
      <c r="HL27" s="68">
        <v>3</v>
      </c>
      <c r="HM27" s="68">
        <v>1.196E-2</v>
      </c>
      <c r="HN27" s="68">
        <v>-2.6640000000000002E-4</v>
      </c>
      <c r="HO27" s="88">
        <v>3.9943400000000002E-10</v>
      </c>
      <c r="HP27" s="68">
        <v>24.8551</v>
      </c>
      <c r="HQ27" s="68">
        <v>29.4605</v>
      </c>
      <c r="HR27" s="68">
        <v>27.642700000000001</v>
      </c>
      <c r="HS27" s="68">
        <v>-134.55199999999999</v>
      </c>
    </row>
    <row r="28" spans="1:227" x14ac:dyDescent="0.3">
      <c r="A28" s="19" t="s">
        <v>299</v>
      </c>
      <c r="B28" s="54">
        <v>4.9850770000000001E-16</v>
      </c>
      <c r="C28" s="55">
        <v>2.2001900000000001E-2</v>
      </c>
      <c r="D28" s="55">
        <v>6.7719999999999998E-4</v>
      </c>
      <c r="E28" s="55">
        <v>0.22691120000000001</v>
      </c>
      <c r="F28" s="55">
        <v>2.5599999999999999E-4</v>
      </c>
      <c r="G28" s="55">
        <v>2.7282000000000001E-3</v>
      </c>
      <c r="H28" s="55">
        <v>2.16E-5</v>
      </c>
      <c r="I28" s="55">
        <v>5.8029999999999996E-4</v>
      </c>
      <c r="J28" s="55">
        <v>1.8600000000000001E-5</v>
      </c>
      <c r="K28" s="55">
        <v>1.6699999999999999E-5</v>
      </c>
      <c r="L28" s="55">
        <v>1.5E-5</v>
      </c>
      <c r="M28" s="55">
        <v>1.0080899999999999</v>
      </c>
      <c r="N28" s="55">
        <v>5.4390000000000005E-4</v>
      </c>
      <c r="O28" s="101">
        <v>78.627809999999997</v>
      </c>
      <c r="P28" s="101">
        <v>20.91262</v>
      </c>
      <c r="Q28" s="110">
        <v>7.5614399999999998E-2</v>
      </c>
      <c r="R28" s="110">
        <v>1.9974200000000001E-2</v>
      </c>
      <c r="S28" s="92">
        <v>3.6620300000000001E-2</v>
      </c>
      <c r="T28" s="92">
        <v>9.6737999999999998E-3</v>
      </c>
      <c r="U28" s="113">
        <v>3.3455400000000003E-2</v>
      </c>
      <c r="V28" s="113">
        <v>1.0976E-3</v>
      </c>
      <c r="W28" s="55">
        <v>3.5109999999999998E-3</v>
      </c>
      <c r="X28" s="55">
        <v>6.4999999999999997E-4</v>
      </c>
      <c r="Y28" s="55">
        <v>2.5599999999999999E-5</v>
      </c>
      <c r="Z28" s="55">
        <v>5.5000000000000002E-5</v>
      </c>
      <c r="AA28" s="55">
        <v>2.5999999999999998E-5</v>
      </c>
      <c r="AB28" s="55">
        <v>1.2E-5</v>
      </c>
      <c r="AC28" s="55">
        <v>2.364E-4</v>
      </c>
      <c r="AD28" s="55">
        <v>1.5E-5</v>
      </c>
      <c r="AE28" s="55">
        <v>8.1799999999999996E-5</v>
      </c>
      <c r="AF28" s="55">
        <v>1.2999999999999999E-5</v>
      </c>
      <c r="AG28" s="69"/>
      <c r="AH28" s="69"/>
      <c r="AI28" s="69"/>
      <c r="AJ28" s="69"/>
      <c r="AK28" s="69"/>
      <c r="AL28" s="69"/>
      <c r="AM28" s="89"/>
      <c r="AN28" s="69"/>
      <c r="AO28" s="90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90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Y28" s="68">
        <v>7.3499999999999998E-5</v>
      </c>
      <c r="DZ28" s="68">
        <v>6.6099999999999994E-5</v>
      </c>
      <c r="EA28" s="68">
        <v>6.278384</v>
      </c>
      <c r="EB28" s="68">
        <v>1.72929E-2</v>
      </c>
      <c r="EC28" s="68">
        <v>5.5920000000000004E-4</v>
      </c>
      <c r="ED28" s="68">
        <v>3.3455400000000003E-2</v>
      </c>
      <c r="EE28" s="68">
        <v>1.0976E-3</v>
      </c>
      <c r="EF28" s="68">
        <v>6.7000000000000002E-4</v>
      </c>
      <c r="EG28" s="68">
        <v>1.5785E-3</v>
      </c>
      <c r="EH28" s="68">
        <v>1.2015E-2</v>
      </c>
      <c r="EI28" s="68">
        <v>9.7999999999999997E-5</v>
      </c>
      <c r="EJ28" s="68">
        <v>9.6896300000000005E-2</v>
      </c>
      <c r="EK28" s="68">
        <v>3.0825000000000002E-3</v>
      </c>
      <c r="EL28" s="68">
        <v>7.5614399999999998E-2</v>
      </c>
      <c r="EM28" s="68">
        <v>1.9974200000000001E-2</v>
      </c>
      <c r="EQ28" s="68">
        <v>9.6520000000000009E-3</v>
      </c>
      <c r="ES28" s="68">
        <v>6.8718E-3</v>
      </c>
      <c r="ET28" s="68">
        <v>0</v>
      </c>
      <c r="EU28" s="68">
        <v>0.78035449999999995</v>
      </c>
      <c r="EV28" s="68">
        <v>0.21211169999999999</v>
      </c>
      <c r="EW28" s="68">
        <v>7.5336999999999999E-3</v>
      </c>
      <c r="EX28" s="68">
        <v>0.99998799999999999</v>
      </c>
      <c r="EY28" s="68">
        <v>1.2E-5</v>
      </c>
      <c r="EZ28" s="68">
        <v>0.99540930000000005</v>
      </c>
      <c r="FA28" s="68">
        <v>1.08E-3</v>
      </c>
      <c r="FB28" s="68">
        <v>3.4827999999999999E-3</v>
      </c>
      <c r="FC28" s="68">
        <v>2.7800000000000001E-5</v>
      </c>
      <c r="FD28" s="68">
        <v>0.98704689999999995</v>
      </c>
      <c r="FE28" s="68">
        <v>1.29531E-2</v>
      </c>
      <c r="FF28" s="68">
        <v>0.93712479999999998</v>
      </c>
      <c r="FG28" s="68">
        <v>6.2783800000000001E-2</v>
      </c>
      <c r="FH28" s="68">
        <v>9.1399999999999999E-5</v>
      </c>
      <c r="FI28" s="88">
        <v>5.1447530000000001E-15</v>
      </c>
      <c r="FK28" s="68" t="s">
        <v>353</v>
      </c>
      <c r="FL28" s="68">
        <v>2.6790000000000001E-4</v>
      </c>
      <c r="FM28" s="88">
        <v>5.228E-7</v>
      </c>
      <c r="FN28" s="68">
        <v>6.7671109999999999</v>
      </c>
      <c r="FO28" s="68">
        <v>1.000685</v>
      </c>
      <c r="FP28" s="68">
        <v>7.0189999999999998E-4</v>
      </c>
      <c r="FQ28" s="68">
        <v>1.2E-5</v>
      </c>
      <c r="FR28" s="68">
        <v>1.9599999999999999E-5</v>
      </c>
      <c r="FS28" s="88">
        <v>8.16E-7</v>
      </c>
      <c r="FT28" s="68">
        <v>2.7020000000000001E-4</v>
      </c>
      <c r="FU28" s="88">
        <v>4.1883E-7</v>
      </c>
      <c r="FV28" s="68">
        <v>1.196E-2</v>
      </c>
      <c r="FW28" s="68">
        <v>1.2999999999999999E-4</v>
      </c>
      <c r="FX28" s="68">
        <v>7.2999999999999996E-4</v>
      </c>
      <c r="FY28" s="68">
        <v>9.2E-5</v>
      </c>
      <c r="FZ28" s="68">
        <v>2.24E-4</v>
      </c>
      <c r="GA28" s="68">
        <v>1.5999999999999999E-5</v>
      </c>
      <c r="GB28" s="68">
        <v>262.8</v>
      </c>
      <c r="GC28" s="68">
        <v>1.7</v>
      </c>
      <c r="GD28" s="68">
        <v>1.96</v>
      </c>
      <c r="GE28" s="68">
        <v>0</v>
      </c>
      <c r="GF28" s="68">
        <v>2.2001900000000001E-2</v>
      </c>
      <c r="GG28" s="68">
        <v>6.7719999999999998E-4</v>
      </c>
      <c r="GH28" s="68">
        <v>0.2270665</v>
      </c>
      <c r="GI28" s="68">
        <v>2.5619999999999999E-4</v>
      </c>
      <c r="GJ28" s="68">
        <v>2.7282000000000001E-3</v>
      </c>
      <c r="GK28" s="68">
        <v>2.16E-5</v>
      </c>
      <c r="GL28" s="68">
        <v>3.9265999999999997E-3</v>
      </c>
      <c r="GM28" s="68">
        <v>1.259E-4</v>
      </c>
      <c r="GN28" s="68">
        <v>1.6699999999999999E-5</v>
      </c>
      <c r="GO28" s="68">
        <v>1.5E-5</v>
      </c>
      <c r="GP28" s="68">
        <v>7.1520000000000004E-4</v>
      </c>
      <c r="GQ28" s="68">
        <v>96.156289999999998</v>
      </c>
      <c r="GR28" s="68">
        <v>10.39852</v>
      </c>
      <c r="GS28" s="68">
        <v>3.2054339999999999</v>
      </c>
      <c r="GT28" s="68">
        <v>96.102890000000002</v>
      </c>
      <c r="GU28" s="68">
        <v>0.99944010000000005</v>
      </c>
      <c r="GV28" s="68">
        <v>3.33257E-2</v>
      </c>
      <c r="GW28" s="88">
        <v>5.8099999999999998E-11</v>
      </c>
      <c r="GX28" s="88">
        <v>1.6E-13</v>
      </c>
      <c r="GY28" s="88">
        <v>4.962E-10</v>
      </c>
      <c r="GZ28" s="88">
        <v>1.3399999999999999E-12</v>
      </c>
      <c r="HA28" s="68">
        <v>1.975E-2</v>
      </c>
      <c r="HB28" s="68">
        <v>0</v>
      </c>
      <c r="HC28" s="88">
        <v>7.0679999999999999E-6</v>
      </c>
      <c r="HD28" s="68">
        <v>0</v>
      </c>
      <c r="HE28" s="88">
        <v>6.3080000000000001E-9</v>
      </c>
      <c r="HF28" s="68">
        <v>0</v>
      </c>
      <c r="HG28" s="68">
        <v>1.167E-2</v>
      </c>
      <c r="HH28" s="68">
        <v>0</v>
      </c>
      <c r="HI28" s="68">
        <v>298.56</v>
      </c>
      <c r="HJ28" s="68">
        <v>0.5</v>
      </c>
      <c r="HK28" s="68">
        <v>1583.9</v>
      </c>
      <c r="HL28" s="68">
        <v>3</v>
      </c>
      <c r="HM28" s="68">
        <v>1.196E-2</v>
      </c>
      <c r="HN28" s="68">
        <v>4.18E-5</v>
      </c>
      <c r="HO28" s="88">
        <v>3.9812299999999999E-10</v>
      </c>
      <c r="HP28" s="68">
        <v>24.795400000000001</v>
      </c>
      <c r="HQ28" s="68">
        <v>29.4071</v>
      </c>
      <c r="HR28" s="68">
        <v>27.669799999999999</v>
      </c>
      <c r="HS28" s="68">
        <v>-134.59299999999999</v>
      </c>
    </row>
    <row r="29" spans="1:227" x14ac:dyDescent="0.3">
      <c r="A29" s="19" t="s">
        <v>293</v>
      </c>
      <c r="B29" s="54">
        <v>5.0658039999999997E-16</v>
      </c>
      <c r="C29" s="55">
        <v>2.2359199999999999E-2</v>
      </c>
      <c r="D29" s="55">
        <v>6.7190000000000001E-4</v>
      </c>
      <c r="E29" s="55">
        <v>0.1763112</v>
      </c>
      <c r="F29" s="55">
        <v>1.7870000000000001E-4</v>
      </c>
      <c r="G29" s="55">
        <v>2.0596E-3</v>
      </c>
      <c r="H29" s="55">
        <v>1.9199999999999999E-5</v>
      </c>
      <c r="I29" s="55">
        <v>4.4010000000000002E-4</v>
      </c>
      <c r="J29" s="55">
        <v>1.8600000000000001E-5</v>
      </c>
      <c r="K29" s="55">
        <v>4.6600000000000001E-5</v>
      </c>
      <c r="L29" s="55">
        <v>1.5E-5</v>
      </c>
      <c r="M29" s="55">
        <v>1.0080899999999999</v>
      </c>
      <c r="N29" s="55">
        <v>5.4390000000000005E-4</v>
      </c>
      <c r="O29" s="101">
        <v>38.444479999999999</v>
      </c>
      <c r="P29" s="101">
        <v>20.36476</v>
      </c>
      <c r="Q29" s="110">
        <v>4.84406E-2</v>
      </c>
      <c r="R29" s="110">
        <v>2.56189E-2</v>
      </c>
      <c r="S29" s="92">
        <v>2.3460100000000001E-2</v>
      </c>
      <c r="T29" s="92">
        <v>1.2407400000000001E-2</v>
      </c>
      <c r="U29" s="113">
        <v>3.2725999999999998E-2</v>
      </c>
      <c r="V29" s="113">
        <v>1.4145E-3</v>
      </c>
      <c r="W29" s="55">
        <v>3.5109999999999998E-3</v>
      </c>
      <c r="X29" s="55">
        <v>6.4999999999999997E-4</v>
      </c>
      <c r="Y29" s="55">
        <v>2.5599999999999999E-5</v>
      </c>
      <c r="Z29" s="55">
        <v>5.5000000000000002E-5</v>
      </c>
      <c r="AA29" s="55">
        <v>2.5999999999999998E-5</v>
      </c>
      <c r="AB29" s="55">
        <v>1.2E-5</v>
      </c>
      <c r="AC29" s="55">
        <v>2.364E-4</v>
      </c>
      <c r="AD29" s="55">
        <v>1.5E-5</v>
      </c>
      <c r="AE29" s="55">
        <v>8.1799999999999996E-5</v>
      </c>
      <c r="AF29" s="55">
        <v>1.2999999999999999E-5</v>
      </c>
      <c r="AG29" s="69"/>
      <c r="AH29" s="69"/>
      <c r="AI29" s="69"/>
      <c r="AJ29" s="69"/>
      <c r="AK29" s="69"/>
      <c r="AL29" s="69"/>
      <c r="AM29" s="89"/>
      <c r="AN29" s="69"/>
      <c r="AO29" s="90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69"/>
      <c r="CG29" s="69"/>
      <c r="CH29" s="69"/>
      <c r="CI29" s="69"/>
      <c r="CJ29" s="90"/>
      <c r="CK29" s="69"/>
      <c r="CL29" s="69"/>
      <c r="CM29" s="69"/>
      <c r="CN29" s="69"/>
      <c r="CO29" s="69"/>
      <c r="CP29" s="69"/>
      <c r="CQ29" s="69"/>
      <c r="CR29" s="69"/>
      <c r="CS29" s="69"/>
      <c r="CT29" s="69"/>
      <c r="CU29" s="69"/>
      <c r="CV29" s="69"/>
      <c r="CW29" s="69"/>
      <c r="CX29" s="69"/>
      <c r="CY29" s="69"/>
      <c r="CZ29" s="69"/>
      <c r="DA29" s="69"/>
      <c r="DB29" s="69"/>
      <c r="DC29" s="69"/>
      <c r="DD29" s="69"/>
      <c r="DE29" s="69"/>
      <c r="DF29" s="69"/>
      <c r="DG29" s="69"/>
      <c r="DH29" s="69"/>
      <c r="DI29" s="69"/>
      <c r="DJ29" s="69"/>
      <c r="DK29" s="69"/>
      <c r="DL29" s="69"/>
      <c r="DM29" s="69"/>
      <c r="DN29" s="69"/>
      <c r="DY29" s="68">
        <v>2.6420000000000003E-4</v>
      </c>
      <c r="DZ29" s="68">
        <v>8.4800000000000001E-5</v>
      </c>
      <c r="EA29" s="68">
        <v>1.7073469999999999</v>
      </c>
      <c r="EB29" s="68">
        <v>1.69207E-2</v>
      </c>
      <c r="EC29" s="68">
        <v>7.2110000000000002E-4</v>
      </c>
      <c r="ED29" s="68">
        <v>3.2725999999999998E-2</v>
      </c>
      <c r="EE29" s="68">
        <v>1.4145E-3</v>
      </c>
      <c r="EF29" s="68">
        <v>-5.3679000000000001E-3</v>
      </c>
      <c r="EG29" s="68">
        <v>1.8009E-3</v>
      </c>
      <c r="EH29" s="68">
        <v>1.1673899999999999E-2</v>
      </c>
      <c r="EI29" s="68">
        <v>1.115E-4</v>
      </c>
      <c r="EJ29" s="68">
        <v>0.12673000000000001</v>
      </c>
      <c r="EK29" s="68">
        <v>3.9356E-3</v>
      </c>
      <c r="EL29" s="68">
        <v>4.84406E-2</v>
      </c>
      <c r="EM29" s="68">
        <v>2.56189E-2</v>
      </c>
      <c r="EQ29" s="68">
        <v>1.23798E-2</v>
      </c>
      <c r="ES29" s="68">
        <v>8.3713999999999993E-3</v>
      </c>
      <c r="ET29" s="68">
        <v>0</v>
      </c>
      <c r="EU29" s="68">
        <v>0.38223030000000002</v>
      </c>
      <c r="EV29" s="68">
        <v>0.61200949999999998</v>
      </c>
      <c r="EW29" s="68">
        <v>5.7602E-3</v>
      </c>
      <c r="EX29" s="68">
        <v>0.99998830000000005</v>
      </c>
      <c r="EY29" s="68">
        <v>1.17E-5</v>
      </c>
      <c r="EZ29" s="68">
        <v>1.0244979999999999</v>
      </c>
      <c r="FA29" s="68">
        <v>4.1945999999999997E-3</v>
      </c>
      <c r="FB29" s="68">
        <v>-2.8720300000000001E-2</v>
      </c>
      <c r="FC29" s="68">
        <v>2.8E-5</v>
      </c>
      <c r="FD29" s="68">
        <v>0.98676200000000003</v>
      </c>
      <c r="FE29" s="68">
        <v>1.3238E-2</v>
      </c>
      <c r="FF29" s="68">
        <v>0.98313039999999996</v>
      </c>
      <c r="FG29" s="68">
        <v>1.7073499999999998E-2</v>
      </c>
      <c r="FH29" s="68">
        <v>-2.0379999999999999E-4</v>
      </c>
      <c r="FI29" s="88">
        <v>3.9973190000000002E-15</v>
      </c>
      <c r="FK29" s="68" t="s">
        <v>353</v>
      </c>
      <c r="FL29" s="68">
        <v>2.6790000000000001E-4</v>
      </c>
      <c r="FM29" s="88">
        <v>5.228E-7</v>
      </c>
      <c r="FN29" s="68">
        <v>6.7829079999999999</v>
      </c>
      <c r="FO29" s="68">
        <v>1.000685</v>
      </c>
      <c r="FP29" s="68">
        <v>7.0189999999999998E-4</v>
      </c>
      <c r="FQ29" s="68">
        <v>1.2E-5</v>
      </c>
      <c r="FR29" s="68">
        <v>1.9599999999999999E-5</v>
      </c>
      <c r="FS29" s="88">
        <v>8.16E-7</v>
      </c>
      <c r="FT29" s="68">
        <v>2.7020000000000001E-4</v>
      </c>
      <c r="FU29" s="88">
        <v>4.1883E-7</v>
      </c>
      <c r="FV29" s="68">
        <v>1.196E-2</v>
      </c>
      <c r="FW29" s="68">
        <v>1.2999999999999999E-4</v>
      </c>
      <c r="FX29" s="68">
        <v>7.2999999999999996E-4</v>
      </c>
      <c r="FY29" s="68">
        <v>9.2E-5</v>
      </c>
      <c r="FZ29" s="68">
        <v>2.24E-4</v>
      </c>
      <c r="GA29" s="68">
        <v>1.5999999999999999E-5</v>
      </c>
      <c r="GB29" s="68">
        <v>262.8</v>
      </c>
      <c r="GC29" s="68">
        <v>1.7</v>
      </c>
      <c r="GD29" s="68">
        <v>1.96</v>
      </c>
      <c r="GE29" s="68">
        <v>0</v>
      </c>
      <c r="GF29" s="68">
        <v>2.2359199999999999E-2</v>
      </c>
      <c r="GG29" s="68">
        <v>6.7190000000000001E-4</v>
      </c>
      <c r="GH29" s="68">
        <v>0.17643200000000001</v>
      </c>
      <c r="GI29" s="68">
        <v>1.7880000000000001E-4</v>
      </c>
      <c r="GJ29" s="68">
        <v>2.0596E-3</v>
      </c>
      <c r="GK29" s="68">
        <v>1.9199999999999999E-5</v>
      </c>
      <c r="GL29" s="68">
        <v>2.9854E-3</v>
      </c>
      <c r="GM29" s="68">
        <v>1.262E-4</v>
      </c>
      <c r="GN29" s="68">
        <v>4.6600000000000001E-5</v>
      </c>
      <c r="GO29" s="68">
        <v>1.5E-5</v>
      </c>
      <c r="GP29" s="68">
        <v>2.0612999999999999E-3</v>
      </c>
      <c r="GQ29" s="68">
        <v>32.795099999999998</v>
      </c>
      <c r="GR29" s="68">
        <v>7.9364119999999998</v>
      </c>
      <c r="GS29" s="68">
        <v>3.123475</v>
      </c>
      <c r="GT29" s="68">
        <v>32.646070000000002</v>
      </c>
      <c r="GU29" s="68">
        <v>0.99541900000000005</v>
      </c>
      <c r="GV29" s="68">
        <v>9.5236399999999999E-2</v>
      </c>
      <c r="GW29" s="88">
        <v>5.8099999999999998E-11</v>
      </c>
      <c r="GX29" s="88">
        <v>1.6E-13</v>
      </c>
      <c r="GY29" s="88">
        <v>4.962E-10</v>
      </c>
      <c r="GZ29" s="88">
        <v>1.3399999999999999E-12</v>
      </c>
      <c r="HA29" s="68">
        <v>1.975E-2</v>
      </c>
      <c r="HB29" s="68">
        <v>0</v>
      </c>
      <c r="HC29" s="88">
        <v>7.0679999999999999E-6</v>
      </c>
      <c r="HD29" s="68">
        <v>0</v>
      </c>
      <c r="HE29" s="88">
        <v>6.3080000000000001E-9</v>
      </c>
      <c r="HF29" s="68">
        <v>0</v>
      </c>
      <c r="HG29" s="68">
        <v>1.167E-2</v>
      </c>
      <c r="HH29" s="68">
        <v>0</v>
      </c>
      <c r="HI29" s="68">
        <v>298.56</v>
      </c>
      <c r="HJ29" s="68">
        <v>0.5</v>
      </c>
      <c r="HK29" s="68">
        <v>1583.9</v>
      </c>
      <c r="HL29" s="68">
        <v>3</v>
      </c>
      <c r="HM29" s="68">
        <v>1.196E-2</v>
      </c>
      <c r="HN29" s="68">
        <v>-3.3530000000000002E-4</v>
      </c>
      <c r="HO29" s="88">
        <v>3.9590200000000001E-10</v>
      </c>
      <c r="HP29" s="68">
        <v>25.0092</v>
      </c>
      <c r="HQ29" s="68">
        <v>29.648299999999999</v>
      </c>
      <c r="HR29" s="68">
        <v>27.942</v>
      </c>
      <c r="HS29" s="68">
        <v>-134.322</v>
      </c>
    </row>
    <row r="30" spans="1:227" x14ac:dyDescent="0.3">
      <c r="A30" s="19" t="s">
        <v>289</v>
      </c>
      <c r="B30" s="54">
        <v>7.2396220000000003E-16</v>
      </c>
      <c r="C30" s="55">
        <v>3.1953099999999998E-2</v>
      </c>
      <c r="D30" s="55">
        <v>6.7449999999999997E-4</v>
      </c>
      <c r="E30" s="55">
        <v>0.19737360000000001</v>
      </c>
      <c r="F30" s="55">
        <v>1.9780000000000001E-4</v>
      </c>
      <c r="G30" s="55">
        <v>2.3494000000000002E-3</v>
      </c>
      <c r="H30" s="55">
        <v>2.16E-5</v>
      </c>
      <c r="I30" s="55">
        <v>5.1990000000000001E-4</v>
      </c>
      <c r="J30" s="55">
        <v>1.8600000000000001E-5</v>
      </c>
      <c r="K30" s="55">
        <v>6.2199999999999994E-5</v>
      </c>
      <c r="L30" s="55">
        <v>1.52E-5</v>
      </c>
      <c r="M30" s="55">
        <v>1.0080899999999999</v>
      </c>
      <c r="N30" s="55">
        <v>5.4390000000000005E-4</v>
      </c>
      <c r="O30" s="101">
        <v>42.500279999999997</v>
      </c>
      <c r="P30" s="101">
        <v>14.47383</v>
      </c>
      <c r="Q30" s="110">
        <v>6.8447800000000003E-2</v>
      </c>
      <c r="R30" s="110">
        <v>2.3266499999999999E-2</v>
      </c>
      <c r="S30" s="92">
        <v>3.3149499999999998E-2</v>
      </c>
      <c r="T30" s="92">
        <v>1.1268200000000001E-2</v>
      </c>
      <c r="U30" s="113">
        <v>3.4635899999999997E-2</v>
      </c>
      <c r="V30" s="113">
        <v>1.2671E-3</v>
      </c>
      <c r="W30" s="55">
        <v>3.5109999999999998E-3</v>
      </c>
      <c r="X30" s="55">
        <v>6.4999999999999997E-4</v>
      </c>
      <c r="Y30" s="55">
        <v>2.5599999999999999E-5</v>
      </c>
      <c r="Z30" s="55">
        <v>5.5000000000000002E-5</v>
      </c>
      <c r="AA30" s="55">
        <v>2.5999999999999998E-5</v>
      </c>
      <c r="AB30" s="55">
        <v>1.2E-5</v>
      </c>
      <c r="AC30" s="55">
        <v>2.364E-4</v>
      </c>
      <c r="AD30" s="55">
        <v>1.5E-5</v>
      </c>
      <c r="AE30" s="55">
        <v>8.1799999999999996E-5</v>
      </c>
      <c r="AF30" s="55">
        <v>1.2999999999999999E-5</v>
      </c>
      <c r="AG30" s="69"/>
      <c r="AH30" s="69"/>
      <c r="AI30" s="69"/>
      <c r="AJ30" s="69"/>
      <c r="AK30" s="69"/>
      <c r="AL30" s="69"/>
      <c r="AM30" s="89"/>
      <c r="AN30" s="69"/>
      <c r="AO30" s="90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9"/>
      <c r="CI30" s="69"/>
      <c r="CJ30" s="90"/>
      <c r="CK30" s="69"/>
      <c r="CL30" s="69"/>
      <c r="CM30" s="69"/>
      <c r="CN30" s="69"/>
      <c r="CO30" s="69"/>
      <c r="CP30" s="69"/>
      <c r="CQ30" s="69"/>
      <c r="CR30" s="69"/>
      <c r="CS30" s="69"/>
      <c r="CT30" s="69"/>
      <c r="CU30" s="69"/>
      <c r="CV30" s="69"/>
      <c r="CW30" s="69"/>
      <c r="CX30" s="69"/>
      <c r="CY30" s="69"/>
      <c r="CZ30" s="69"/>
      <c r="DA30" s="69"/>
      <c r="DB30" s="69"/>
      <c r="DC30" s="69"/>
      <c r="DD30" s="69"/>
      <c r="DE30" s="69"/>
      <c r="DF30" s="69"/>
      <c r="DG30" s="69"/>
      <c r="DH30" s="69"/>
      <c r="DI30" s="69"/>
      <c r="DJ30" s="69"/>
      <c r="DK30" s="69"/>
      <c r="DL30" s="69"/>
      <c r="DM30" s="69"/>
      <c r="DN30" s="69"/>
      <c r="DY30" s="68">
        <v>3.1490000000000001E-4</v>
      </c>
      <c r="DZ30" s="68">
        <v>7.7000000000000001E-5</v>
      </c>
      <c r="EA30" s="68">
        <v>1.5161659999999999</v>
      </c>
      <c r="EB30" s="68">
        <v>1.78952E-2</v>
      </c>
      <c r="EC30" s="68">
        <v>6.4579999999999998E-4</v>
      </c>
      <c r="ED30" s="68">
        <v>3.4635899999999997E-2</v>
      </c>
      <c r="EE30" s="68">
        <v>1.2671E-3</v>
      </c>
      <c r="EF30" s="68">
        <v>-1.9802000000000001E-3</v>
      </c>
      <c r="EG30" s="68">
        <v>1.8079999999999999E-3</v>
      </c>
      <c r="EH30" s="68">
        <v>1.1894999999999999E-2</v>
      </c>
      <c r="EI30" s="68">
        <v>1.122E-4</v>
      </c>
      <c r="EJ30" s="68">
        <v>0.16178049999999999</v>
      </c>
      <c r="EK30" s="68">
        <v>3.5317E-3</v>
      </c>
      <c r="EL30" s="68">
        <v>6.8447800000000003E-2</v>
      </c>
      <c r="EM30" s="68">
        <v>2.3266499999999999E-2</v>
      </c>
      <c r="EQ30" s="68">
        <v>1.1243E-2</v>
      </c>
      <c r="ES30" s="68">
        <v>5.0620999999999999E-3</v>
      </c>
      <c r="ET30" s="68">
        <v>0</v>
      </c>
      <c r="EU30" s="68">
        <v>0.42308509999999999</v>
      </c>
      <c r="EV30" s="68">
        <v>0.57240270000000004</v>
      </c>
      <c r="EW30" s="68">
        <v>4.5122000000000001E-3</v>
      </c>
      <c r="EX30" s="68">
        <v>0.99998759999999998</v>
      </c>
      <c r="EY30" s="68">
        <v>1.24E-5</v>
      </c>
      <c r="EZ30" s="68">
        <v>1.0054540000000001</v>
      </c>
      <c r="FA30" s="68">
        <v>4.9151000000000004E-3</v>
      </c>
      <c r="FB30" s="68">
        <v>-1.0397999999999999E-2</v>
      </c>
      <c r="FC30" s="68">
        <v>2.9099999999999999E-5</v>
      </c>
      <c r="FD30" s="68">
        <v>0.98748279999999999</v>
      </c>
      <c r="FE30" s="68">
        <v>1.2517199999999999E-2</v>
      </c>
      <c r="FF30" s="68">
        <v>0.98490149999999999</v>
      </c>
      <c r="FG30" s="68">
        <v>1.51617E-2</v>
      </c>
      <c r="FH30" s="68">
        <v>-6.3200000000000005E-5</v>
      </c>
      <c r="FI30" s="88">
        <v>4.4749639999999997E-15</v>
      </c>
      <c r="FK30" s="68" t="s">
        <v>353</v>
      </c>
      <c r="FL30" s="68">
        <v>2.6790000000000001E-4</v>
      </c>
      <c r="FM30" s="88">
        <v>5.228E-7</v>
      </c>
      <c r="FN30" s="68">
        <v>6.7987409999999997</v>
      </c>
      <c r="FO30" s="68">
        <v>1.000686</v>
      </c>
      <c r="FP30" s="68">
        <v>7.0189999999999998E-4</v>
      </c>
      <c r="FQ30" s="68">
        <v>1.2E-5</v>
      </c>
      <c r="FR30" s="68">
        <v>1.9599999999999999E-5</v>
      </c>
      <c r="FS30" s="88">
        <v>8.16E-7</v>
      </c>
      <c r="FT30" s="68">
        <v>2.7020000000000001E-4</v>
      </c>
      <c r="FU30" s="88">
        <v>4.1883E-7</v>
      </c>
      <c r="FV30" s="68">
        <v>1.196E-2</v>
      </c>
      <c r="FW30" s="68">
        <v>1.2999999999999999E-4</v>
      </c>
      <c r="FX30" s="68">
        <v>7.2999999999999996E-4</v>
      </c>
      <c r="FY30" s="68">
        <v>9.2E-5</v>
      </c>
      <c r="FZ30" s="68">
        <v>2.24E-4</v>
      </c>
      <c r="GA30" s="68">
        <v>1.5999999999999999E-5</v>
      </c>
      <c r="GB30" s="68">
        <v>262.8</v>
      </c>
      <c r="GC30" s="68">
        <v>1.7</v>
      </c>
      <c r="GD30" s="68">
        <v>1.96</v>
      </c>
      <c r="GE30" s="68">
        <v>0</v>
      </c>
      <c r="GF30" s="68">
        <v>3.1953099999999998E-2</v>
      </c>
      <c r="GG30" s="68">
        <v>6.7449999999999997E-4</v>
      </c>
      <c r="GH30" s="68">
        <v>0.19750899999999999</v>
      </c>
      <c r="GI30" s="68">
        <v>1.9790000000000001E-4</v>
      </c>
      <c r="GJ30" s="68">
        <v>2.3494000000000002E-3</v>
      </c>
      <c r="GK30" s="68">
        <v>2.16E-5</v>
      </c>
      <c r="GL30" s="68">
        <v>3.5344999999999999E-3</v>
      </c>
      <c r="GM30" s="68">
        <v>1.2650000000000001E-4</v>
      </c>
      <c r="GN30" s="68">
        <v>6.2199999999999994E-5</v>
      </c>
      <c r="GO30" s="68">
        <v>1.52E-5</v>
      </c>
      <c r="GP30" s="68">
        <v>1.9254999999999999E-3</v>
      </c>
      <c r="GQ30" s="68">
        <v>24.934729999999998</v>
      </c>
      <c r="GR30" s="68">
        <v>6.2091529999999997</v>
      </c>
      <c r="GS30" s="68">
        <v>2.1929029999999998</v>
      </c>
      <c r="GT30" s="68">
        <v>24.838190000000001</v>
      </c>
      <c r="GU30" s="68">
        <v>0.99606479999999997</v>
      </c>
      <c r="GV30" s="68">
        <v>8.7937199999999993E-2</v>
      </c>
      <c r="GW30" s="88">
        <v>5.8099999999999998E-11</v>
      </c>
      <c r="GX30" s="88">
        <v>1.6E-13</v>
      </c>
      <c r="GY30" s="88">
        <v>4.962E-10</v>
      </c>
      <c r="GZ30" s="88">
        <v>1.3399999999999999E-12</v>
      </c>
      <c r="HA30" s="68">
        <v>1.975E-2</v>
      </c>
      <c r="HB30" s="68">
        <v>0</v>
      </c>
      <c r="HC30" s="88">
        <v>7.0679999999999999E-6</v>
      </c>
      <c r="HD30" s="68">
        <v>0</v>
      </c>
      <c r="HE30" s="88">
        <v>6.3080000000000001E-9</v>
      </c>
      <c r="HF30" s="68">
        <v>0</v>
      </c>
      <c r="HG30" s="68">
        <v>1.167E-2</v>
      </c>
      <c r="HH30" s="68">
        <v>0</v>
      </c>
      <c r="HI30" s="68">
        <v>298.56</v>
      </c>
      <c r="HJ30" s="68">
        <v>0.5</v>
      </c>
      <c r="HK30" s="68">
        <v>1583.9</v>
      </c>
      <c r="HL30" s="68">
        <v>3</v>
      </c>
      <c r="HM30" s="68">
        <v>1.196E-2</v>
      </c>
      <c r="HN30" s="68">
        <v>-1.237E-4</v>
      </c>
      <c r="HO30" s="88">
        <v>3.7950400000000002E-10</v>
      </c>
      <c r="HP30" s="68">
        <v>25.349799999999998</v>
      </c>
      <c r="HQ30" s="68">
        <v>29.430099999999999</v>
      </c>
      <c r="HR30" s="68">
        <v>28.430499999999999</v>
      </c>
      <c r="HS30" s="68">
        <v>-133.52699999999999</v>
      </c>
    </row>
    <row r="31" spans="1:227" x14ac:dyDescent="0.3">
      <c r="A31" s="19" t="s">
        <v>288</v>
      </c>
      <c r="B31" s="54">
        <v>1.2373140000000001E-15</v>
      </c>
      <c r="C31" s="55">
        <v>5.4606700000000001E-2</v>
      </c>
      <c r="D31" s="55">
        <v>6.8309999999999996E-4</v>
      </c>
      <c r="E31" s="55">
        <v>0.35038550000000002</v>
      </c>
      <c r="F31" s="55">
        <v>4.236E-4</v>
      </c>
      <c r="G31" s="55">
        <v>4.1189E-3</v>
      </c>
      <c r="H31" s="55">
        <v>2.5899999999999999E-5</v>
      </c>
      <c r="I31" s="55">
        <v>8.5139999999999999E-4</v>
      </c>
      <c r="J31" s="55">
        <v>1.8600000000000001E-5</v>
      </c>
      <c r="K31" s="55">
        <v>1.052E-4</v>
      </c>
      <c r="L31" s="55">
        <v>1.5099999999999999E-5</v>
      </c>
      <c r="M31" s="55">
        <v>1.0080899999999999</v>
      </c>
      <c r="N31" s="55">
        <v>5.4390000000000005E-4</v>
      </c>
      <c r="O31" s="101">
        <v>43.049109999999999</v>
      </c>
      <c r="P31" s="101">
        <v>8.418647</v>
      </c>
      <c r="Q31" s="110">
        <v>6.6730899999999996E-2</v>
      </c>
      <c r="R31" s="110">
        <v>1.30251E-2</v>
      </c>
      <c r="S31" s="92">
        <v>3.2318E-2</v>
      </c>
      <c r="T31" s="92">
        <v>6.3083000000000002E-3</v>
      </c>
      <c r="U31" s="113">
        <v>3.26947E-2</v>
      </c>
      <c r="V31" s="113">
        <v>7.3309999999999998E-4</v>
      </c>
      <c r="W31" s="55">
        <v>3.5109999999999998E-3</v>
      </c>
      <c r="X31" s="55">
        <v>6.4999999999999997E-4</v>
      </c>
      <c r="Y31" s="55">
        <v>2.5599999999999999E-5</v>
      </c>
      <c r="Z31" s="55">
        <v>5.5000000000000002E-5</v>
      </c>
      <c r="AA31" s="55">
        <v>2.5999999999999998E-5</v>
      </c>
      <c r="AB31" s="55">
        <v>1.2E-5</v>
      </c>
      <c r="AC31" s="55">
        <v>2.364E-4</v>
      </c>
      <c r="AD31" s="55">
        <v>1.5E-5</v>
      </c>
      <c r="AE31" s="55">
        <v>8.1799999999999996E-5</v>
      </c>
      <c r="AF31" s="55">
        <v>1.2999999999999999E-5</v>
      </c>
      <c r="AG31" s="69"/>
      <c r="AH31" s="69"/>
      <c r="AI31" s="69"/>
      <c r="AJ31" s="69"/>
      <c r="AK31" s="69"/>
      <c r="AL31" s="69"/>
      <c r="AM31" s="89"/>
      <c r="AN31" s="69"/>
      <c r="AO31" s="90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90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  <c r="DJ31" s="69"/>
      <c r="DK31" s="69"/>
      <c r="DL31" s="69"/>
      <c r="DM31" s="69"/>
      <c r="DN31" s="69"/>
      <c r="DY31" s="68">
        <v>3.0009999999999998E-4</v>
      </c>
      <c r="DZ31" s="68">
        <v>4.3099999999999997E-5</v>
      </c>
      <c r="EA31" s="68">
        <v>1.501649</v>
      </c>
      <c r="EB31" s="68">
        <v>1.6904800000000001E-2</v>
      </c>
      <c r="EC31" s="68">
        <v>3.7290000000000001E-4</v>
      </c>
      <c r="ED31" s="68">
        <v>3.26947E-2</v>
      </c>
      <c r="EE31" s="68">
        <v>7.3309999999999998E-4</v>
      </c>
      <c r="EF31" s="68">
        <v>-4.3033999999999998E-3</v>
      </c>
      <c r="EG31" s="68">
        <v>1.2339E-3</v>
      </c>
      <c r="EH31" s="68">
        <v>1.17471E-2</v>
      </c>
      <c r="EI31" s="68">
        <v>7.6799999999999997E-5</v>
      </c>
      <c r="EJ31" s="68">
        <v>0.15573919999999999</v>
      </c>
      <c r="EK31" s="68">
        <v>2.0228999999999998E-3</v>
      </c>
      <c r="EL31" s="68">
        <v>6.6730899999999996E-2</v>
      </c>
      <c r="EM31" s="68">
        <v>1.30251E-2</v>
      </c>
      <c r="EQ31" s="68">
        <v>6.2940000000000001E-3</v>
      </c>
      <c r="ES31" s="68">
        <v>3.2718000000000001E-3</v>
      </c>
      <c r="ET31" s="68">
        <v>0</v>
      </c>
      <c r="EU31" s="68">
        <v>0.4284733</v>
      </c>
      <c r="EV31" s="68">
        <v>0.56683950000000005</v>
      </c>
      <c r="EW31" s="68">
        <v>4.6873000000000001E-3</v>
      </c>
      <c r="EX31" s="68">
        <v>0.99998830000000005</v>
      </c>
      <c r="EY31" s="68">
        <v>1.17E-5</v>
      </c>
      <c r="EZ31" s="68">
        <v>1.0181089999999999</v>
      </c>
      <c r="FA31" s="68">
        <v>4.7445999999999999E-3</v>
      </c>
      <c r="FB31" s="68">
        <v>-2.28814E-2</v>
      </c>
      <c r="FC31" s="68">
        <v>2.7800000000000001E-5</v>
      </c>
      <c r="FD31" s="68">
        <v>0.98674949999999995</v>
      </c>
      <c r="FE31" s="68">
        <v>1.32505E-2</v>
      </c>
      <c r="FF31" s="68">
        <v>0.98512929999999999</v>
      </c>
      <c r="FG31" s="68">
        <v>1.50165E-2</v>
      </c>
      <c r="FH31" s="68">
        <v>-1.4579999999999999E-4</v>
      </c>
      <c r="FI31" s="88">
        <v>7.9447799999999997E-15</v>
      </c>
      <c r="FK31" s="68" t="s">
        <v>353</v>
      </c>
      <c r="FL31" s="68">
        <v>2.6790000000000001E-4</v>
      </c>
      <c r="FM31" s="88">
        <v>5.228E-7</v>
      </c>
      <c r="FN31" s="68">
        <v>6.9616049999999996</v>
      </c>
      <c r="FO31" s="68">
        <v>1.0006949999999999</v>
      </c>
      <c r="FP31" s="68">
        <v>7.0189999999999998E-4</v>
      </c>
      <c r="FQ31" s="68">
        <v>1.2E-5</v>
      </c>
      <c r="FR31" s="68">
        <v>1.9599999999999999E-5</v>
      </c>
      <c r="FS31" s="88">
        <v>8.16E-7</v>
      </c>
      <c r="FT31" s="68">
        <v>2.7020000000000001E-4</v>
      </c>
      <c r="FU31" s="88">
        <v>4.1883E-7</v>
      </c>
      <c r="FV31" s="68">
        <v>1.196E-2</v>
      </c>
      <c r="FW31" s="68">
        <v>1.2999999999999999E-4</v>
      </c>
      <c r="FX31" s="68">
        <v>7.2999999999999996E-4</v>
      </c>
      <c r="FY31" s="68">
        <v>9.2E-5</v>
      </c>
      <c r="FZ31" s="68">
        <v>2.24E-4</v>
      </c>
      <c r="GA31" s="68">
        <v>1.5999999999999999E-5</v>
      </c>
      <c r="GB31" s="68">
        <v>262.8</v>
      </c>
      <c r="GC31" s="68">
        <v>1.7</v>
      </c>
      <c r="GD31" s="68">
        <v>1.96</v>
      </c>
      <c r="GE31" s="68">
        <v>0</v>
      </c>
      <c r="GF31" s="68">
        <v>5.4606700000000001E-2</v>
      </c>
      <c r="GG31" s="68">
        <v>6.8309999999999996E-4</v>
      </c>
      <c r="GH31" s="68">
        <v>0.35062890000000002</v>
      </c>
      <c r="GI31" s="68">
        <v>4.239E-4</v>
      </c>
      <c r="GJ31" s="68">
        <v>4.1189E-3</v>
      </c>
      <c r="GK31" s="68">
        <v>2.5899999999999999E-5</v>
      </c>
      <c r="GL31" s="68">
        <v>5.9272999999999999E-3</v>
      </c>
      <c r="GM31" s="68">
        <v>1.295E-4</v>
      </c>
      <c r="GN31" s="68">
        <v>1.052E-4</v>
      </c>
      <c r="GO31" s="68">
        <v>1.5099999999999999E-5</v>
      </c>
      <c r="GP31" s="68">
        <v>1.9070999999999999E-3</v>
      </c>
      <c r="GQ31" s="68">
        <v>14.636430000000001</v>
      </c>
      <c r="GR31" s="68">
        <v>6.4511539999999998</v>
      </c>
      <c r="GS31" s="68">
        <v>1.305045</v>
      </c>
      <c r="GT31" s="68">
        <v>14.578580000000001</v>
      </c>
      <c r="GU31" s="68">
        <v>0.99584209999999995</v>
      </c>
      <c r="GV31" s="68">
        <v>8.8901900000000006E-2</v>
      </c>
      <c r="GW31" s="88">
        <v>5.8099999999999998E-11</v>
      </c>
      <c r="GX31" s="88">
        <v>1.6E-13</v>
      </c>
      <c r="GY31" s="88">
        <v>4.962E-10</v>
      </c>
      <c r="GZ31" s="88">
        <v>1.3399999999999999E-12</v>
      </c>
      <c r="HA31" s="68">
        <v>1.975E-2</v>
      </c>
      <c r="HB31" s="68">
        <v>0</v>
      </c>
      <c r="HC31" s="88">
        <v>7.0679999999999999E-6</v>
      </c>
      <c r="HD31" s="68">
        <v>0</v>
      </c>
      <c r="HE31" s="88">
        <v>6.3080000000000001E-9</v>
      </c>
      <c r="HF31" s="68">
        <v>0</v>
      </c>
      <c r="HG31" s="68">
        <v>1.167E-2</v>
      </c>
      <c r="HH31" s="68">
        <v>0</v>
      </c>
      <c r="HI31" s="68">
        <v>298.56</v>
      </c>
      <c r="HJ31" s="68">
        <v>0.5</v>
      </c>
      <c r="HK31" s="68">
        <v>1583.9</v>
      </c>
      <c r="HL31" s="68">
        <v>3</v>
      </c>
      <c r="HM31" s="68">
        <v>1.196E-2</v>
      </c>
      <c r="HN31" s="68">
        <v>-2.6879999999999997E-4</v>
      </c>
      <c r="HO31" s="88">
        <v>3.56191E-10</v>
      </c>
      <c r="HP31" s="68">
        <v>25.225200000000001</v>
      </c>
      <c r="HQ31" s="68">
        <v>29.223500000000001</v>
      </c>
      <c r="HR31" s="68">
        <v>27.991800000000001</v>
      </c>
      <c r="HS31" s="68">
        <v>-133.33099999999999</v>
      </c>
    </row>
    <row r="32" spans="1:227" s="11" customFormat="1" x14ac:dyDescent="0.3">
      <c r="A32" s="24" t="s">
        <v>56</v>
      </c>
      <c r="B32" s="56">
        <v>6.1786340000000002E-16</v>
      </c>
      <c r="C32" s="57">
        <v>2.7271799999999999E-2</v>
      </c>
      <c r="D32" s="57">
        <v>6.6940000000000001E-4</v>
      </c>
      <c r="E32" s="57">
        <v>0.15375710000000001</v>
      </c>
      <c r="F32" s="57">
        <v>1.7870000000000001E-4</v>
      </c>
      <c r="G32" s="57">
        <v>1.7960999999999999E-3</v>
      </c>
      <c r="H32" s="57">
        <v>1.84E-5</v>
      </c>
      <c r="I32" s="57">
        <v>3.792E-4</v>
      </c>
      <c r="J32" s="57">
        <v>1.7799999999999999E-5</v>
      </c>
      <c r="K32" s="57">
        <v>4.6100000000000002E-5</v>
      </c>
      <c r="L32" s="57">
        <v>1.4800000000000001E-5</v>
      </c>
      <c r="M32" s="57">
        <v>1.0080899999999999</v>
      </c>
      <c r="N32" s="57">
        <v>5.4390000000000005E-4</v>
      </c>
      <c r="O32" s="100">
        <v>50.122329999999998</v>
      </c>
      <c r="P32" s="100">
        <v>16.476120000000002</v>
      </c>
      <c r="Q32" s="109">
        <v>8.8475100000000001E-2</v>
      </c>
      <c r="R32" s="109">
        <v>2.9002699999999999E-2</v>
      </c>
      <c r="S32" s="91">
        <v>4.2848799999999999E-2</v>
      </c>
      <c r="T32" s="91">
        <v>1.40462E-2</v>
      </c>
      <c r="U32" s="112">
        <v>3.3269399999999998E-2</v>
      </c>
      <c r="V32" s="112">
        <v>1.5973999999999999E-3</v>
      </c>
      <c r="W32" s="57">
        <v>3.5109999999999998E-3</v>
      </c>
      <c r="X32" s="57">
        <v>6.4999999999999997E-4</v>
      </c>
      <c r="Y32" s="57">
        <v>2.5599999999999999E-5</v>
      </c>
      <c r="Z32" s="57">
        <v>5.5000000000000002E-5</v>
      </c>
      <c r="AA32" s="57">
        <v>2.5999999999999998E-5</v>
      </c>
      <c r="AB32" s="57">
        <v>1.2E-5</v>
      </c>
      <c r="AC32" s="57">
        <v>2.364E-4</v>
      </c>
      <c r="AD32" s="57">
        <v>1.5E-5</v>
      </c>
      <c r="AE32" s="57">
        <v>8.1799999999999996E-5</v>
      </c>
      <c r="AF32" s="57">
        <v>1.2999999999999999E-5</v>
      </c>
      <c r="AG32" s="65" t="s">
        <v>80</v>
      </c>
      <c r="AH32" s="65"/>
      <c r="AI32" s="65"/>
      <c r="AJ32" s="65"/>
      <c r="AK32" s="65"/>
      <c r="AL32" s="65"/>
      <c r="AM32" s="66"/>
      <c r="AN32" s="65"/>
      <c r="AO32" s="67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7"/>
      <c r="CI32" s="65"/>
      <c r="CJ32" s="67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Y32" s="11">
        <v>2.9940000000000001E-4</v>
      </c>
      <c r="DZ32" s="11">
        <v>9.6000000000000002E-5</v>
      </c>
      <c r="EA32" s="11">
        <v>1.5317499999999999</v>
      </c>
      <c r="EB32" s="11">
        <v>1.7198000000000001E-2</v>
      </c>
      <c r="EC32" s="11">
        <v>8.1450000000000001E-4</v>
      </c>
      <c r="ED32" s="11">
        <v>3.3269399999999998E-2</v>
      </c>
      <c r="EE32" s="11">
        <v>1.5973999999999999E-3</v>
      </c>
      <c r="EF32" s="11">
        <v>-5.4787999999999998E-3</v>
      </c>
      <c r="EG32" s="11">
        <v>1.9843999999999999E-3</v>
      </c>
      <c r="EH32" s="11">
        <v>1.1673599999999999E-2</v>
      </c>
      <c r="EI32" s="11">
        <v>1.227E-4</v>
      </c>
      <c r="EJ32" s="11">
        <v>0.1772463</v>
      </c>
      <c r="EK32" s="11">
        <v>4.4990999999999998E-3</v>
      </c>
      <c r="EL32" s="11">
        <v>8.8475100000000001E-2</v>
      </c>
      <c r="EM32" s="11">
        <v>2.9002699999999999E-2</v>
      </c>
      <c r="EQ32" s="11">
        <v>1.40147E-2</v>
      </c>
      <c r="ES32" s="11">
        <v>1.52412E-2</v>
      </c>
      <c r="ET32" s="11">
        <v>0</v>
      </c>
      <c r="EU32" s="11">
        <v>0.49915900000000002</v>
      </c>
      <c r="EV32" s="11">
        <v>0.49672250000000001</v>
      </c>
      <c r="EW32" s="11">
        <v>4.1184999999999998E-3</v>
      </c>
      <c r="EX32" s="11">
        <v>0.99998810000000005</v>
      </c>
      <c r="EY32" s="11">
        <v>1.19E-5</v>
      </c>
      <c r="EZ32" s="11">
        <v>1.024524</v>
      </c>
      <c r="FA32" s="11">
        <v>4.7616999999999998E-3</v>
      </c>
      <c r="FB32" s="11">
        <v>-2.93145E-2</v>
      </c>
      <c r="FC32" s="11">
        <v>2.8500000000000002E-5</v>
      </c>
      <c r="FD32" s="11">
        <v>0.98697539999999995</v>
      </c>
      <c r="FE32" s="11">
        <v>1.3024600000000001E-2</v>
      </c>
      <c r="FF32" s="11">
        <v>0.98486879999999999</v>
      </c>
      <c r="FG32" s="11">
        <v>1.53175E-2</v>
      </c>
      <c r="FH32" s="11">
        <v>-1.863E-4</v>
      </c>
      <c r="FI32" s="12">
        <v>3.485903E-15</v>
      </c>
      <c r="FK32" s="11" t="s">
        <v>353</v>
      </c>
      <c r="FL32" s="11">
        <v>2.6790000000000001E-4</v>
      </c>
      <c r="FM32" s="12">
        <v>5.228E-7</v>
      </c>
      <c r="FN32" s="11">
        <v>6.9778560000000001</v>
      </c>
      <c r="FO32" s="11">
        <v>1.0006949999999999</v>
      </c>
      <c r="FP32" s="11">
        <v>7.0189999999999998E-4</v>
      </c>
      <c r="FQ32" s="11">
        <v>1.2E-5</v>
      </c>
      <c r="FR32" s="11">
        <v>1.9599999999999999E-5</v>
      </c>
      <c r="FS32" s="12">
        <v>8.16E-7</v>
      </c>
      <c r="FT32" s="11">
        <v>2.7020000000000001E-4</v>
      </c>
      <c r="FU32" s="12">
        <v>4.1883E-7</v>
      </c>
      <c r="FV32" s="11">
        <v>1.196E-2</v>
      </c>
      <c r="FW32" s="11">
        <v>1.2999999999999999E-4</v>
      </c>
      <c r="FX32" s="11">
        <v>7.2999999999999996E-4</v>
      </c>
      <c r="FY32" s="11">
        <v>9.2E-5</v>
      </c>
      <c r="FZ32" s="11">
        <v>2.24E-4</v>
      </c>
      <c r="GA32" s="11">
        <v>1.5999999999999999E-5</v>
      </c>
      <c r="GB32" s="11">
        <v>262.8</v>
      </c>
      <c r="GC32" s="11">
        <v>1.7</v>
      </c>
      <c r="GD32" s="11">
        <v>1.96</v>
      </c>
      <c r="GE32" s="11">
        <v>0</v>
      </c>
      <c r="GF32" s="11">
        <v>2.7271799999999999E-2</v>
      </c>
      <c r="GG32" s="11">
        <v>6.6940000000000001E-4</v>
      </c>
      <c r="GH32" s="11">
        <v>0.1538641</v>
      </c>
      <c r="GI32" s="11">
        <v>1.7880000000000001E-4</v>
      </c>
      <c r="GJ32" s="11">
        <v>1.7960999999999999E-3</v>
      </c>
      <c r="GK32" s="11">
        <v>1.84E-5</v>
      </c>
      <c r="GL32" s="11">
        <v>2.6461000000000002E-3</v>
      </c>
      <c r="GM32" s="11">
        <v>1.2430000000000001E-4</v>
      </c>
      <c r="GN32" s="11">
        <v>4.6100000000000002E-5</v>
      </c>
      <c r="GO32" s="11">
        <v>1.4800000000000001E-5</v>
      </c>
      <c r="GP32" s="11">
        <v>1.6703E-3</v>
      </c>
      <c r="GQ32" s="11">
        <v>32.64893</v>
      </c>
      <c r="GR32" s="11">
        <v>5.6651309999999997</v>
      </c>
      <c r="GS32" s="11">
        <v>2.5488170000000001</v>
      </c>
      <c r="GT32" s="11">
        <v>32.54945</v>
      </c>
      <c r="GU32" s="11">
        <v>0.99691280000000004</v>
      </c>
      <c r="GV32" s="11">
        <v>7.8018299999999999E-2</v>
      </c>
      <c r="GW32" s="12">
        <v>5.8099999999999998E-11</v>
      </c>
      <c r="GX32" s="12">
        <v>1.6E-13</v>
      </c>
      <c r="GY32" s="12">
        <v>4.962E-10</v>
      </c>
      <c r="GZ32" s="12">
        <v>1.3399999999999999E-12</v>
      </c>
      <c r="HA32" s="11">
        <v>1.975E-2</v>
      </c>
      <c r="HB32" s="11">
        <v>0</v>
      </c>
      <c r="HC32" s="12">
        <v>7.0679999999999999E-6</v>
      </c>
      <c r="HD32" s="11">
        <v>0</v>
      </c>
      <c r="HE32" s="12">
        <v>6.3080000000000001E-9</v>
      </c>
      <c r="HF32" s="11">
        <v>0</v>
      </c>
      <c r="HG32" s="11">
        <v>1.167E-2</v>
      </c>
      <c r="HH32" s="11">
        <v>0</v>
      </c>
      <c r="HI32" s="11">
        <v>298.56</v>
      </c>
      <c r="HJ32" s="11">
        <v>0.5</v>
      </c>
      <c r="HK32" s="11">
        <v>1583.9</v>
      </c>
      <c r="HL32" s="11">
        <v>3</v>
      </c>
      <c r="HM32" s="11">
        <v>1.196E-2</v>
      </c>
      <c r="HN32" s="11">
        <v>-3.4220000000000002E-4</v>
      </c>
      <c r="HO32" s="12">
        <v>3.6248699999999998E-10</v>
      </c>
      <c r="HP32" s="11">
        <v>25.744900000000001</v>
      </c>
      <c r="HQ32" s="11">
        <v>29.939900000000002</v>
      </c>
      <c r="HR32" s="11">
        <v>28.558399999999999</v>
      </c>
      <c r="HS32" s="11">
        <v>-132.386</v>
      </c>
    </row>
    <row r="33" spans="1:227" x14ac:dyDescent="0.3">
      <c r="A33" s="19" t="s">
        <v>57</v>
      </c>
      <c r="B33" s="54">
        <v>6.5894079999999997E-16</v>
      </c>
      <c r="C33" s="55">
        <v>2.9086299999999999E-2</v>
      </c>
      <c r="D33" s="55">
        <v>6.7190000000000001E-4</v>
      </c>
      <c r="E33" s="55">
        <v>0.2107261</v>
      </c>
      <c r="F33" s="55">
        <v>2.2680000000000001E-4</v>
      </c>
      <c r="G33" s="55">
        <v>2.4353000000000001E-3</v>
      </c>
      <c r="H33" s="55">
        <v>2.0800000000000001E-5</v>
      </c>
      <c r="I33" s="55">
        <v>5.733E-4</v>
      </c>
      <c r="J33" s="55">
        <v>1.8600000000000001E-5</v>
      </c>
      <c r="K33" s="55">
        <v>5.5099999999999998E-5</v>
      </c>
      <c r="L33" s="55">
        <v>1.52E-5</v>
      </c>
      <c r="M33" s="55">
        <v>1.0080899999999999</v>
      </c>
      <c r="N33" s="55">
        <v>5.4390000000000005E-4</v>
      </c>
      <c r="O33" s="101">
        <v>44.190689999999996</v>
      </c>
      <c r="P33" s="101">
        <v>15.861129999999999</v>
      </c>
      <c r="Q33" s="110">
        <v>6.0631699999999997E-2</v>
      </c>
      <c r="R33" s="110">
        <v>2.17176E-2</v>
      </c>
      <c r="S33" s="92">
        <v>2.93642E-2</v>
      </c>
      <c r="T33" s="92">
        <v>1.0518E-2</v>
      </c>
      <c r="U33" s="113">
        <v>3.6912500000000001E-2</v>
      </c>
      <c r="V33" s="113">
        <v>1.2241000000000001E-3</v>
      </c>
      <c r="W33" s="55">
        <v>3.5109999999999998E-3</v>
      </c>
      <c r="X33" s="55">
        <v>6.4999999999999997E-4</v>
      </c>
      <c r="Y33" s="55">
        <v>2.5599999999999999E-5</v>
      </c>
      <c r="Z33" s="55">
        <v>5.5000000000000002E-5</v>
      </c>
      <c r="AA33" s="55">
        <v>2.5999999999999998E-5</v>
      </c>
      <c r="AB33" s="55">
        <v>1.2E-5</v>
      </c>
      <c r="AC33" s="55">
        <v>2.364E-4</v>
      </c>
      <c r="AD33" s="55">
        <v>1.5E-5</v>
      </c>
      <c r="AE33" s="55">
        <v>8.1799999999999996E-5</v>
      </c>
      <c r="AF33" s="55">
        <v>1.2999999999999999E-5</v>
      </c>
      <c r="AG33" s="69"/>
      <c r="AH33" s="69"/>
      <c r="AI33" s="69"/>
      <c r="AJ33" s="69"/>
      <c r="AK33" s="69"/>
      <c r="AL33" s="69"/>
      <c r="AM33" s="89"/>
      <c r="AN33" s="69"/>
      <c r="AO33" s="90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69"/>
      <c r="CC33" s="69"/>
      <c r="CD33" s="69"/>
      <c r="CE33" s="69"/>
      <c r="CF33" s="69"/>
      <c r="CG33" s="69"/>
      <c r="CH33" s="69"/>
      <c r="CI33" s="69"/>
      <c r="CJ33" s="90"/>
      <c r="CK33" s="69"/>
      <c r="CL33" s="69"/>
      <c r="CM33" s="69"/>
      <c r="CN33" s="69"/>
      <c r="CO33" s="69"/>
      <c r="CP33" s="69"/>
      <c r="CQ33" s="69"/>
      <c r="CR33" s="69"/>
      <c r="CS33" s="69"/>
      <c r="CT33" s="69"/>
      <c r="CU33" s="69"/>
      <c r="CV33" s="69"/>
      <c r="CW33" s="69"/>
      <c r="CX33" s="69"/>
      <c r="CY33" s="69"/>
      <c r="CZ33" s="69"/>
      <c r="DA33" s="69"/>
      <c r="DB33" s="69"/>
      <c r="DC33" s="69"/>
      <c r="DD33" s="69"/>
      <c r="DE33" s="69"/>
      <c r="DF33" s="69"/>
      <c r="DG33" s="69"/>
      <c r="DH33" s="69"/>
      <c r="DI33" s="69"/>
      <c r="DJ33" s="69"/>
      <c r="DK33" s="69"/>
      <c r="DL33" s="69"/>
      <c r="DM33" s="69"/>
      <c r="DN33" s="69"/>
      <c r="DY33" s="68">
        <v>2.6150000000000001E-4</v>
      </c>
      <c r="DZ33" s="68">
        <v>7.1899999999999999E-5</v>
      </c>
      <c r="EA33" s="68">
        <v>1.946037</v>
      </c>
      <c r="EB33" s="68">
        <v>1.9056699999999999E-2</v>
      </c>
      <c r="EC33" s="68">
        <v>6.2370000000000004E-4</v>
      </c>
      <c r="ED33" s="68">
        <v>3.6912500000000001E-2</v>
      </c>
      <c r="EE33" s="68">
        <v>1.2241000000000001E-3</v>
      </c>
      <c r="EF33" s="68">
        <v>-7.3603000000000002E-3</v>
      </c>
      <c r="EG33" s="68">
        <v>1.6339E-3</v>
      </c>
      <c r="EH33" s="68">
        <v>1.15488E-2</v>
      </c>
      <c r="EI33" s="68">
        <v>1.013E-4</v>
      </c>
      <c r="EJ33" s="68">
        <v>0.13793279999999999</v>
      </c>
      <c r="EK33" s="68">
        <v>3.2948000000000001E-3</v>
      </c>
      <c r="EL33" s="68">
        <v>6.0631699999999997E-2</v>
      </c>
      <c r="EM33" s="68">
        <v>2.17176E-2</v>
      </c>
      <c r="EQ33" s="68">
        <v>1.04945E-2</v>
      </c>
      <c r="ES33" s="68">
        <v>9.2704999999999992E-3</v>
      </c>
      <c r="ET33" s="68">
        <v>0</v>
      </c>
      <c r="EU33" s="68">
        <v>0.43956810000000002</v>
      </c>
      <c r="EV33" s="68">
        <v>0.55513950000000001</v>
      </c>
      <c r="EW33" s="68">
        <v>5.2924000000000001E-3</v>
      </c>
      <c r="EX33" s="68">
        <v>0.99998679999999995</v>
      </c>
      <c r="EY33" s="68">
        <v>1.3200000000000001E-5</v>
      </c>
      <c r="EZ33" s="68">
        <v>1.0355890000000001</v>
      </c>
      <c r="FA33" s="68">
        <v>4.1859999999999996E-3</v>
      </c>
      <c r="FB33" s="68">
        <v>-3.9807000000000002E-2</v>
      </c>
      <c r="FC33" s="68">
        <v>3.1999999999999999E-5</v>
      </c>
      <c r="FD33" s="68">
        <v>0.9882457</v>
      </c>
      <c r="FE33" s="68">
        <v>1.1754300000000001E-2</v>
      </c>
      <c r="FF33" s="68">
        <v>0.98082689999999995</v>
      </c>
      <c r="FG33" s="68">
        <v>1.9460399999999999E-2</v>
      </c>
      <c r="FH33" s="68">
        <v>-2.8729999999999999E-4</v>
      </c>
      <c r="FI33" s="88">
        <v>4.7772580000000002E-15</v>
      </c>
      <c r="FK33" s="68" t="s">
        <v>353</v>
      </c>
      <c r="FL33" s="68">
        <v>2.6790000000000001E-4</v>
      </c>
      <c r="FM33" s="88">
        <v>5.228E-7</v>
      </c>
      <c r="FN33" s="68">
        <v>7.0095090000000004</v>
      </c>
      <c r="FO33" s="68">
        <v>1.0006969999999999</v>
      </c>
      <c r="FP33" s="68">
        <v>7.0189999999999998E-4</v>
      </c>
      <c r="FQ33" s="68">
        <v>1.2E-5</v>
      </c>
      <c r="FR33" s="68">
        <v>1.9599999999999999E-5</v>
      </c>
      <c r="FS33" s="88">
        <v>8.16E-7</v>
      </c>
      <c r="FT33" s="68">
        <v>2.7020000000000001E-4</v>
      </c>
      <c r="FU33" s="88">
        <v>4.1883E-7</v>
      </c>
      <c r="FV33" s="68">
        <v>1.196E-2</v>
      </c>
      <c r="FW33" s="68">
        <v>1.2999999999999999E-4</v>
      </c>
      <c r="FX33" s="68">
        <v>7.2999999999999996E-4</v>
      </c>
      <c r="FY33" s="68">
        <v>9.2E-5</v>
      </c>
      <c r="FZ33" s="68">
        <v>2.24E-4</v>
      </c>
      <c r="GA33" s="68">
        <v>1.5999999999999999E-5</v>
      </c>
      <c r="GB33" s="68">
        <v>262.8</v>
      </c>
      <c r="GC33" s="68">
        <v>1.7</v>
      </c>
      <c r="GD33" s="68">
        <v>1.96</v>
      </c>
      <c r="GE33" s="68">
        <v>0</v>
      </c>
      <c r="GF33" s="68">
        <v>2.9086299999999999E-2</v>
      </c>
      <c r="GG33" s="68">
        <v>6.7190000000000001E-4</v>
      </c>
      <c r="GH33" s="68">
        <v>0.210873</v>
      </c>
      <c r="GI33" s="68">
        <v>2.2690000000000001E-4</v>
      </c>
      <c r="GJ33" s="68">
        <v>2.4353000000000001E-3</v>
      </c>
      <c r="GK33" s="68">
        <v>2.0800000000000001E-5</v>
      </c>
      <c r="GL33" s="68">
        <v>4.0185000000000004E-3</v>
      </c>
      <c r="GM33" s="68">
        <v>1.304E-4</v>
      </c>
      <c r="GN33" s="68">
        <v>5.5099999999999998E-5</v>
      </c>
      <c r="GO33" s="68">
        <v>1.52E-5</v>
      </c>
      <c r="GP33" s="68">
        <v>1.8688000000000001E-3</v>
      </c>
      <c r="GQ33" s="68">
        <v>28.142749999999999</v>
      </c>
      <c r="GR33" s="68">
        <v>7.2883810000000002</v>
      </c>
      <c r="GS33" s="68">
        <v>2.4014160000000002</v>
      </c>
      <c r="GT33" s="68">
        <v>28.040220000000001</v>
      </c>
      <c r="GU33" s="68">
        <v>0.99630529999999995</v>
      </c>
      <c r="GV33" s="68">
        <v>8.5299700000000006E-2</v>
      </c>
      <c r="GW33" s="88">
        <v>5.8099999999999998E-11</v>
      </c>
      <c r="GX33" s="88">
        <v>1.6E-13</v>
      </c>
      <c r="GY33" s="88">
        <v>4.962E-10</v>
      </c>
      <c r="GZ33" s="88">
        <v>1.3399999999999999E-12</v>
      </c>
      <c r="HA33" s="68">
        <v>1.975E-2</v>
      </c>
      <c r="HB33" s="68">
        <v>0</v>
      </c>
      <c r="HC33" s="88">
        <v>7.0679999999999999E-6</v>
      </c>
      <c r="HD33" s="68">
        <v>0</v>
      </c>
      <c r="HE33" s="88">
        <v>6.3080000000000001E-9</v>
      </c>
      <c r="HF33" s="68">
        <v>0</v>
      </c>
      <c r="HG33" s="68">
        <v>1.167E-2</v>
      </c>
      <c r="HH33" s="68">
        <v>0</v>
      </c>
      <c r="HI33" s="68">
        <v>298.56</v>
      </c>
      <c r="HJ33" s="68">
        <v>0.5</v>
      </c>
      <c r="HK33" s="68">
        <v>1583.9</v>
      </c>
      <c r="HL33" s="68">
        <v>3</v>
      </c>
      <c r="HM33" s="68">
        <v>1.196E-2</v>
      </c>
      <c r="HN33" s="68">
        <v>-4.5970000000000001E-4</v>
      </c>
      <c r="HO33" s="88">
        <v>3.6414200000000001E-10</v>
      </c>
      <c r="HP33" s="68">
        <v>26.0748</v>
      </c>
      <c r="HQ33" s="68">
        <v>30.414400000000001</v>
      </c>
      <c r="HR33" s="68">
        <v>28.944700000000001</v>
      </c>
      <c r="HS33" s="68">
        <v>-131.68600000000001</v>
      </c>
    </row>
    <row r="34" spans="1:227" x14ac:dyDescent="0.3">
      <c r="A34" s="19" t="s">
        <v>290</v>
      </c>
      <c r="B34" s="54">
        <v>2.1133719999999999E-15</v>
      </c>
      <c r="C34" s="55">
        <v>9.3293100000000004E-2</v>
      </c>
      <c r="D34" s="55">
        <v>7.0379999999999998E-4</v>
      </c>
      <c r="E34" s="55">
        <v>0.20038639999999999</v>
      </c>
      <c r="F34" s="55">
        <v>1.9780000000000001E-4</v>
      </c>
      <c r="G34" s="55">
        <v>2.4807000000000002E-3</v>
      </c>
      <c r="H34" s="55">
        <v>2.0000000000000002E-5</v>
      </c>
      <c r="I34" s="55">
        <v>4.3590000000000002E-4</v>
      </c>
      <c r="J34" s="55">
        <v>1.7900000000000001E-5</v>
      </c>
      <c r="K34" s="55">
        <v>2.6719999999999999E-4</v>
      </c>
      <c r="L34" s="55">
        <v>1.5800000000000001E-5</v>
      </c>
      <c r="M34" s="55">
        <v>1.0080899999999999</v>
      </c>
      <c r="N34" s="55">
        <v>5.4390000000000005E-4</v>
      </c>
      <c r="O34" s="101">
        <v>14.621510000000001</v>
      </c>
      <c r="P34" s="101">
        <v>5.1111389999999997</v>
      </c>
      <c r="Q34" s="110">
        <v>6.7919199999999999E-2</v>
      </c>
      <c r="R34" s="110">
        <v>2.3753400000000001E-2</v>
      </c>
      <c r="S34" s="92">
        <v>3.2893600000000002E-2</v>
      </c>
      <c r="T34" s="92">
        <v>1.1504E-2</v>
      </c>
      <c r="U34" s="113">
        <v>2.9496600000000001E-2</v>
      </c>
      <c r="V34" s="113">
        <v>1.2419E-3</v>
      </c>
      <c r="W34" s="55">
        <v>3.5109999999999998E-3</v>
      </c>
      <c r="X34" s="55">
        <v>6.4999999999999997E-4</v>
      </c>
      <c r="Y34" s="55">
        <v>2.5599999999999999E-5</v>
      </c>
      <c r="Z34" s="55">
        <v>5.5000000000000002E-5</v>
      </c>
      <c r="AA34" s="55">
        <v>2.5999999999999998E-5</v>
      </c>
      <c r="AB34" s="55">
        <v>1.2E-5</v>
      </c>
      <c r="AC34" s="55">
        <v>2.364E-4</v>
      </c>
      <c r="AD34" s="55">
        <v>1.5E-5</v>
      </c>
      <c r="AE34" s="55">
        <v>8.1799999999999996E-5</v>
      </c>
      <c r="AF34" s="55">
        <v>1.2999999999999999E-5</v>
      </c>
      <c r="AG34" s="69"/>
      <c r="AH34" s="69"/>
      <c r="AI34" s="69"/>
      <c r="AJ34" s="69"/>
      <c r="AK34" s="69"/>
      <c r="AL34" s="69"/>
      <c r="AM34" s="89"/>
      <c r="AN34" s="69"/>
      <c r="AO34" s="90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69"/>
      <c r="CG34" s="69"/>
      <c r="CH34" s="90"/>
      <c r="CI34" s="69"/>
      <c r="CJ34" s="90"/>
      <c r="CK34" s="69"/>
      <c r="CL34" s="69"/>
      <c r="CM34" s="69"/>
      <c r="CN34" s="69"/>
      <c r="CO34" s="69"/>
      <c r="CP34" s="69"/>
      <c r="CQ34" s="69"/>
      <c r="CR34" s="69"/>
      <c r="CS34" s="69"/>
      <c r="CT34" s="69"/>
      <c r="CU34" s="69"/>
      <c r="CV34" s="69"/>
      <c r="CW34" s="69"/>
      <c r="CX34" s="69"/>
      <c r="CY34" s="69"/>
      <c r="CZ34" s="69"/>
      <c r="DA34" s="69"/>
      <c r="DB34" s="69"/>
      <c r="DC34" s="69"/>
      <c r="DD34" s="69"/>
      <c r="DE34" s="69"/>
      <c r="DF34" s="69"/>
      <c r="DG34" s="69"/>
      <c r="DH34" s="69"/>
      <c r="DI34" s="69"/>
      <c r="DJ34" s="69"/>
      <c r="DK34" s="69"/>
      <c r="DL34" s="69"/>
      <c r="DM34" s="69"/>
      <c r="DN34" s="69"/>
      <c r="DY34" s="68">
        <v>1.3324000000000001E-3</v>
      </c>
      <c r="DZ34" s="68">
        <v>7.86E-5</v>
      </c>
      <c r="EA34" s="68">
        <v>0.30517369999999999</v>
      </c>
      <c r="EB34" s="68">
        <v>1.52731E-2</v>
      </c>
      <c r="EC34" s="68">
        <v>6.3310000000000005E-4</v>
      </c>
      <c r="ED34" s="68">
        <v>2.9496600000000001E-2</v>
      </c>
      <c r="EE34" s="68">
        <v>1.2419E-3</v>
      </c>
      <c r="EF34" s="68">
        <v>2.5646000000000002E-3</v>
      </c>
      <c r="EG34" s="68">
        <v>1.6513999999999999E-3</v>
      </c>
      <c r="EH34" s="68">
        <v>1.23707E-2</v>
      </c>
      <c r="EI34" s="68">
        <v>1.0230000000000001E-4</v>
      </c>
      <c r="EJ34" s="68">
        <v>0.46524100000000002</v>
      </c>
      <c r="EK34" s="68">
        <v>3.6640000000000002E-3</v>
      </c>
      <c r="EL34" s="68">
        <v>6.7919199999999999E-2</v>
      </c>
      <c r="EM34" s="68">
        <v>2.3753400000000001E-2</v>
      </c>
      <c r="EQ34" s="68">
        <v>1.1478199999999999E-2</v>
      </c>
      <c r="ES34" s="68">
        <v>6.5421000000000003E-3</v>
      </c>
      <c r="ET34" s="68">
        <v>0</v>
      </c>
      <c r="EU34" s="68">
        <v>0.14598559999999999</v>
      </c>
      <c r="EV34" s="68">
        <v>0.85244529999999996</v>
      </c>
      <c r="EW34" s="68">
        <v>1.5690999999999999E-3</v>
      </c>
      <c r="EX34" s="68">
        <v>0.99998940000000003</v>
      </c>
      <c r="EY34" s="68">
        <v>1.06E-5</v>
      </c>
      <c r="EZ34" s="68">
        <v>0.96678699999999995</v>
      </c>
      <c r="FA34" s="68">
        <v>2.0240500000000002E-2</v>
      </c>
      <c r="FB34" s="68">
        <v>1.29487E-2</v>
      </c>
      <c r="FC34" s="68">
        <v>2.3799999999999999E-5</v>
      </c>
      <c r="FD34" s="68">
        <v>0.98533380000000004</v>
      </c>
      <c r="FE34" s="68">
        <v>1.4666200000000001E-2</v>
      </c>
      <c r="FF34" s="68">
        <v>0.99692860000000005</v>
      </c>
      <c r="FG34" s="68">
        <v>3.0517000000000001E-3</v>
      </c>
      <c r="FH34" s="68">
        <v>1.9700000000000001E-5</v>
      </c>
      <c r="FI34" s="88">
        <v>4.5425309999999999E-15</v>
      </c>
      <c r="FK34" s="68" t="s">
        <v>353</v>
      </c>
      <c r="FL34" s="68">
        <v>2.6790000000000001E-4</v>
      </c>
      <c r="FM34" s="88">
        <v>5.228E-7</v>
      </c>
      <c r="FN34" s="68">
        <v>7.0259679999999998</v>
      </c>
      <c r="FO34" s="68">
        <v>1.0006980000000001</v>
      </c>
      <c r="FP34" s="68">
        <v>7.0189999999999998E-4</v>
      </c>
      <c r="FQ34" s="68">
        <v>1.2E-5</v>
      </c>
      <c r="FR34" s="68">
        <v>1.9599999999999999E-5</v>
      </c>
      <c r="FS34" s="88">
        <v>8.16E-7</v>
      </c>
      <c r="FT34" s="68">
        <v>2.7020000000000001E-4</v>
      </c>
      <c r="FU34" s="88">
        <v>4.1883E-7</v>
      </c>
      <c r="FV34" s="68">
        <v>1.196E-2</v>
      </c>
      <c r="FW34" s="68">
        <v>1.2999999999999999E-4</v>
      </c>
      <c r="FX34" s="68">
        <v>7.2999999999999996E-4</v>
      </c>
      <c r="FY34" s="68">
        <v>9.2E-5</v>
      </c>
      <c r="FZ34" s="68">
        <v>2.24E-4</v>
      </c>
      <c r="GA34" s="68">
        <v>1.5999999999999999E-5</v>
      </c>
      <c r="GB34" s="68">
        <v>262.8</v>
      </c>
      <c r="GC34" s="68">
        <v>1.7</v>
      </c>
      <c r="GD34" s="68">
        <v>1.96</v>
      </c>
      <c r="GE34" s="68">
        <v>0</v>
      </c>
      <c r="GF34" s="68">
        <v>9.3293100000000004E-2</v>
      </c>
      <c r="GG34" s="68">
        <v>7.0379999999999998E-4</v>
      </c>
      <c r="GH34" s="68">
        <v>0.20052629999999999</v>
      </c>
      <c r="GI34" s="68">
        <v>1.9790000000000001E-4</v>
      </c>
      <c r="GJ34" s="68">
        <v>2.4807000000000002E-3</v>
      </c>
      <c r="GK34" s="68">
        <v>2.0000000000000002E-5</v>
      </c>
      <c r="GL34" s="68">
        <v>3.0626999999999998E-3</v>
      </c>
      <c r="GM34" s="68">
        <v>1.259E-4</v>
      </c>
      <c r="GN34" s="68">
        <v>2.6719999999999999E-4</v>
      </c>
      <c r="GO34" s="68">
        <v>1.5800000000000001E-5</v>
      </c>
      <c r="GP34" s="68">
        <v>2.8595000000000001E-3</v>
      </c>
      <c r="GQ34" s="68">
        <v>5.9702310000000001</v>
      </c>
      <c r="GR34" s="68">
        <v>2.1527780000000001</v>
      </c>
      <c r="GS34" s="68">
        <v>0.78878040000000005</v>
      </c>
      <c r="GT34" s="68">
        <v>5.9181439999999998</v>
      </c>
      <c r="GU34" s="68">
        <v>0.99018170000000005</v>
      </c>
      <c r="GV34" s="68">
        <v>0.13222010000000001</v>
      </c>
      <c r="GW34" s="88">
        <v>5.8099999999999998E-11</v>
      </c>
      <c r="GX34" s="88">
        <v>1.6E-13</v>
      </c>
      <c r="GY34" s="88">
        <v>4.962E-10</v>
      </c>
      <c r="GZ34" s="88">
        <v>1.3399999999999999E-12</v>
      </c>
      <c r="HA34" s="68">
        <v>1.975E-2</v>
      </c>
      <c r="HB34" s="68">
        <v>0</v>
      </c>
      <c r="HC34" s="88">
        <v>7.0679999999999999E-6</v>
      </c>
      <c r="HD34" s="68">
        <v>0</v>
      </c>
      <c r="HE34" s="88">
        <v>6.3080000000000001E-9</v>
      </c>
      <c r="HF34" s="68">
        <v>0</v>
      </c>
      <c r="HG34" s="68">
        <v>1.167E-2</v>
      </c>
      <c r="HH34" s="68">
        <v>0</v>
      </c>
      <c r="HI34" s="68">
        <v>298.56</v>
      </c>
      <c r="HJ34" s="68">
        <v>0.5</v>
      </c>
      <c r="HK34" s="68">
        <v>1583.9</v>
      </c>
      <c r="HL34" s="68">
        <v>3</v>
      </c>
      <c r="HM34" s="68">
        <v>1.196E-2</v>
      </c>
      <c r="HN34" s="68">
        <v>1.6019999999999999E-4</v>
      </c>
      <c r="HO34" s="88">
        <v>3.6138E-10</v>
      </c>
      <c r="HP34" s="68">
        <v>26.1524</v>
      </c>
      <c r="HQ34" s="68">
        <v>30.5608</v>
      </c>
      <c r="HR34" s="68">
        <v>29.071300000000001</v>
      </c>
      <c r="HS34" s="68">
        <v>-131.38399999999999</v>
      </c>
    </row>
    <row r="35" spans="1:227" x14ac:dyDescent="0.3">
      <c r="A35" s="19" t="s">
        <v>287</v>
      </c>
      <c r="B35" s="54">
        <v>1.7550359999999999E-15</v>
      </c>
      <c r="C35" s="55">
        <v>7.7475000000000002E-2</v>
      </c>
      <c r="D35" s="55">
        <v>6.8950000000000001E-4</v>
      </c>
      <c r="E35" s="55">
        <v>0.33646759999999998</v>
      </c>
      <c r="F35" s="55">
        <v>3.6420000000000002E-4</v>
      </c>
      <c r="G35" s="55">
        <v>3.9776000000000004E-3</v>
      </c>
      <c r="H35" s="55">
        <v>2.5899999999999999E-5</v>
      </c>
      <c r="I35" s="55">
        <v>8.3940000000000002E-4</v>
      </c>
      <c r="J35" s="55">
        <v>1.9199999999999999E-5</v>
      </c>
      <c r="K35" s="55">
        <v>1.761E-4</v>
      </c>
      <c r="L35" s="55">
        <v>1.5500000000000001E-5</v>
      </c>
      <c r="M35" s="55">
        <v>1.0080899999999999</v>
      </c>
      <c r="N35" s="55">
        <v>5.4390000000000005E-4</v>
      </c>
      <c r="O35" s="101">
        <v>32.529890000000002</v>
      </c>
      <c r="P35" s="101">
        <v>6.082255</v>
      </c>
      <c r="Q35" s="110">
        <v>7.46145E-2</v>
      </c>
      <c r="R35" s="110">
        <v>1.3940299999999999E-2</v>
      </c>
      <c r="S35" s="92">
        <v>3.6136099999999997E-2</v>
      </c>
      <c r="T35" s="92">
        <v>6.7517000000000002E-3</v>
      </c>
      <c r="U35" s="113">
        <v>3.3973700000000003E-2</v>
      </c>
      <c r="V35" s="113">
        <v>7.9699999999999997E-4</v>
      </c>
      <c r="W35" s="55">
        <v>3.5109999999999998E-3</v>
      </c>
      <c r="X35" s="55">
        <v>6.4999999999999997E-4</v>
      </c>
      <c r="Y35" s="55">
        <v>2.5599999999999999E-5</v>
      </c>
      <c r="Z35" s="55">
        <v>5.5000000000000002E-5</v>
      </c>
      <c r="AA35" s="55">
        <v>2.5999999999999998E-5</v>
      </c>
      <c r="AB35" s="55">
        <v>1.2E-5</v>
      </c>
      <c r="AC35" s="55">
        <v>2.364E-4</v>
      </c>
      <c r="AD35" s="55">
        <v>1.5E-5</v>
      </c>
      <c r="AE35" s="55">
        <v>8.1799999999999996E-5</v>
      </c>
      <c r="AF35" s="55">
        <v>1.2999999999999999E-5</v>
      </c>
      <c r="AG35" s="69"/>
      <c r="AH35" s="69"/>
      <c r="AI35" s="69"/>
      <c r="AJ35" s="69"/>
      <c r="AK35" s="69"/>
      <c r="AL35" s="69"/>
      <c r="AM35" s="89"/>
      <c r="AN35" s="69"/>
      <c r="AO35" s="90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90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DJ35" s="69"/>
      <c r="DK35" s="69"/>
      <c r="DL35" s="69"/>
      <c r="DM35" s="69"/>
      <c r="DN35" s="69"/>
      <c r="DY35" s="68">
        <v>5.2300000000000003E-4</v>
      </c>
      <c r="DZ35" s="68">
        <v>4.6100000000000002E-5</v>
      </c>
      <c r="EA35" s="68">
        <v>0.89552620000000005</v>
      </c>
      <c r="EB35" s="68">
        <v>1.7557300000000001E-2</v>
      </c>
      <c r="EC35" s="68">
        <v>4.0549999999999999E-4</v>
      </c>
      <c r="ED35" s="68">
        <v>3.3973700000000003E-2</v>
      </c>
      <c r="EE35" s="68">
        <v>7.9699999999999997E-4</v>
      </c>
      <c r="EF35" s="68">
        <v>-3.9131000000000001E-3</v>
      </c>
      <c r="EG35" s="68">
        <v>1.2791E-3</v>
      </c>
      <c r="EH35" s="68">
        <v>1.1813499999999999E-2</v>
      </c>
      <c r="EI35" s="68">
        <v>7.9599999999999997E-5</v>
      </c>
      <c r="EJ35" s="68">
        <v>0.2300992</v>
      </c>
      <c r="EK35" s="68">
        <v>2.1337999999999999E-3</v>
      </c>
      <c r="EL35" s="68">
        <v>7.46145E-2</v>
      </c>
      <c r="EM35" s="68">
        <v>1.3940299999999999E-2</v>
      </c>
      <c r="EQ35" s="68">
        <v>6.7362999999999998E-3</v>
      </c>
      <c r="ES35" s="68">
        <v>3.0776000000000002E-3</v>
      </c>
      <c r="ET35" s="68">
        <v>0</v>
      </c>
      <c r="EU35" s="68">
        <v>0.32426690000000002</v>
      </c>
      <c r="EV35" s="68">
        <v>0.67256059999999995</v>
      </c>
      <c r="EW35" s="68">
        <v>3.1725E-3</v>
      </c>
      <c r="EX35" s="68">
        <v>0.99998779999999998</v>
      </c>
      <c r="EY35" s="68">
        <v>1.22E-5</v>
      </c>
      <c r="EZ35" s="68">
        <v>1.0123899999999999</v>
      </c>
      <c r="FA35" s="68">
        <v>8.2707000000000006E-3</v>
      </c>
      <c r="FB35" s="68">
        <v>-2.0689599999999999E-2</v>
      </c>
      <c r="FC35" s="68">
        <v>2.8799999999999999E-5</v>
      </c>
      <c r="FD35" s="68">
        <v>0.98724190000000001</v>
      </c>
      <c r="FE35" s="68">
        <v>1.27581E-2</v>
      </c>
      <c r="FF35" s="68">
        <v>0.99112129999999998</v>
      </c>
      <c r="FG35" s="68">
        <v>8.9552999999999994E-3</v>
      </c>
      <c r="FH35" s="68">
        <v>-7.6600000000000005E-5</v>
      </c>
      <c r="FI35" s="88">
        <v>7.6273019999999995E-15</v>
      </c>
      <c r="FK35" s="68" t="s">
        <v>353</v>
      </c>
      <c r="FL35" s="68">
        <v>2.6790000000000001E-4</v>
      </c>
      <c r="FM35" s="88">
        <v>5.228E-7</v>
      </c>
      <c r="FN35" s="68">
        <v>7.0423689999999999</v>
      </c>
      <c r="FO35" s="68">
        <v>1.000699</v>
      </c>
      <c r="FP35" s="68">
        <v>7.0189999999999998E-4</v>
      </c>
      <c r="FQ35" s="68">
        <v>1.2E-5</v>
      </c>
      <c r="FR35" s="68">
        <v>1.9599999999999999E-5</v>
      </c>
      <c r="FS35" s="88">
        <v>8.16E-7</v>
      </c>
      <c r="FT35" s="68">
        <v>2.7020000000000001E-4</v>
      </c>
      <c r="FU35" s="88">
        <v>4.1883E-7</v>
      </c>
      <c r="FV35" s="68">
        <v>1.196E-2</v>
      </c>
      <c r="FW35" s="68">
        <v>1.2999999999999999E-4</v>
      </c>
      <c r="FX35" s="68">
        <v>7.2999999999999996E-4</v>
      </c>
      <c r="FY35" s="68">
        <v>9.2E-5</v>
      </c>
      <c r="FZ35" s="68">
        <v>2.24E-4</v>
      </c>
      <c r="GA35" s="68">
        <v>1.5999999999999999E-5</v>
      </c>
      <c r="GB35" s="68">
        <v>262.8</v>
      </c>
      <c r="GC35" s="68">
        <v>1.7</v>
      </c>
      <c r="GD35" s="68">
        <v>1.96</v>
      </c>
      <c r="GE35" s="68">
        <v>0</v>
      </c>
      <c r="GF35" s="68">
        <v>7.7475000000000002E-2</v>
      </c>
      <c r="GG35" s="68">
        <v>6.8950000000000001E-4</v>
      </c>
      <c r="GH35" s="68">
        <v>0.33670270000000002</v>
      </c>
      <c r="GI35" s="68">
        <v>3.6440000000000002E-4</v>
      </c>
      <c r="GJ35" s="68">
        <v>3.9776000000000004E-3</v>
      </c>
      <c r="GK35" s="68">
        <v>2.5899999999999999E-5</v>
      </c>
      <c r="GL35" s="68">
        <v>5.9116000000000004E-3</v>
      </c>
      <c r="GM35" s="68">
        <v>1.3530000000000001E-4</v>
      </c>
      <c r="GN35" s="68">
        <v>1.761E-4</v>
      </c>
      <c r="GO35" s="68">
        <v>1.5500000000000001E-5</v>
      </c>
      <c r="GP35" s="68">
        <v>2.2596000000000001E-3</v>
      </c>
      <c r="GQ35" s="68">
        <v>8.9512149999999995</v>
      </c>
      <c r="GR35" s="68">
        <v>4.3597289999999997</v>
      </c>
      <c r="GS35" s="68">
        <v>0.93029050000000002</v>
      </c>
      <c r="GT35" s="68">
        <v>8.9031359999999999</v>
      </c>
      <c r="GU35" s="68">
        <v>0.99411729999999998</v>
      </c>
      <c r="GV35" s="68">
        <v>0.1037245</v>
      </c>
      <c r="GW35" s="88">
        <v>5.8099999999999998E-11</v>
      </c>
      <c r="GX35" s="88">
        <v>1.6E-13</v>
      </c>
      <c r="GY35" s="88">
        <v>4.962E-10</v>
      </c>
      <c r="GZ35" s="88">
        <v>1.3399999999999999E-12</v>
      </c>
      <c r="HA35" s="68">
        <v>1.975E-2</v>
      </c>
      <c r="HB35" s="68">
        <v>0</v>
      </c>
      <c r="HC35" s="88">
        <v>7.0679999999999999E-6</v>
      </c>
      <c r="HD35" s="68">
        <v>0</v>
      </c>
      <c r="HE35" s="88">
        <v>6.3080000000000001E-9</v>
      </c>
      <c r="HF35" s="68">
        <v>0</v>
      </c>
      <c r="HG35" s="68">
        <v>1.167E-2</v>
      </c>
      <c r="HH35" s="68">
        <v>0</v>
      </c>
      <c r="HI35" s="68">
        <v>298.56</v>
      </c>
      <c r="HJ35" s="68">
        <v>0.5</v>
      </c>
      <c r="HK35" s="68">
        <v>1583.9</v>
      </c>
      <c r="HL35" s="68">
        <v>3</v>
      </c>
      <c r="HM35" s="68">
        <v>1.196E-2</v>
      </c>
      <c r="HN35" s="68">
        <v>-2.4439999999999998E-4</v>
      </c>
      <c r="HO35" s="88">
        <v>3.5972500000000002E-10</v>
      </c>
      <c r="HP35" s="68">
        <v>26.238900000000001</v>
      </c>
      <c r="HQ35" s="68">
        <v>30.715</v>
      </c>
      <c r="HR35" s="68">
        <v>29.182300000000001</v>
      </c>
      <c r="HS35" s="68">
        <v>-131.233</v>
      </c>
    </row>
    <row r="36" spans="1:227" s="11" customFormat="1" x14ac:dyDescent="0.3">
      <c r="A36" s="24" t="s">
        <v>224</v>
      </c>
      <c r="B36" s="56">
        <v>1.6659019999999999E-15</v>
      </c>
      <c r="C36" s="57">
        <v>7.3545600000000003E-2</v>
      </c>
      <c r="D36" s="57">
        <v>6.8950000000000001E-4</v>
      </c>
      <c r="E36" s="57">
        <v>0.379415</v>
      </c>
      <c r="F36" s="57">
        <v>3.6420000000000002E-4</v>
      </c>
      <c r="G36" s="57">
        <v>4.4872000000000002E-3</v>
      </c>
      <c r="H36" s="57">
        <v>2.5899999999999999E-5</v>
      </c>
      <c r="I36" s="57">
        <v>8.8860000000000002E-4</v>
      </c>
      <c r="J36" s="57">
        <v>1.9199999999999999E-5</v>
      </c>
      <c r="K36" s="57">
        <v>1.4200000000000001E-4</v>
      </c>
      <c r="L36" s="57">
        <v>1.5299999999999999E-5</v>
      </c>
      <c r="M36" s="57">
        <v>1.0080899999999999</v>
      </c>
      <c r="N36" s="57">
        <v>5.4390000000000005E-4</v>
      </c>
      <c r="O36" s="100">
        <v>42.804430000000004</v>
      </c>
      <c r="P36" s="100">
        <v>6.3299529999999997</v>
      </c>
      <c r="Q36" s="109">
        <v>8.2602300000000003E-2</v>
      </c>
      <c r="R36" s="109">
        <v>1.2194E-2</v>
      </c>
      <c r="S36" s="91">
        <v>4.0004600000000001E-2</v>
      </c>
      <c r="T36" s="91">
        <v>5.9061000000000001E-3</v>
      </c>
      <c r="U36" s="112">
        <v>3.1941700000000003E-2</v>
      </c>
      <c r="V36" s="112">
        <v>7.0850000000000004E-4</v>
      </c>
      <c r="W36" s="57">
        <v>3.5109999999999998E-3</v>
      </c>
      <c r="X36" s="57">
        <v>6.4999999999999997E-4</v>
      </c>
      <c r="Y36" s="57">
        <v>2.5599999999999999E-5</v>
      </c>
      <c r="Z36" s="57">
        <v>5.5000000000000002E-5</v>
      </c>
      <c r="AA36" s="57">
        <v>2.5999999999999998E-5</v>
      </c>
      <c r="AB36" s="57">
        <v>1.2E-5</v>
      </c>
      <c r="AC36" s="57">
        <v>2.364E-4</v>
      </c>
      <c r="AD36" s="57">
        <v>1.5E-5</v>
      </c>
      <c r="AE36" s="57">
        <v>8.1799999999999996E-5</v>
      </c>
      <c r="AF36" s="57">
        <v>1.2999999999999999E-5</v>
      </c>
      <c r="AG36" s="65" t="s">
        <v>80</v>
      </c>
      <c r="AH36" s="65"/>
      <c r="AI36" s="65"/>
      <c r="AJ36" s="65"/>
      <c r="AK36" s="65"/>
      <c r="AL36" s="65"/>
      <c r="AM36" s="66"/>
      <c r="AN36" s="65"/>
      <c r="AO36" s="67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7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Y36" s="11">
        <v>3.7409999999999999E-4</v>
      </c>
      <c r="DZ36" s="11">
        <v>4.0299999999999997E-5</v>
      </c>
      <c r="EA36" s="11">
        <v>1.1772039999999999</v>
      </c>
      <c r="EB36" s="11">
        <v>1.65206E-2</v>
      </c>
      <c r="EC36" s="11">
        <v>3.6039999999999998E-4</v>
      </c>
      <c r="ED36" s="11">
        <v>3.1941700000000003E-2</v>
      </c>
      <c r="EE36" s="11">
        <v>7.0850000000000004E-4</v>
      </c>
      <c r="EF36" s="11">
        <v>-3.3880999999999998E-3</v>
      </c>
      <c r="EG36" s="11">
        <v>1.1341000000000001E-3</v>
      </c>
      <c r="EH36" s="11">
        <v>1.1818199999999999E-2</v>
      </c>
      <c r="EI36" s="11">
        <v>7.0699999999999997E-5</v>
      </c>
      <c r="EJ36" s="11">
        <v>0.19370380000000001</v>
      </c>
      <c r="EK36" s="11">
        <v>1.8879999999999999E-3</v>
      </c>
      <c r="EL36" s="11">
        <v>8.2602300000000003E-2</v>
      </c>
      <c r="EM36" s="11">
        <v>1.2194E-2</v>
      </c>
      <c r="EQ36" s="11">
        <v>5.8923999999999999E-3</v>
      </c>
      <c r="ES36" s="11">
        <v>5.4790000000000004E-3</v>
      </c>
      <c r="ET36" s="11">
        <v>0</v>
      </c>
      <c r="EU36" s="11">
        <v>0.42643120000000001</v>
      </c>
      <c r="EV36" s="11">
        <v>0.56980019999999998</v>
      </c>
      <c r="EW36" s="11">
        <v>3.7686E-3</v>
      </c>
      <c r="EX36" s="11">
        <v>0.99998860000000001</v>
      </c>
      <c r="EY36" s="11">
        <v>1.1399999999999999E-5</v>
      </c>
      <c r="EZ36" s="11">
        <v>1.0119830000000001</v>
      </c>
      <c r="FA36" s="11">
        <v>5.8963000000000002E-3</v>
      </c>
      <c r="FB36" s="11">
        <v>-1.79063E-2</v>
      </c>
      <c r="FC36" s="11">
        <v>2.6999999999999999E-5</v>
      </c>
      <c r="FD36" s="11">
        <v>0.98644129999999997</v>
      </c>
      <c r="FE36" s="11">
        <v>1.35587E-2</v>
      </c>
      <c r="FF36" s="11">
        <v>0.98832070000000005</v>
      </c>
      <c r="FG36" s="11">
        <v>1.1771999999999999E-2</v>
      </c>
      <c r="FH36" s="11">
        <v>-9.2800000000000006E-5</v>
      </c>
      <c r="FI36" s="12">
        <v>8.6002519999999997E-15</v>
      </c>
      <c r="FK36" s="11" t="s">
        <v>353</v>
      </c>
      <c r="FL36" s="11">
        <v>2.6790000000000001E-4</v>
      </c>
      <c r="FM36" s="12">
        <v>5.228E-7</v>
      </c>
      <c r="FN36" s="11">
        <v>7.0587109999999997</v>
      </c>
      <c r="FO36" s="11">
        <v>1.0006999999999999</v>
      </c>
      <c r="FP36" s="11">
        <v>7.0189999999999998E-4</v>
      </c>
      <c r="FQ36" s="11">
        <v>1.2E-5</v>
      </c>
      <c r="FR36" s="11">
        <v>1.9599999999999999E-5</v>
      </c>
      <c r="FS36" s="12">
        <v>8.16E-7</v>
      </c>
      <c r="FT36" s="11">
        <v>2.7020000000000001E-4</v>
      </c>
      <c r="FU36" s="12">
        <v>4.1883E-7</v>
      </c>
      <c r="FV36" s="11">
        <v>1.196E-2</v>
      </c>
      <c r="FW36" s="11">
        <v>1.2999999999999999E-4</v>
      </c>
      <c r="FX36" s="11">
        <v>7.2999999999999996E-4</v>
      </c>
      <c r="FY36" s="11">
        <v>9.2E-5</v>
      </c>
      <c r="FZ36" s="11">
        <v>2.24E-4</v>
      </c>
      <c r="GA36" s="11">
        <v>1.5999999999999999E-5</v>
      </c>
      <c r="GB36" s="11">
        <v>262.8</v>
      </c>
      <c r="GC36" s="11">
        <v>1.7</v>
      </c>
      <c r="GD36" s="11">
        <v>1.96</v>
      </c>
      <c r="GE36" s="11">
        <v>0</v>
      </c>
      <c r="GF36" s="11">
        <v>7.3545600000000003E-2</v>
      </c>
      <c r="GG36" s="11">
        <v>6.8950000000000001E-4</v>
      </c>
      <c r="GH36" s="11">
        <v>0.37968049999999998</v>
      </c>
      <c r="GI36" s="11">
        <v>3.6440000000000002E-4</v>
      </c>
      <c r="GJ36" s="11">
        <v>4.4872000000000002E-3</v>
      </c>
      <c r="GK36" s="11">
        <v>2.5899999999999999E-5</v>
      </c>
      <c r="GL36" s="11">
        <v>6.2725999999999997E-3</v>
      </c>
      <c r="GM36" s="11">
        <v>1.3559999999999999E-4</v>
      </c>
      <c r="GN36" s="11">
        <v>1.4200000000000001E-4</v>
      </c>
      <c r="GO36" s="11">
        <v>1.5299999999999999E-5</v>
      </c>
      <c r="GP36" s="11">
        <v>1.9154E-3</v>
      </c>
      <c r="GQ36" s="11">
        <v>10.96002</v>
      </c>
      <c r="GR36" s="11">
        <v>5.1819899999999999</v>
      </c>
      <c r="GS36" s="11">
        <v>0.97837260000000004</v>
      </c>
      <c r="GT36" s="11">
        <v>10.91634</v>
      </c>
      <c r="GU36" s="11">
        <v>0.99569600000000003</v>
      </c>
      <c r="GV36" s="11">
        <v>8.9341100000000007E-2</v>
      </c>
      <c r="GW36" s="12">
        <v>5.8099999999999998E-11</v>
      </c>
      <c r="GX36" s="12">
        <v>1.6E-13</v>
      </c>
      <c r="GY36" s="12">
        <v>4.962E-10</v>
      </c>
      <c r="GZ36" s="12">
        <v>1.3399999999999999E-12</v>
      </c>
      <c r="HA36" s="11">
        <v>1.975E-2</v>
      </c>
      <c r="HB36" s="11">
        <v>0</v>
      </c>
      <c r="HC36" s="12">
        <v>7.0679999999999999E-6</v>
      </c>
      <c r="HD36" s="11">
        <v>0</v>
      </c>
      <c r="HE36" s="12">
        <v>6.3080000000000001E-9</v>
      </c>
      <c r="HF36" s="11">
        <v>0</v>
      </c>
      <c r="HG36" s="11">
        <v>1.167E-2</v>
      </c>
      <c r="HH36" s="11">
        <v>0</v>
      </c>
      <c r="HI36" s="11">
        <v>298.56</v>
      </c>
      <c r="HJ36" s="11">
        <v>0.5</v>
      </c>
      <c r="HK36" s="11">
        <v>1583.9</v>
      </c>
      <c r="HL36" s="11">
        <v>3</v>
      </c>
      <c r="HM36" s="11">
        <v>1.196E-2</v>
      </c>
      <c r="HN36" s="11">
        <v>-2.1159999999999999E-4</v>
      </c>
      <c r="HO36" s="12">
        <v>3.5956399999999998E-10</v>
      </c>
      <c r="HP36" s="11">
        <v>26.303799999999999</v>
      </c>
      <c r="HQ36" s="11">
        <v>30.797799999999999</v>
      </c>
      <c r="HR36" s="11">
        <v>29.296500000000002</v>
      </c>
      <c r="HS36" s="11">
        <v>-131.04300000000001</v>
      </c>
    </row>
    <row r="37" spans="1:227" ht="14" thickBot="1" x14ac:dyDescent="0.35">
      <c r="A37" s="60" t="s">
        <v>225</v>
      </c>
      <c r="B37" s="61">
        <v>1.1749270000000001E-15</v>
      </c>
      <c r="C37" s="62">
        <v>5.1871E-2</v>
      </c>
      <c r="D37" s="62">
        <v>6.8950000000000001E-4</v>
      </c>
      <c r="E37" s="62">
        <v>0.25159700000000002</v>
      </c>
      <c r="F37" s="62">
        <v>2.7549999999999997E-4</v>
      </c>
      <c r="G37" s="62">
        <v>2.9957999999999999E-3</v>
      </c>
      <c r="H37" s="62">
        <v>2.3300000000000001E-5</v>
      </c>
      <c r="I37" s="62">
        <v>7.0359999999999997E-4</v>
      </c>
      <c r="J37" s="62">
        <v>1.8600000000000001E-5</v>
      </c>
      <c r="K37" s="62">
        <v>1.2799999999999999E-4</v>
      </c>
      <c r="L37" s="62">
        <v>1.5400000000000002E-5</v>
      </c>
      <c r="M37" s="62">
        <v>1.0080899999999999</v>
      </c>
      <c r="N37" s="62">
        <v>5.4390000000000005E-4</v>
      </c>
      <c r="O37" s="102">
        <v>26.822279999999999</v>
      </c>
      <c r="P37" s="102">
        <v>9.0225559999999998</v>
      </c>
      <c r="Q37" s="111">
        <v>5.5065000000000003E-2</v>
      </c>
      <c r="R37" s="111">
        <v>1.8511799999999998E-2</v>
      </c>
      <c r="S37" s="93">
        <v>2.66682E-2</v>
      </c>
      <c r="T37" s="93">
        <v>8.9654999999999995E-3</v>
      </c>
      <c r="U37" s="114">
        <v>3.8317299999999999E-2</v>
      </c>
      <c r="V37" s="114">
        <v>1.0359E-3</v>
      </c>
      <c r="W37" s="62">
        <v>3.5109999999999998E-3</v>
      </c>
      <c r="X37" s="62">
        <v>6.4999999999999997E-4</v>
      </c>
      <c r="Y37" s="62">
        <v>2.5599999999999999E-5</v>
      </c>
      <c r="Z37" s="62">
        <v>5.5000000000000002E-5</v>
      </c>
      <c r="AA37" s="62">
        <v>2.5999999999999998E-5</v>
      </c>
      <c r="AB37" s="62">
        <v>1.2E-5</v>
      </c>
      <c r="AC37" s="62">
        <v>2.364E-4</v>
      </c>
      <c r="AD37" s="62">
        <v>1.5E-5</v>
      </c>
      <c r="AE37" s="62">
        <v>8.1799999999999996E-5</v>
      </c>
      <c r="AF37" s="62">
        <v>1.2999999999999999E-5</v>
      </c>
      <c r="AG37" s="69"/>
      <c r="AH37" s="69"/>
      <c r="AI37" s="69"/>
      <c r="AJ37" s="69"/>
      <c r="AK37" s="69"/>
      <c r="AL37" s="69"/>
      <c r="AM37" s="89"/>
      <c r="AN37" s="69"/>
      <c r="AO37" s="90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90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DJ37" s="69"/>
      <c r="DK37" s="69"/>
      <c r="DL37" s="69"/>
      <c r="DM37" s="69"/>
      <c r="DN37" s="69"/>
      <c r="DY37" s="68">
        <v>5.084E-4</v>
      </c>
      <c r="DZ37" s="68">
        <v>6.1299999999999999E-5</v>
      </c>
      <c r="EA37" s="68">
        <v>1.038924</v>
      </c>
      <c r="EB37" s="68">
        <v>1.97734E-2</v>
      </c>
      <c r="EC37" s="68">
        <v>5.2740000000000003E-4</v>
      </c>
      <c r="ED37" s="68">
        <v>3.8317299999999999E-2</v>
      </c>
      <c r="EE37" s="68">
        <v>1.0359E-3</v>
      </c>
      <c r="EF37" s="68">
        <v>-2.5035000000000001E-3</v>
      </c>
      <c r="EG37" s="68">
        <v>1.5337E-3</v>
      </c>
      <c r="EH37" s="68">
        <v>1.18987E-2</v>
      </c>
      <c r="EI37" s="68">
        <v>9.5299999999999999E-5</v>
      </c>
      <c r="EJ37" s="68">
        <v>0.2060227</v>
      </c>
      <c r="EK37" s="68">
        <v>2.8398E-3</v>
      </c>
      <c r="EL37" s="68">
        <v>5.5065000000000003E-2</v>
      </c>
      <c r="EM37" s="68">
        <v>1.8511799999999998E-2</v>
      </c>
      <c r="EQ37" s="68">
        <v>8.9453999999999992E-3</v>
      </c>
      <c r="ES37" s="68">
        <v>9.6749999999999996E-3</v>
      </c>
      <c r="ET37" s="68">
        <v>0</v>
      </c>
      <c r="EU37" s="68">
        <v>0.26727240000000002</v>
      </c>
      <c r="EV37" s="68">
        <v>0.72918430000000001</v>
      </c>
      <c r="EW37" s="68">
        <v>3.5431999999999998E-3</v>
      </c>
      <c r="EX37" s="68">
        <v>0.99998629999999999</v>
      </c>
      <c r="EY37" s="68">
        <v>1.3699999999999999E-5</v>
      </c>
      <c r="EZ37" s="68">
        <v>1.0051380000000001</v>
      </c>
      <c r="FA37" s="68">
        <v>7.9711999999999995E-3</v>
      </c>
      <c r="FB37" s="68">
        <v>-1.31416E-2</v>
      </c>
      <c r="FC37" s="68">
        <v>3.2199999999999997E-5</v>
      </c>
      <c r="FD37" s="68">
        <v>0.98867179999999999</v>
      </c>
      <c r="FE37" s="68">
        <v>1.13282E-2</v>
      </c>
      <c r="FF37" s="68">
        <v>0.98966129999999997</v>
      </c>
      <c r="FG37" s="68">
        <v>1.0389199999999999E-2</v>
      </c>
      <c r="FH37" s="68">
        <v>-5.0500000000000001E-5</v>
      </c>
      <c r="FI37" s="88">
        <v>5.7029020000000001E-15</v>
      </c>
      <c r="FK37" s="68" t="s">
        <v>353</v>
      </c>
      <c r="FL37" s="68">
        <v>2.6790000000000001E-4</v>
      </c>
      <c r="FM37" s="88">
        <v>5.228E-7</v>
      </c>
      <c r="FN37" s="68">
        <v>7.0751879999999998</v>
      </c>
      <c r="FO37" s="68">
        <v>1.0006999999999999</v>
      </c>
      <c r="FP37" s="68">
        <v>7.0189999999999998E-4</v>
      </c>
      <c r="FQ37" s="68">
        <v>1.2E-5</v>
      </c>
      <c r="FR37" s="68">
        <v>1.9599999999999999E-5</v>
      </c>
      <c r="FS37" s="88">
        <v>8.16E-7</v>
      </c>
      <c r="FT37" s="68">
        <v>2.7020000000000001E-4</v>
      </c>
      <c r="FU37" s="88">
        <v>4.1883E-7</v>
      </c>
      <c r="FV37" s="68">
        <v>1.196E-2</v>
      </c>
      <c r="FW37" s="68">
        <v>1.2999999999999999E-4</v>
      </c>
      <c r="FX37" s="68">
        <v>7.2999999999999996E-4</v>
      </c>
      <c r="FY37" s="68">
        <v>9.2E-5</v>
      </c>
      <c r="FZ37" s="68">
        <v>2.24E-4</v>
      </c>
      <c r="GA37" s="68">
        <v>1.5999999999999999E-5</v>
      </c>
      <c r="GB37" s="68">
        <v>262.8</v>
      </c>
      <c r="GC37" s="68">
        <v>1.7</v>
      </c>
      <c r="GD37" s="68">
        <v>1.96</v>
      </c>
      <c r="GE37" s="68">
        <v>0</v>
      </c>
      <c r="GF37" s="68">
        <v>5.1871E-2</v>
      </c>
      <c r="GG37" s="68">
        <v>6.8950000000000001E-4</v>
      </c>
      <c r="GH37" s="68">
        <v>0.25177329999999998</v>
      </c>
      <c r="GI37" s="68">
        <v>2.7569999999999998E-4</v>
      </c>
      <c r="GJ37" s="68">
        <v>2.9957999999999999E-3</v>
      </c>
      <c r="GK37" s="68">
        <v>2.3300000000000001E-5</v>
      </c>
      <c r="GL37" s="68">
        <v>4.9784E-3</v>
      </c>
      <c r="GM37" s="68">
        <v>1.316E-4</v>
      </c>
      <c r="GN37" s="68">
        <v>1.2799999999999999E-4</v>
      </c>
      <c r="GO37" s="68">
        <v>1.5400000000000002E-5</v>
      </c>
      <c r="GP37" s="68">
        <v>2.4507000000000001E-3</v>
      </c>
      <c r="GQ37" s="68">
        <v>12.256159999999999</v>
      </c>
      <c r="GR37" s="68">
        <v>4.8710250000000004</v>
      </c>
      <c r="GS37" s="68">
        <v>1.3833169999999999</v>
      </c>
      <c r="GT37" s="68">
        <v>12.17815</v>
      </c>
      <c r="GU37" s="68">
        <v>0.99336029999999997</v>
      </c>
      <c r="GV37" s="68">
        <v>0.11272600000000001</v>
      </c>
      <c r="GW37" s="88">
        <v>5.8099999999999998E-11</v>
      </c>
      <c r="GX37" s="88">
        <v>1.6E-13</v>
      </c>
      <c r="GY37" s="88">
        <v>4.962E-10</v>
      </c>
      <c r="GZ37" s="88">
        <v>1.3399999999999999E-12</v>
      </c>
      <c r="HA37" s="68">
        <v>1.975E-2</v>
      </c>
      <c r="HB37" s="68">
        <v>0</v>
      </c>
      <c r="HC37" s="88">
        <v>7.0679999999999999E-6</v>
      </c>
      <c r="HD37" s="68">
        <v>0</v>
      </c>
      <c r="HE37" s="88">
        <v>6.3080000000000001E-9</v>
      </c>
      <c r="HF37" s="68">
        <v>0</v>
      </c>
      <c r="HG37" s="68">
        <v>1.167E-2</v>
      </c>
      <c r="HH37" s="68">
        <v>0</v>
      </c>
      <c r="HI37" s="68">
        <v>298.56</v>
      </c>
      <c r="HJ37" s="68">
        <v>0.5</v>
      </c>
      <c r="HK37" s="68">
        <v>1583.9</v>
      </c>
      <c r="HL37" s="68">
        <v>3</v>
      </c>
      <c r="HM37" s="68">
        <v>1.196E-2</v>
      </c>
      <c r="HN37" s="68">
        <v>-1.5640000000000001E-4</v>
      </c>
      <c r="HO37" s="88">
        <v>3.6029200000000002E-10</v>
      </c>
      <c r="HP37" s="68">
        <v>26.284199999999998</v>
      </c>
      <c r="HQ37" s="68">
        <v>30.557600000000001</v>
      </c>
      <c r="HR37" s="68">
        <v>29.343900000000001</v>
      </c>
      <c r="HS37" s="68">
        <v>-131.374</v>
      </c>
    </row>
    <row r="38" spans="1:227" x14ac:dyDescent="0.3">
      <c r="A38" s="47" t="s">
        <v>42</v>
      </c>
      <c r="B38" s="19"/>
      <c r="C38" s="19"/>
      <c r="D38" s="19"/>
      <c r="E38" s="25"/>
      <c r="F38" s="19"/>
    </row>
    <row r="39" spans="1:227" x14ac:dyDescent="0.3">
      <c r="A39" s="19"/>
      <c r="B39" s="19"/>
      <c r="C39" s="19"/>
      <c r="D39" s="19"/>
      <c r="E39" s="19"/>
      <c r="F39" s="19"/>
    </row>
    <row r="40" spans="1:227" x14ac:dyDescent="0.3">
      <c r="A40" s="18" t="s">
        <v>113</v>
      </c>
      <c r="B40" s="18"/>
      <c r="C40" s="18"/>
      <c r="D40" s="18"/>
      <c r="E40" s="18"/>
      <c r="F40" s="18"/>
    </row>
    <row r="41" spans="1:227" ht="16" x14ac:dyDescent="0.4">
      <c r="A41" s="19" t="s">
        <v>23</v>
      </c>
      <c r="B41" s="19" t="s">
        <v>226</v>
      </c>
      <c r="C41" s="19"/>
      <c r="D41" s="19"/>
      <c r="E41" s="19"/>
      <c r="F41" s="19"/>
    </row>
    <row r="42" spans="1:227" ht="16" x14ac:dyDescent="0.4">
      <c r="A42" s="19" t="s">
        <v>24</v>
      </c>
      <c r="B42" s="19" t="s">
        <v>227</v>
      </c>
      <c r="C42" s="19"/>
      <c r="D42" s="19"/>
      <c r="E42" s="19"/>
      <c r="F42" s="19"/>
    </row>
    <row r="43" spans="1:227" x14ac:dyDescent="0.3">
      <c r="A43" s="19"/>
      <c r="B43" s="19"/>
      <c r="C43" s="19"/>
      <c r="D43" s="19"/>
      <c r="E43" s="25"/>
      <c r="F43" s="19"/>
    </row>
    <row r="44" spans="1:227" x14ac:dyDescent="0.3">
      <c r="A44" s="19"/>
      <c r="B44" s="19"/>
      <c r="C44" s="19"/>
      <c r="D44" s="19"/>
      <c r="E44" s="25"/>
      <c r="F44" s="19"/>
    </row>
    <row r="45" spans="1:227" x14ac:dyDescent="0.3">
      <c r="A45" s="19" t="s">
        <v>129</v>
      </c>
      <c r="B45" s="19"/>
      <c r="C45" s="19"/>
      <c r="D45" s="19"/>
      <c r="E45" s="25"/>
      <c r="F45" s="19"/>
    </row>
    <row r="46" spans="1:227" ht="16" x14ac:dyDescent="0.4">
      <c r="A46" s="19" t="s">
        <v>91</v>
      </c>
      <c r="B46" s="19" t="s">
        <v>130</v>
      </c>
      <c r="C46" s="19"/>
      <c r="D46" s="19"/>
      <c r="E46" s="25"/>
      <c r="F46" s="19"/>
    </row>
    <row r="47" spans="1:227" s="16" customFormat="1" ht="16" x14ac:dyDescent="0.4">
      <c r="A47" s="19" t="s">
        <v>131</v>
      </c>
      <c r="B47" s="19" t="s">
        <v>132</v>
      </c>
      <c r="C47" s="19"/>
      <c r="D47" s="19"/>
      <c r="E47" s="25"/>
      <c r="F47" s="19"/>
      <c r="G47" s="17"/>
      <c r="BE47" s="17"/>
      <c r="BG47" s="17"/>
      <c r="BI47" s="17"/>
      <c r="EG47" s="17"/>
      <c r="EH47" s="17"/>
      <c r="EI47" s="17"/>
      <c r="EL47" s="17"/>
      <c r="ER47" s="17"/>
      <c r="ET47" s="17"/>
      <c r="FV47" s="17"/>
      <c r="FW47" s="17"/>
      <c r="FX47" s="17"/>
      <c r="FY47" s="17"/>
      <c r="GB47" s="17"/>
      <c r="GD47" s="17"/>
      <c r="GN47" s="17"/>
    </row>
    <row r="48" spans="1:227" s="16" customFormat="1" ht="16" x14ac:dyDescent="0.4">
      <c r="A48" s="19" t="s">
        <v>133</v>
      </c>
      <c r="B48" s="19" t="s">
        <v>134</v>
      </c>
      <c r="C48" s="19"/>
      <c r="D48" s="19"/>
      <c r="E48" s="19"/>
      <c r="F48" s="19"/>
      <c r="G48" s="17"/>
      <c r="BE48" s="17"/>
      <c r="BG48" s="17"/>
      <c r="BI48" s="17"/>
      <c r="EG48" s="17"/>
      <c r="EH48" s="17"/>
      <c r="EI48" s="17"/>
      <c r="EL48" s="17"/>
      <c r="ER48" s="17"/>
      <c r="ET48" s="17"/>
      <c r="FV48" s="17"/>
      <c r="FW48" s="17"/>
      <c r="FX48" s="17"/>
      <c r="FY48" s="17"/>
      <c r="GB48" s="17"/>
      <c r="GD48" s="17"/>
      <c r="GN48" s="17"/>
    </row>
    <row r="49" spans="1:196" s="16" customFormat="1" ht="16" x14ac:dyDescent="0.4">
      <c r="A49" s="19" t="s">
        <v>196</v>
      </c>
      <c r="B49" s="19" t="s">
        <v>97</v>
      </c>
      <c r="C49" s="19"/>
      <c r="D49" s="19"/>
      <c r="E49" s="19"/>
      <c r="F49" s="19"/>
      <c r="G49" s="17"/>
      <c r="BE49" s="17"/>
      <c r="BG49" s="17"/>
      <c r="BI49" s="17"/>
      <c r="EG49" s="17"/>
      <c r="EH49" s="17"/>
      <c r="EI49" s="17"/>
      <c r="EL49" s="17"/>
      <c r="ER49" s="17"/>
      <c r="ET49" s="17"/>
      <c r="FV49" s="17"/>
      <c r="FW49" s="17"/>
      <c r="FX49" s="17"/>
      <c r="FY49" s="17"/>
      <c r="GB49" s="17"/>
      <c r="GD49" s="17"/>
      <c r="GN49" s="17"/>
    </row>
    <row r="50" spans="1:196" s="16" customFormat="1" ht="16" x14ac:dyDescent="0.4">
      <c r="A50" s="19" t="s">
        <v>197</v>
      </c>
      <c r="B50" s="19" t="s">
        <v>135</v>
      </c>
      <c r="C50" s="19"/>
      <c r="D50" s="19"/>
      <c r="E50" s="19"/>
      <c r="F50" s="19"/>
      <c r="G50" s="17"/>
      <c r="BE50" s="17"/>
      <c r="BG50" s="17"/>
      <c r="BI50" s="17"/>
      <c r="EG50" s="17"/>
      <c r="EH50" s="17"/>
      <c r="EI50" s="17"/>
      <c r="EL50" s="17"/>
      <c r="ER50" s="17"/>
      <c r="ET50" s="17"/>
      <c r="FV50" s="17"/>
      <c r="FW50" s="17"/>
      <c r="FX50" s="17"/>
      <c r="FY50" s="17"/>
      <c r="GB50" s="17"/>
      <c r="GD50" s="17"/>
      <c r="GN50" s="17"/>
    </row>
    <row r="51" spans="1:196" s="16" customFormat="1" ht="16" x14ac:dyDescent="0.4">
      <c r="A51" s="19" t="s">
        <v>198</v>
      </c>
      <c r="B51" s="19" t="s">
        <v>136</v>
      </c>
      <c r="C51" s="19"/>
      <c r="D51" s="19"/>
      <c r="E51" s="19"/>
      <c r="F51" s="19"/>
      <c r="G51" s="17"/>
      <c r="BE51" s="17"/>
      <c r="BG51" s="17"/>
      <c r="BI51" s="17"/>
      <c r="EG51" s="17"/>
      <c r="EH51" s="17"/>
      <c r="EI51" s="17"/>
      <c r="EL51" s="17"/>
      <c r="ER51" s="17"/>
      <c r="ET51" s="17"/>
      <c r="FV51" s="17"/>
      <c r="FW51" s="17"/>
      <c r="FX51" s="17"/>
      <c r="FY51" s="17"/>
      <c r="GB51" s="17"/>
      <c r="GD51" s="17"/>
      <c r="GN51" s="17"/>
    </row>
    <row r="52" spans="1:196" ht="15" x14ac:dyDescent="0.3">
      <c r="A52" s="20" t="s">
        <v>200</v>
      </c>
      <c r="B52" s="19" t="s">
        <v>201</v>
      </c>
      <c r="C52" s="19"/>
      <c r="D52" s="19"/>
      <c r="E52" s="19"/>
      <c r="F52" s="19"/>
    </row>
    <row r="53" spans="1:196" x14ac:dyDescent="0.3">
      <c r="A53" s="19"/>
      <c r="B53" s="19"/>
      <c r="C53" s="19"/>
      <c r="D53" s="19"/>
      <c r="E53" s="19"/>
      <c r="F53" s="19"/>
    </row>
    <row r="54" spans="1:196" x14ac:dyDescent="0.3">
      <c r="A54" s="19" t="s">
        <v>119</v>
      </c>
      <c r="B54" s="19"/>
      <c r="C54" s="19"/>
      <c r="D54" s="19"/>
      <c r="E54" s="19"/>
      <c r="F54" s="19"/>
    </row>
    <row r="55" spans="1:196" ht="16" x14ac:dyDescent="0.4">
      <c r="A55" s="20" t="s">
        <v>101</v>
      </c>
      <c r="B55" s="19" t="s">
        <v>161</v>
      </c>
      <c r="C55" s="19"/>
      <c r="D55" s="19"/>
      <c r="E55" s="19"/>
      <c r="F55" s="19"/>
    </row>
    <row r="56" spans="1:196" ht="16" x14ac:dyDescent="0.4">
      <c r="A56" s="20" t="s">
        <v>162</v>
      </c>
      <c r="B56" s="23" t="s">
        <v>5</v>
      </c>
      <c r="C56" s="19"/>
      <c r="D56" s="19"/>
      <c r="E56" s="19"/>
      <c r="F56" s="19"/>
    </row>
    <row r="57" spans="1:196" ht="15" x14ac:dyDescent="0.3">
      <c r="A57" s="20" t="s">
        <v>137</v>
      </c>
      <c r="B57" s="19" t="s">
        <v>138</v>
      </c>
      <c r="C57" s="19"/>
      <c r="D57" s="19"/>
      <c r="E57" s="19"/>
      <c r="F57" s="19"/>
    </row>
    <row r="58" spans="1:196" ht="15" x14ac:dyDescent="0.3">
      <c r="A58" s="20" t="s">
        <v>202</v>
      </c>
      <c r="B58" s="19" t="s">
        <v>203</v>
      </c>
      <c r="C58" s="19"/>
      <c r="D58" s="19"/>
      <c r="E58" s="19"/>
      <c r="F58" s="19"/>
    </row>
    <row r="59" spans="1:196" ht="15" x14ac:dyDescent="0.3">
      <c r="A59" s="21" t="s">
        <v>25</v>
      </c>
      <c r="B59" s="22" t="s">
        <v>26</v>
      </c>
      <c r="C59" s="22"/>
      <c r="D59" s="22"/>
      <c r="E59" s="22"/>
      <c r="F59" s="22"/>
    </row>
  </sheetData>
  <mergeCells count="6">
    <mergeCell ref="F1:H1"/>
    <mergeCell ref="CB3:CC3"/>
    <mergeCell ref="ED4:ED5"/>
    <mergeCell ref="EE4:EE5"/>
    <mergeCell ref="U4:U5"/>
    <mergeCell ref="V4:V5"/>
  </mergeCells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45"/>
  <sheetViews>
    <sheetView workbookViewId="0">
      <pane xSplit="1" ySplit="5" topLeftCell="B6" activePane="bottomRight" state="frozenSplit"/>
      <selection pane="topRight" activeCell="C1" sqref="C1"/>
      <selection pane="bottomLeft" activeCell="A5" sqref="A5"/>
      <selection pane="bottomRight" activeCell="A27" sqref="A27:A28"/>
    </sheetView>
  </sheetViews>
  <sheetFormatPr baseColWidth="10" defaultColWidth="11" defaultRowHeight="13.5" x14ac:dyDescent="0.3"/>
  <sheetData>
    <row r="1" spans="1:245" x14ac:dyDescent="0.3">
      <c r="A1" s="1" t="s">
        <v>266</v>
      </c>
      <c r="B1" s="2" t="s">
        <v>267</v>
      </c>
      <c r="C1" s="2"/>
      <c r="D1" s="3" t="s">
        <v>268</v>
      </c>
      <c r="E1" s="2"/>
      <c r="F1" s="193" t="s">
        <v>269</v>
      </c>
      <c r="G1" s="193"/>
      <c r="H1" s="194"/>
    </row>
    <row r="2" spans="1:245" ht="14" thickBot="1" x14ac:dyDescent="0.35">
      <c r="A2" s="4" t="s">
        <v>270</v>
      </c>
      <c r="B2" s="5"/>
      <c r="C2" s="5"/>
      <c r="D2" s="5" t="s">
        <v>271</v>
      </c>
      <c r="E2" s="5"/>
      <c r="F2" s="5" t="s">
        <v>272</v>
      </c>
      <c r="G2" s="5" t="s">
        <v>204</v>
      </c>
      <c r="H2" s="6"/>
    </row>
    <row r="3" spans="1:245" ht="14" thickBot="1" x14ac:dyDescent="0.35">
      <c r="A3" s="7" t="s">
        <v>205</v>
      </c>
      <c r="B3" s="8" t="s">
        <v>206</v>
      </c>
      <c r="C3" s="8" t="s">
        <v>207</v>
      </c>
      <c r="D3" s="8" t="s">
        <v>208</v>
      </c>
      <c r="E3" s="8"/>
      <c r="F3" s="8" t="s">
        <v>209</v>
      </c>
      <c r="G3" s="9"/>
      <c r="H3" s="10"/>
      <c r="U3" s="70" t="s">
        <v>4</v>
      </c>
      <c r="V3" s="71"/>
      <c r="W3" s="71"/>
      <c r="X3" s="72"/>
      <c r="Y3" s="72"/>
      <c r="Z3" s="72"/>
      <c r="AA3" s="72"/>
      <c r="AB3" s="72"/>
      <c r="AC3" s="72"/>
      <c r="AD3" s="120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EH3" t="s">
        <v>210</v>
      </c>
      <c r="EX3" t="s">
        <v>211</v>
      </c>
    </row>
    <row r="4" spans="1:245" s="68" customFormat="1" ht="16" x14ac:dyDescent="0.4">
      <c r="A4" s="32" t="s">
        <v>43</v>
      </c>
      <c r="B4" s="33" t="s">
        <v>55</v>
      </c>
      <c r="C4" s="33" t="s">
        <v>55</v>
      </c>
      <c r="D4" s="34" t="s">
        <v>15</v>
      </c>
      <c r="E4" s="33" t="s">
        <v>187</v>
      </c>
      <c r="F4" s="34" t="s">
        <v>16</v>
      </c>
      <c r="G4" s="33" t="s">
        <v>188</v>
      </c>
      <c r="H4" s="34" t="s">
        <v>17</v>
      </c>
      <c r="I4" s="33" t="s">
        <v>189</v>
      </c>
      <c r="J4" s="34" t="s">
        <v>18</v>
      </c>
      <c r="K4" s="33" t="s">
        <v>190</v>
      </c>
      <c r="L4" s="34" t="s">
        <v>19</v>
      </c>
      <c r="M4" s="34" t="s">
        <v>191</v>
      </c>
      <c r="N4" s="34" t="s">
        <v>44</v>
      </c>
      <c r="O4" s="34" t="s">
        <v>45</v>
      </c>
      <c r="P4" s="34" t="s">
        <v>46</v>
      </c>
      <c r="Q4" s="34" t="s">
        <v>246</v>
      </c>
      <c r="R4" s="34" t="s">
        <v>124</v>
      </c>
      <c r="S4" s="201" t="s">
        <v>47</v>
      </c>
      <c r="T4" s="203" t="s">
        <v>248</v>
      </c>
      <c r="U4" s="33" t="s">
        <v>55</v>
      </c>
      <c r="V4" s="34" t="s">
        <v>15</v>
      </c>
      <c r="W4" s="33" t="s">
        <v>187</v>
      </c>
      <c r="X4" s="34" t="s">
        <v>16</v>
      </c>
      <c r="Y4" s="33" t="s">
        <v>188</v>
      </c>
      <c r="Z4" s="34" t="s">
        <v>17</v>
      </c>
      <c r="AA4" s="33" t="s">
        <v>189</v>
      </c>
      <c r="AB4" s="34" t="s">
        <v>18</v>
      </c>
      <c r="AC4" s="33" t="s">
        <v>190</v>
      </c>
      <c r="AD4" s="34" t="s">
        <v>19</v>
      </c>
      <c r="AE4" s="118" t="s">
        <v>3</v>
      </c>
      <c r="AF4" s="48"/>
      <c r="AG4" s="48"/>
      <c r="AH4" s="48"/>
      <c r="AI4" s="48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EC4" s="68" t="s">
        <v>249</v>
      </c>
      <c r="ED4" s="68" t="s">
        <v>273</v>
      </c>
      <c r="EE4" s="68" t="s">
        <v>274</v>
      </c>
      <c r="EF4" s="68" t="s">
        <v>355</v>
      </c>
      <c r="EG4" s="68" t="s">
        <v>356</v>
      </c>
      <c r="EH4" s="68" t="s">
        <v>163</v>
      </c>
      <c r="EI4" s="68" t="s">
        <v>164</v>
      </c>
      <c r="EL4" s="68" t="s">
        <v>165</v>
      </c>
      <c r="EM4" s="68" t="s">
        <v>166</v>
      </c>
      <c r="EN4" s="68" t="s">
        <v>167</v>
      </c>
      <c r="EO4" s="68" t="s">
        <v>168</v>
      </c>
      <c r="EP4" s="68" t="s">
        <v>169</v>
      </c>
      <c r="EQ4" s="68" t="s">
        <v>170</v>
      </c>
      <c r="ER4" s="76" t="s">
        <v>171</v>
      </c>
      <c r="ES4" s="76" t="s">
        <v>172</v>
      </c>
      <c r="ET4" s="77"/>
      <c r="EU4" s="77"/>
      <c r="EV4" s="77"/>
      <c r="EW4" s="34" t="s">
        <v>124</v>
      </c>
      <c r="EX4" s="34" t="s">
        <v>124</v>
      </c>
      <c r="EY4" s="68" t="s">
        <v>173</v>
      </c>
      <c r="EZ4" s="68" t="s">
        <v>174</v>
      </c>
      <c r="FA4" s="68" t="s">
        <v>175</v>
      </c>
      <c r="FB4" s="68" t="s">
        <v>176</v>
      </c>
      <c r="FC4" s="68" t="s">
        <v>177</v>
      </c>
      <c r="FD4" s="68" t="s">
        <v>178</v>
      </c>
      <c r="FE4" s="68" t="s">
        <v>179</v>
      </c>
      <c r="FF4" s="68" t="s">
        <v>180</v>
      </c>
      <c r="FG4" s="68" t="s">
        <v>139</v>
      </c>
      <c r="FH4" s="68" t="s">
        <v>140</v>
      </c>
      <c r="FI4" s="68" t="s">
        <v>141</v>
      </c>
      <c r="FJ4" s="68" t="s">
        <v>142</v>
      </c>
      <c r="FK4" s="68" t="s">
        <v>143</v>
      </c>
      <c r="FL4" s="68" t="s">
        <v>144</v>
      </c>
      <c r="FM4" s="68" t="s">
        <v>145</v>
      </c>
      <c r="FN4" s="68" t="s">
        <v>146</v>
      </c>
      <c r="FO4" s="68" t="s">
        <v>147</v>
      </c>
      <c r="FQ4" s="68" t="s">
        <v>148</v>
      </c>
      <c r="FR4" s="68" t="s">
        <v>149</v>
      </c>
      <c r="FS4" s="68" t="s">
        <v>150</v>
      </c>
      <c r="FT4" s="68" t="s">
        <v>151</v>
      </c>
      <c r="FU4" s="68" t="s">
        <v>152</v>
      </c>
      <c r="FV4" s="68" t="s">
        <v>153</v>
      </c>
      <c r="FW4" s="68" t="s">
        <v>154</v>
      </c>
      <c r="FX4" s="68" t="s">
        <v>155</v>
      </c>
      <c r="FY4" s="68" t="s">
        <v>156</v>
      </c>
      <c r="FZ4" s="68" t="s">
        <v>157</v>
      </c>
      <c r="GA4" s="68" t="s">
        <v>158</v>
      </c>
      <c r="GB4" s="68" t="s">
        <v>159</v>
      </c>
      <c r="GC4" s="68" t="s">
        <v>160</v>
      </c>
      <c r="GD4" s="68" t="s">
        <v>182</v>
      </c>
      <c r="GE4" s="68" t="s">
        <v>183</v>
      </c>
      <c r="GF4" s="68" t="s">
        <v>184</v>
      </c>
      <c r="GG4" s="68" t="s">
        <v>185</v>
      </c>
      <c r="GH4" s="68" t="s">
        <v>186</v>
      </c>
      <c r="GI4" s="68" t="s">
        <v>181</v>
      </c>
      <c r="GJ4" s="68" t="s">
        <v>250</v>
      </c>
      <c r="GK4" s="68" t="s">
        <v>251</v>
      </c>
      <c r="GL4" s="68" t="s">
        <v>252</v>
      </c>
      <c r="GM4" s="68" t="s">
        <v>253</v>
      </c>
      <c r="GN4" s="68" t="s">
        <v>254</v>
      </c>
      <c r="GO4" s="68" t="s">
        <v>255</v>
      </c>
      <c r="GP4" s="68" t="s">
        <v>256</v>
      </c>
      <c r="GQ4" s="68" t="s">
        <v>257</v>
      </c>
      <c r="GR4" s="68" t="s">
        <v>258</v>
      </c>
      <c r="GS4" s="68" t="s">
        <v>259</v>
      </c>
      <c r="GT4" s="68" t="s">
        <v>260</v>
      </c>
      <c r="GU4" s="68" t="s">
        <v>261</v>
      </c>
      <c r="GV4" s="68" t="s">
        <v>262</v>
      </c>
      <c r="GW4" s="68" t="s">
        <v>263</v>
      </c>
      <c r="GX4" s="68" t="s">
        <v>264</v>
      </c>
      <c r="GY4" s="68" t="s">
        <v>265</v>
      </c>
      <c r="GZ4" s="68" t="s">
        <v>341</v>
      </c>
      <c r="HA4" s="68" t="s">
        <v>342</v>
      </c>
      <c r="HB4" s="68" t="s">
        <v>343</v>
      </c>
      <c r="HC4" s="68" t="s">
        <v>344</v>
      </c>
      <c r="HD4" s="68" t="s">
        <v>345</v>
      </c>
      <c r="HE4" s="68" t="s">
        <v>346</v>
      </c>
      <c r="HF4" s="68" t="s">
        <v>347</v>
      </c>
      <c r="HG4" s="68" t="s">
        <v>348</v>
      </c>
      <c r="HH4" s="68" t="s">
        <v>349</v>
      </c>
      <c r="HI4" s="68" t="s">
        <v>350</v>
      </c>
      <c r="HJ4" s="68" t="s">
        <v>351</v>
      </c>
      <c r="HK4" s="68" t="s">
        <v>352</v>
      </c>
      <c r="HL4" s="68" t="s">
        <v>212</v>
      </c>
      <c r="HM4" s="68" t="s">
        <v>213</v>
      </c>
      <c r="HN4" s="68" t="s">
        <v>214</v>
      </c>
      <c r="HO4" s="68" t="s">
        <v>215</v>
      </c>
      <c r="HP4" s="68" t="s">
        <v>216</v>
      </c>
      <c r="HQ4" s="68" t="s">
        <v>217</v>
      </c>
      <c r="HR4" s="68" t="s">
        <v>218</v>
      </c>
      <c r="HS4" s="68" t="s">
        <v>219</v>
      </c>
      <c r="HT4" s="68" t="s">
        <v>220</v>
      </c>
      <c r="HU4" s="68" t="s">
        <v>309</v>
      </c>
      <c r="HV4" s="68" t="s">
        <v>310</v>
      </c>
      <c r="HW4" s="68" t="s">
        <v>311</v>
      </c>
      <c r="HX4" s="68" t="s">
        <v>312</v>
      </c>
      <c r="HY4" s="68" t="s">
        <v>313</v>
      </c>
      <c r="HZ4" s="68" t="s">
        <v>314</v>
      </c>
      <c r="IA4" s="68" t="s">
        <v>315</v>
      </c>
      <c r="IB4" s="68" t="s">
        <v>316</v>
      </c>
      <c r="IC4" s="68" t="s">
        <v>317</v>
      </c>
      <c r="ID4" s="68" t="s">
        <v>318</v>
      </c>
      <c r="IE4" s="68" t="s">
        <v>319</v>
      </c>
      <c r="IF4" s="68" t="s">
        <v>320</v>
      </c>
      <c r="IG4" s="68" t="s">
        <v>321</v>
      </c>
      <c r="IH4" s="68" t="s">
        <v>322</v>
      </c>
      <c r="II4" s="68" t="s">
        <v>323</v>
      </c>
      <c r="IJ4" s="68" t="s">
        <v>324</v>
      </c>
      <c r="IK4" s="68" t="s">
        <v>325</v>
      </c>
    </row>
    <row r="5" spans="1:245" s="68" customFormat="1" ht="16" thickBot="1" x14ac:dyDescent="0.35">
      <c r="A5" s="37"/>
      <c r="B5" s="38" t="s">
        <v>326</v>
      </c>
      <c r="C5" s="78" t="s">
        <v>48</v>
      </c>
      <c r="D5" s="78" t="s">
        <v>48</v>
      </c>
      <c r="E5" s="78" t="s">
        <v>48</v>
      </c>
      <c r="F5" s="78" t="s">
        <v>48</v>
      </c>
      <c r="G5" s="78" t="s">
        <v>48</v>
      </c>
      <c r="H5" s="78" t="s">
        <v>48</v>
      </c>
      <c r="I5" s="78" t="s">
        <v>48</v>
      </c>
      <c r="J5" s="78" t="s">
        <v>48</v>
      </c>
      <c r="K5" s="78" t="s">
        <v>48</v>
      </c>
      <c r="L5" s="78" t="s">
        <v>48</v>
      </c>
      <c r="M5" s="81"/>
      <c r="N5" s="81"/>
      <c r="O5" s="82"/>
      <c r="P5" s="83"/>
      <c r="Q5" s="38" t="s">
        <v>51</v>
      </c>
      <c r="R5" s="38" t="s">
        <v>51</v>
      </c>
      <c r="S5" s="202"/>
      <c r="T5" s="204"/>
      <c r="U5" s="78" t="s">
        <v>48</v>
      </c>
      <c r="V5" s="78" t="s">
        <v>48</v>
      </c>
      <c r="W5" s="78" t="s">
        <v>48</v>
      </c>
      <c r="X5" s="78" t="s">
        <v>48</v>
      </c>
      <c r="Y5" s="78" t="s">
        <v>48</v>
      </c>
      <c r="Z5" s="78" t="s">
        <v>48</v>
      </c>
      <c r="AA5" s="78" t="s">
        <v>48</v>
      </c>
      <c r="AB5" s="78" t="s">
        <v>48</v>
      </c>
      <c r="AC5" s="78" t="s">
        <v>48</v>
      </c>
      <c r="AD5" s="78" t="s">
        <v>48</v>
      </c>
      <c r="AE5" s="119"/>
      <c r="AF5" s="85"/>
      <c r="AG5" s="48"/>
      <c r="AH5" s="48"/>
      <c r="AI5" s="48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ER5" s="76"/>
      <c r="ES5" s="76"/>
      <c r="ET5" s="77"/>
      <c r="EU5" s="77"/>
      <c r="EV5" s="77"/>
      <c r="EW5" s="38" t="s">
        <v>51</v>
      </c>
      <c r="EX5" s="38" t="s">
        <v>51</v>
      </c>
    </row>
    <row r="6" spans="1:245" s="11" customFormat="1" x14ac:dyDescent="0.3">
      <c r="A6" s="24" t="s">
        <v>354</v>
      </c>
      <c r="B6" s="56">
        <v>5.4926360000000002E-16</v>
      </c>
      <c r="C6" s="97">
        <v>18483.099999999999</v>
      </c>
      <c r="D6" s="97">
        <v>109.65860000000001</v>
      </c>
      <c r="E6" s="97">
        <v>163847.4</v>
      </c>
      <c r="F6" s="97">
        <v>68.796800000000005</v>
      </c>
      <c r="G6" s="97">
        <v>2141.9</v>
      </c>
      <c r="H6" s="97">
        <v>35.777090000000001</v>
      </c>
      <c r="I6" s="97">
        <v>269.63</v>
      </c>
      <c r="J6" s="97">
        <v>17.340420000000002</v>
      </c>
      <c r="K6" s="97">
        <v>16.346329999999998</v>
      </c>
      <c r="L6" s="97">
        <v>3.057931</v>
      </c>
      <c r="M6" s="100">
        <v>76.23433</v>
      </c>
      <c r="N6" s="100">
        <v>5.0326510000000004</v>
      </c>
      <c r="O6" s="94">
        <v>8.5346500000000006E-2</v>
      </c>
      <c r="P6" s="94">
        <v>5.9391000000000001E-3</v>
      </c>
      <c r="Q6" s="103">
        <v>4.1333599999999998E-2</v>
      </c>
      <c r="R6" s="103">
        <v>2.8774E-3</v>
      </c>
      <c r="S6" s="106">
        <v>7.4389800000000006E-2</v>
      </c>
      <c r="T6" s="106">
        <v>5.3572999999999997E-3</v>
      </c>
      <c r="U6" s="57">
        <v>4917</v>
      </c>
      <c r="V6" s="57">
        <v>100</v>
      </c>
      <c r="W6" s="57">
        <v>275.2</v>
      </c>
      <c r="X6" s="57">
        <v>37</v>
      </c>
      <c r="Y6" s="57">
        <v>127.1</v>
      </c>
      <c r="Z6" s="57">
        <v>32</v>
      </c>
      <c r="AA6" s="57">
        <v>332.6</v>
      </c>
      <c r="AB6" s="57">
        <v>15</v>
      </c>
      <c r="AC6" s="57">
        <v>53.21</v>
      </c>
      <c r="AD6" s="57">
        <v>2.5</v>
      </c>
      <c r="AE6" s="65" t="s">
        <v>1</v>
      </c>
      <c r="AF6" s="65"/>
      <c r="AG6" s="65"/>
      <c r="AH6" s="65"/>
      <c r="AI6" s="65"/>
      <c r="AJ6" s="65"/>
      <c r="AK6" s="65"/>
      <c r="AL6" s="65"/>
      <c r="AM6" s="66"/>
      <c r="AN6" s="65"/>
      <c r="AO6" s="67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EE6" s="11">
        <v>9.9699999999999998E-5</v>
      </c>
      <c r="EF6" s="11">
        <v>1.8600000000000001E-5</v>
      </c>
      <c r="EG6" s="11">
        <v>10.290559999999999</v>
      </c>
      <c r="EH6" s="11">
        <v>3.81769E-2</v>
      </c>
      <c r="EI6" s="11">
        <v>2.4627E-3</v>
      </c>
      <c r="EL6" s="11">
        <v>1.7300900000000001E-2</v>
      </c>
      <c r="EM6" s="11">
        <v>3.5319000000000001E-3</v>
      </c>
      <c r="EN6" s="11">
        <v>1.30578E-2</v>
      </c>
      <c r="EO6" s="11">
        <v>2.543E-4</v>
      </c>
      <c r="EP6" s="11">
        <v>0.1126799</v>
      </c>
      <c r="EQ6" s="11">
        <v>1.3110000000000001E-3</v>
      </c>
      <c r="ER6" s="11">
        <v>8.5346500000000006E-2</v>
      </c>
      <c r="ES6" s="11">
        <v>5.9391000000000001E-3</v>
      </c>
      <c r="EW6" s="11">
        <v>2.8706999999999999E-3</v>
      </c>
      <c r="EX6" s="11">
        <v>2.8719000000000001E-3</v>
      </c>
      <c r="EY6" s="11">
        <v>2.7160000000000001E-3</v>
      </c>
      <c r="EZ6" s="11">
        <v>0</v>
      </c>
      <c r="FA6" s="11">
        <v>0.75740459999999998</v>
      </c>
      <c r="FB6" s="11">
        <v>0.2361171</v>
      </c>
      <c r="FC6" s="11">
        <v>6.4783999999999996E-3</v>
      </c>
      <c r="FD6" s="11">
        <v>0.99997340000000001</v>
      </c>
      <c r="FE6" s="11">
        <v>2.6599999999999999E-5</v>
      </c>
      <c r="FF6" s="11">
        <v>0.91590159999999998</v>
      </c>
      <c r="FG6" s="11">
        <v>1.2864E-3</v>
      </c>
      <c r="FH6" s="11">
        <v>8.2755099999999998E-2</v>
      </c>
      <c r="FI6" s="11">
        <v>5.7000000000000003E-5</v>
      </c>
      <c r="FJ6" s="11">
        <v>0.99413269999999998</v>
      </c>
      <c r="FK6" s="11">
        <v>5.8672999999999998E-3</v>
      </c>
      <c r="FL6" s="11">
        <v>0.89423209999999997</v>
      </c>
      <c r="FM6" s="11">
        <v>0.1029056</v>
      </c>
      <c r="FN6" s="11">
        <v>2.8622999999999999E-3</v>
      </c>
      <c r="FO6" s="12">
        <v>4.8745489999999997E-15</v>
      </c>
      <c r="FQ6" s="11" t="s">
        <v>353</v>
      </c>
      <c r="FR6" s="11">
        <v>2.6790000000000001E-4</v>
      </c>
      <c r="FS6" s="12">
        <v>5.228E-7</v>
      </c>
      <c r="FT6" s="11">
        <v>23.225300000000001</v>
      </c>
      <c r="FU6" s="11">
        <v>1.001126</v>
      </c>
      <c r="FV6" s="11">
        <v>7.0189999999999998E-4</v>
      </c>
      <c r="FW6" s="11">
        <v>1.2E-5</v>
      </c>
      <c r="FX6" s="11">
        <v>1.9599999999999999E-5</v>
      </c>
      <c r="FY6" s="12">
        <v>8.16E-7</v>
      </c>
      <c r="FZ6" s="11">
        <v>2.7020000000000001E-4</v>
      </c>
      <c r="GA6" s="12">
        <v>4.1883E-7</v>
      </c>
      <c r="GB6" s="11">
        <v>1.196E-2</v>
      </c>
      <c r="GC6" s="11">
        <v>1.2999999999999999E-4</v>
      </c>
      <c r="GD6" s="11">
        <v>7.2999999999999996E-4</v>
      </c>
      <c r="GE6" s="11">
        <v>9.2E-5</v>
      </c>
      <c r="GF6" s="11">
        <v>2.24E-4</v>
      </c>
      <c r="GG6" s="11">
        <v>1.5999999999999999E-5</v>
      </c>
      <c r="GH6" s="11">
        <v>262.8</v>
      </c>
      <c r="GI6" s="11">
        <v>1.7</v>
      </c>
      <c r="GJ6" s="11">
        <v>1.96</v>
      </c>
      <c r="GK6" s="11">
        <v>0</v>
      </c>
      <c r="GL6" s="11">
        <v>18483.099999999999</v>
      </c>
      <c r="GM6" s="11">
        <v>109.65860000000001</v>
      </c>
      <c r="GN6" s="11">
        <v>164031.9</v>
      </c>
      <c r="GO6" s="11">
        <v>68.874279999999999</v>
      </c>
      <c r="GP6" s="11">
        <v>6262.2380000000003</v>
      </c>
      <c r="GQ6" s="11">
        <v>402.7364</v>
      </c>
      <c r="GR6" s="11">
        <v>16.346329999999998</v>
      </c>
      <c r="GS6" s="11">
        <v>3.057931</v>
      </c>
      <c r="GT6" s="11">
        <v>2141.9</v>
      </c>
      <c r="GU6" s="11">
        <v>35.777090000000001</v>
      </c>
      <c r="GV6" s="11">
        <v>7.9549999999999998E-4</v>
      </c>
      <c r="GW6" s="11">
        <v>21.352979999999999</v>
      </c>
      <c r="GX6" s="11">
        <v>8.9323270000000008</v>
      </c>
      <c r="GY6" s="11">
        <v>1.1710510000000001</v>
      </c>
      <c r="GZ6" s="11">
        <v>21.174689999999998</v>
      </c>
      <c r="HA6" s="11">
        <v>0.9717247</v>
      </c>
      <c r="HB6" s="11">
        <v>0.15352840000000001</v>
      </c>
      <c r="HC6" s="12">
        <v>5.8099999999999998E-11</v>
      </c>
      <c r="HD6" s="12">
        <v>1.6E-13</v>
      </c>
      <c r="HE6" s="12">
        <v>4.962E-10</v>
      </c>
      <c r="HF6" s="12">
        <v>1.3399999999999999E-12</v>
      </c>
      <c r="HG6" s="11">
        <v>1.975E-2</v>
      </c>
      <c r="HH6" s="11">
        <v>0</v>
      </c>
      <c r="HI6" s="12">
        <v>7.0679999999999999E-6</v>
      </c>
      <c r="HJ6" s="11">
        <v>0</v>
      </c>
      <c r="HK6" s="12">
        <v>6.3080000000000001E-9</v>
      </c>
      <c r="HL6" s="11">
        <v>0</v>
      </c>
      <c r="HM6" s="11">
        <v>1.167E-2</v>
      </c>
      <c r="HN6" s="11">
        <v>0</v>
      </c>
      <c r="HO6" s="11">
        <v>298.56</v>
      </c>
      <c r="HP6" s="11">
        <v>0.5</v>
      </c>
      <c r="HQ6" s="11">
        <v>1583.9</v>
      </c>
      <c r="HR6" s="11">
        <v>3</v>
      </c>
      <c r="HS6" s="11">
        <v>1.196E-2</v>
      </c>
      <c r="HT6" s="11">
        <v>1.0805999999999999E-3</v>
      </c>
      <c r="HU6" s="11">
        <v>26.7912</v>
      </c>
      <c r="HV6" s="11">
        <v>80.452600000000004</v>
      </c>
      <c r="HW6" s="11">
        <v>8.4627599999999994</v>
      </c>
      <c r="HX6" s="11">
        <v>80.295699999999997</v>
      </c>
      <c r="HY6" s="11">
        <v>8.0822599999999998</v>
      </c>
      <c r="HZ6" s="11">
        <v>80.047899999999998</v>
      </c>
      <c r="IA6" s="11">
        <v>6.7436400000000001</v>
      </c>
      <c r="IB6" s="12">
        <v>4.24617E-10</v>
      </c>
      <c r="IC6" s="11">
        <v>22.227900000000002</v>
      </c>
      <c r="ID6" s="11">
        <v>-0.188361</v>
      </c>
      <c r="IE6" s="12">
        <v>9.9985099999999997E-11</v>
      </c>
      <c r="IF6" s="12">
        <v>7.5750300000000005E-10</v>
      </c>
      <c r="IG6" s="11">
        <v>0</v>
      </c>
      <c r="IH6" s="12">
        <v>1.4369299999999999E-9</v>
      </c>
      <c r="II6" s="11">
        <v>1.30166E-2</v>
      </c>
      <c r="IJ6" s="11">
        <v>2.7813999999999998E-2</v>
      </c>
      <c r="IK6" s="11">
        <v>2.26506E-2</v>
      </c>
    </row>
    <row r="7" spans="1:245" s="68" customFormat="1" x14ac:dyDescent="0.3">
      <c r="A7" s="19" t="s">
        <v>340</v>
      </c>
      <c r="B7" s="54">
        <v>2.2175089999999999E-16</v>
      </c>
      <c r="C7" s="98">
        <v>7462.1</v>
      </c>
      <c r="D7" s="98">
        <v>108.0787</v>
      </c>
      <c r="E7" s="98">
        <v>72128.399999999994</v>
      </c>
      <c r="F7" s="98">
        <v>49.578220000000002</v>
      </c>
      <c r="G7" s="98">
        <v>945.8</v>
      </c>
      <c r="H7" s="98">
        <v>36.235340000000001</v>
      </c>
      <c r="I7" s="98">
        <v>103.2</v>
      </c>
      <c r="J7" s="98">
        <v>18.027760000000001</v>
      </c>
      <c r="K7" s="98">
        <v>10.49344</v>
      </c>
      <c r="L7" s="98">
        <v>2.9551210000000001</v>
      </c>
      <c r="M7" s="101">
        <v>60.395110000000003</v>
      </c>
      <c r="N7" s="101">
        <v>12.0387</v>
      </c>
      <c r="O7" s="95">
        <v>6.19725E-2</v>
      </c>
      <c r="P7" s="95">
        <v>1.25275E-2</v>
      </c>
      <c r="Q7" s="104">
        <v>3.0013600000000001E-2</v>
      </c>
      <c r="R7" s="104">
        <v>6.0673999999999997E-3</v>
      </c>
      <c r="S7" s="107">
        <v>6.4641199999999996E-2</v>
      </c>
      <c r="T7" s="107">
        <v>1.15514E-2</v>
      </c>
      <c r="U7" s="55">
        <v>4917</v>
      </c>
      <c r="V7" s="55">
        <v>100</v>
      </c>
      <c r="W7" s="55">
        <v>275.2</v>
      </c>
      <c r="X7" s="55">
        <v>37</v>
      </c>
      <c r="Y7" s="55">
        <v>127.1</v>
      </c>
      <c r="Z7" s="55">
        <v>32</v>
      </c>
      <c r="AA7" s="55">
        <v>332.6</v>
      </c>
      <c r="AB7" s="55">
        <v>15</v>
      </c>
      <c r="AC7" s="55">
        <v>53.21</v>
      </c>
      <c r="AD7" s="55">
        <v>2.5</v>
      </c>
      <c r="AE7" s="69"/>
      <c r="AF7" s="69"/>
      <c r="AG7" s="69"/>
      <c r="AH7" s="69"/>
      <c r="AI7" s="69"/>
      <c r="AJ7" s="69"/>
      <c r="AK7" s="69"/>
      <c r="AL7" s="69"/>
      <c r="AM7" s="89"/>
      <c r="AN7" s="69"/>
      <c r="AO7" s="90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EE7" s="68">
        <v>1.4530000000000001E-4</v>
      </c>
      <c r="EF7" s="68">
        <v>4.0899999999999998E-5</v>
      </c>
      <c r="EG7" s="68">
        <v>6.1320509999999997</v>
      </c>
      <c r="EH7" s="68">
        <v>3.3203400000000001E-2</v>
      </c>
      <c r="EI7" s="68">
        <v>5.8025999999999998E-3</v>
      </c>
      <c r="EL7" s="68">
        <v>1.7802700000000001E-2</v>
      </c>
      <c r="EM7" s="68">
        <v>8.0543000000000003E-3</v>
      </c>
      <c r="EN7" s="68">
        <v>1.3098E-2</v>
      </c>
      <c r="EO7" s="68">
        <v>5.1869999999999998E-4</v>
      </c>
      <c r="EP7" s="68">
        <v>0.1033394</v>
      </c>
      <c r="EQ7" s="68">
        <v>1.8201999999999999E-3</v>
      </c>
      <c r="ER7" s="68">
        <v>6.19725E-2</v>
      </c>
      <c r="ES7" s="68">
        <v>1.25275E-2</v>
      </c>
      <c r="EW7" s="68">
        <v>6.0553999999999998E-3</v>
      </c>
      <c r="EX7" s="68">
        <v>6.0556999999999998E-3</v>
      </c>
      <c r="EY7" s="68">
        <v>6.0232999999999997E-3</v>
      </c>
      <c r="EZ7" s="68">
        <v>0</v>
      </c>
      <c r="FA7" s="68">
        <v>0.59968480000000002</v>
      </c>
      <c r="FB7" s="68">
        <v>0.39325130000000003</v>
      </c>
      <c r="FC7" s="68">
        <v>7.0638999999999997E-3</v>
      </c>
      <c r="FD7" s="68">
        <v>0.99997689999999995</v>
      </c>
      <c r="FE7" s="68">
        <v>2.3099999999999999E-5</v>
      </c>
      <c r="FF7" s="68">
        <v>0.91309720000000005</v>
      </c>
      <c r="FG7" s="68">
        <v>1.9589E-3</v>
      </c>
      <c r="FH7" s="68">
        <v>8.4894600000000001E-2</v>
      </c>
      <c r="FI7" s="68">
        <v>4.9400000000000001E-5</v>
      </c>
      <c r="FJ7" s="68">
        <v>0.99325390000000002</v>
      </c>
      <c r="FK7" s="68">
        <v>6.7460999999999997E-3</v>
      </c>
      <c r="FL7" s="68">
        <v>0.93665949999999998</v>
      </c>
      <c r="FM7" s="68">
        <v>6.13205E-2</v>
      </c>
      <c r="FN7" s="68">
        <v>2.0200000000000001E-3</v>
      </c>
      <c r="FO7" s="88">
        <v>2.1458510000000002E-15</v>
      </c>
      <c r="FQ7" s="68" t="s">
        <v>353</v>
      </c>
      <c r="FR7" s="68">
        <v>2.6790000000000001E-4</v>
      </c>
      <c r="FS7" s="88">
        <v>5.228E-7</v>
      </c>
      <c r="FT7" s="68">
        <v>23.23263</v>
      </c>
      <c r="FU7" s="68">
        <v>1.001126</v>
      </c>
      <c r="FV7" s="68">
        <v>7.0189999999999998E-4</v>
      </c>
      <c r="FW7" s="68">
        <v>1.2E-5</v>
      </c>
      <c r="FX7" s="68">
        <v>1.9599999999999999E-5</v>
      </c>
      <c r="FY7" s="88">
        <v>8.16E-7</v>
      </c>
      <c r="FZ7" s="68">
        <v>2.7020000000000001E-4</v>
      </c>
      <c r="GA7" s="88">
        <v>4.1883E-7</v>
      </c>
      <c r="GB7" s="68">
        <v>1.196E-2</v>
      </c>
      <c r="GC7" s="68">
        <v>1.2999999999999999E-4</v>
      </c>
      <c r="GD7" s="68">
        <v>7.2999999999999996E-4</v>
      </c>
      <c r="GE7" s="68">
        <v>9.2E-5</v>
      </c>
      <c r="GF7" s="68">
        <v>2.24E-4</v>
      </c>
      <c r="GG7" s="68">
        <v>1.5999999999999999E-5</v>
      </c>
      <c r="GH7" s="68">
        <v>262.8</v>
      </c>
      <c r="GI7" s="68">
        <v>1.7</v>
      </c>
      <c r="GJ7" s="68">
        <v>1.96</v>
      </c>
      <c r="GK7" s="68">
        <v>0</v>
      </c>
      <c r="GL7" s="68">
        <v>7462.1</v>
      </c>
      <c r="GM7" s="68">
        <v>108.0787</v>
      </c>
      <c r="GN7" s="68">
        <v>72209.64</v>
      </c>
      <c r="GO7" s="68">
        <v>49.634059999999998</v>
      </c>
      <c r="GP7" s="68">
        <v>2397.607</v>
      </c>
      <c r="GQ7" s="68">
        <v>418.8322</v>
      </c>
      <c r="GR7" s="68">
        <v>10.49344</v>
      </c>
      <c r="GS7" s="68">
        <v>2.9551210000000001</v>
      </c>
      <c r="GT7" s="68">
        <v>945.8</v>
      </c>
      <c r="GU7" s="68">
        <v>36.235340000000001</v>
      </c>
      <c r="GV7" s="68">
        <v>1.3259000000000001E-3</v>
      </c>
      <c r="GW7" s="68">
        <v>30.40991</v>
      </c>
      <c r="GX7" s="68">
        <v>9.7454689999999999</v>
      </c>
      <c r="GY7" s="68">
        <v>1.7738940000000001</v>
      </c>
      <c r="GZ7" s="68">
        <v>30.257020000000001</v>
      </c>
      <c r="HA7" s="68">
        <v>0.98513890000000004</v>
      </c>
      <c r="HB7" s="68">
        <v>0.1154183</v>
      </c>
      <c r="HC7" s="88">
        <v>5.8099999999999998E-11</v>
      </c>
      <c r="HD7" s="88">
        <v>1.6E-13</v>
      </c>
      <c r="HE7" s="88">
        <v>4.962E-10</v>
      </c>
      <c r="HF7" s="88">
        <v>1.3399999999999999E-12</v>
      </c>
      <c r="HG7" s="68">
        <v>1.975E-2</v>
      </c>
      <c r="HH7" s="68">
        <v>0</v>
      </c>
      <c r="HI7" s="88">
        <v>7.0679999999999999E-6</v>
      </c>
      <c r="HJ7" s="68">
        <v>0</v>
      </c>
      <c r="HK7" s="88">
        <v>6.3080000000000001E-9</v>
      </c>
      <c r="HL7" s="68">
        <v>0</v>
      </c>
      <c r="HM7" s="68">
        <v>1.167E-2</v>
      </c>
      <c r="HN7" s="68">
        <v>0</v>
      </c>
      <c r="HO7" s="68">
        <v>298.56</v>
      </c>
      <c r="HP7" s="68">
        <v>0.5</v>
      </c>
      <c r="HQ7" s="68">
        <v>1583.9</v>
      </c>
      <c r="HR7" s="68">
        <v>3</v>
      </c>
      <c r="HS7" s="68">
        <v>1.196E-2</v>
      </c>
      <c r="HT7" s="68">
        <v>1.1119000000000001E-3</v>
      </c>
      <c r="HU7" s="68">
        <v>27.352699999999999</v>
      </c>
      <c r="HV7" s="68">
        <v>80.449200000000005</v>
      </c>
      <c r="HW7" s="68">
        <v>8.4398400000000002</v>
      </c>
      <c r="HX7" s="68">
        <v>80.296300000000002</v>
      </c>
      <c r="HY7" s="68">
        <v>8.06813</v>
      </c>
      <c r="HZ7" s="68">
        <v>80.060400000000001</v>
      </c>
      <c r="IA7" s="68">
        <v>6.7375800000000003</v>
      </c>
      <c r="IB7" s="88">
        <v>4.2285599999999999E-10</v>
      </c>
      <c r="IC7" s="68">
        <v>22.183800000000002</v>
      </c>
      <c r="ID7" s="68">
        <v>-0.187671</v>
      </c>
      <c r="IE7" s="88">
        <v>9.9985099999999997E-11</v>
      </c>
      <c r="IF7" s="88">
        <v>7.5293100000000001E-10</v>
      </c>
      <c r="IG7" s="68">
        <v>0</v>
      </c>
      <c r="IH7" s="88">
        <v>1.40577E-9</v>
      </c>
      <c r="II7" s="68">
        <v>1.30487E-2</v>
      </c>
      <c r="IJ7" s="68">
        <v>2.8220700000000001E-2</v>
      </c>
      <c r="IK7" s="68">
        <v>2.3453700000000001E-2</v>
      </c>
    </row>
    <row r="8" spans="1:245" s="68" customFormat="1" x14ac:dyDescent="0.3">
      <c r="A8" s="19" t="s">
        <v>339</v>
      </c>
      <c r="B8" s="54">
        <v>1.373499E-16</v>
      </c>
      <c r="C8" s="98">
        <v>4622</v>
      </c>
      <c r="D8" s="98">
        <v>110.4943</v>
      </c>
      <c r="E8" s="98">
        <v>41937.300000000003</v>
      </c>
      <c r="F8" s="98">
        <v>45.221679999999999</v>
      </c>
      <c r="G8" s="98">
        <v>526.41999999999996</v>
      </c>
      <c r="H8" s="98">
        <v>32.4863</v>
      </c>
      <c r="I8" s="98">
        <v>71.97</v>
      </c>
      <c r="J8" s="98">
        <v>16.770510000000002</v>
      </c>
      <c r="K8" s="98">
        <v>5.825895</v>
      </c>
      <c r="L8" s="98">
        <v>2.8606660000000002</v>
      </c>
      <c r="M8" s="101">
        <v>65.079149999999998</v>
      </c>
      <c r="N8" s="101">
        <v>18.835989999999999</v>
      </c>
      <c r="O8" s="95">
        <v>7.1171300000000007E-2</v>
      </c>
      <c r="P8" s="95">
        <v>2.0653100000000001E-2</v>
      </c>
      <c r="Q8" s="104">
        <v>3.4468600000000002E-2</v>
      </c>
      <c r="R8" s="104">
        <v>1.0002499999999999E-2</v>
      </c>
      <c r="S8" s="107">
        <v>7.7667E-2</v>
      </c>
      <c r="T8" s="107">
        <v>1.8365699999999999E-2</v>
      </c>
      <c r="U8" s="55">
        <v>4917</v>
      </c>
      <c r="V8" s="55">
        <v>100</v>
      </c>
      <c r="W8" s="55">
        <v>275.2</v>
      </c>
      <c r="X8" s="55">
        <v>37</v>
      </c>
      <c r="Y8" s="55">
        <v>127.1</v>
      </c>
      <c r="Z8" s="55">
        <v>32</v>
      </c>
      <c r="AA8" s="55">
        <v>332.6</v>
      </c>
      <c r="AB8" s="55">
        <v>15</v>
      </c>
      <c r="AC8" s="55">
        <v>53.21</v>
      </c>
      <c r="AD8" s="55">
        <v>2.5</v>
      </c>
      <c r="AE8" s="69"/>
      <c r="AF8" s="69"/>
      <c r="AG8" s="69"/>
      <c r="AH8" s="69"/>
      <c r="AI8" s="69"/>
      <c r="AJ8" s="69"/>
      <c r="AK8" s="69"/>
      <c r="AL8" s="69"/>
      <c r="AM8" s="89"/>
      <c r="AN8" s="69"/>
      <c r="AO8" s="90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EE8" s="68">
        <v>1.3880000000000001E-4</v>
      </c>
      <c r="EF8" s="68">
        <v>6.8100000000000002E-5</v>
      </c>
      <c r="EG8" s="68">
        <v>7.7157939999999998</v>
      </c>
      <c r="EH8" s="68">
        <v>3.98489E-2</v>
      </c>
      <c r="EI8" s="68">
        <v>9.2879E-3</v>
      </c>
      <c r="EL8" s="68">
        <v>8.8676999999999992E-3</v>
      </c>
      <c r="EM8" s="68">
        <v>1.23953E-2</v>
      </c>
      <c r="EN8" s="68">
        <v>1.25384E-2</v>
      </c>
      <c r="EO8" s="68">
        <v>7.8399999999999997E-4</v>
      </c>
      <c r="EP8" s="68">
        <v>0.11008809999999999</v>
      </c>
      <c r="EQ8" s="68">
        <v>2.8552E-3</v>
      </c>
      <c r="ER8" s="68">
        <v>7.1171300000000007E-2</v>
      </c>
      <c r="ES8" s="68">
        <v>2.0653100000000001E-2</v>
      </c>
      <c r="EW8" s="68">
        <v>9.9830000000000006E-3</v>
      </c>
      <c r="EX8" s="68">
        <v>9.9831999999999994E-3</v>
      </c>
      <c r="EY8" s="68">
        <v>5.9972999999999997E-3</v>
      </c>
      <c r="EZ8" s="68">
        <v>0</v>
      </c>
      <c r="FA8" s="68">
        <v>0.64647619999999995</v>
      </c>
      <c r="FB8" s="68">
        <v>0.3468929</v>
      </c>
      <c r="FC8" s="68">
        <v>6.6309000000000003E-3</v>
      </c>
      <c r="FD8" s="68">
        <v>0.99997219999999998</v>
      </c>
      <c r="FE8" s="68">
        <v>2.7800000000000001E-5</v>
      </c>
      <c r="FF8" s="68">
        <v>0.95384139999999995</v>
      </c>
      <c r="FG8" s="68">
        <v>1.9229E-3</v>
      </c>
      <c r="FH8" s="68">
        <v>4.4173799999999999E-2</v>
      </c>
      <c r="FI8" s="68">
        <v>6.19E-5</v>
      </c>
      <c r="FJ8" s="68">
        <v>0.99437889999999995</v>
      </c>
      <c r="FK8" s="68">
        <v>5.6211000000000004E-3</v>
      </c>
      <c r="FL8" s="68">
        <v>0.9217881</v>
      </c>
      <c r="FM8" s="68">
        <v>7.7157900000000001E-2</v>
      </c>
      <c r="FN8" s="68">
        <v>1.0539E-3</v>
      </c>
      <c r="FO8" s="88">
        <v>1.247636E-15</v>
      </c>
      <c r="FQ8" s="68" t="s">
        <v>353</v>
      </c>
      <c r="FR8" s="68">
        <v>2.6790000000000001E-4</v>
      </c>
      <c r="FS8" s="88">
        <v>5.228E-7</v>
      </c>
      <c r="FT8" s="68">
        <v>23.24634</v>
      </c>
      <c r="FU8" s="68">
        <v>1.0011270000000001</v>
      </c>
      <c r="FV8" s="68">
        <v>7.0189999999999998E-4</v>
      </c>
      <c r="FW8" s="68">
        <v>1.2E-5</v>
      </c>
      <c r="FX8" s="68">
        <v>1.9599999999999999E-5</v>
      </c>
      <c r="FY8" s="88">
        <v>8.16E-7</v>
      </c>
      <c r="FZ8" s="68">
        <v>2.7020000000000001E-4</v>
      </c>
      <c r="GA8" s="88">
        <v>4.1883E-7</v>
      </c>
      <c r="GB8" s="68">
        <v>1.196E-2</v>
      </c>
      <c r="GC8" s="68">
        <v>1.2999999999999999E-4</v>
      </c>
      <c r="GD8" s="68">
        <v>7.2999999999999996E-4</v>
      </c>
      <c r="GE8" s="68">
        <v>9.2E-5</v>
      </c>
      <c r="GF8" s="68">
        <v>2.24E-4</v>
      </c>
      <c r="GG8" s="68">
        <v>1.5999999999999999E-5</v>
      </c>
      <c r="GH8" s="68">
        <v>262.8</v>
      </c>
      <c r="GI8" s="68">
        <v>1.7</v>
      </c>
      <c r="GJ8" s="68">
        <v>1.96</v>
      </c>
      <c r="GK8" s="68">
        <v>0</v>
      </c>
      <c r="GL8" s="68">
        <v>4622</v>
      </c>
      <c r="GM8" s="68">
        <v>110.4943</v>
      </c>
      <c r="GN8" s="68">
        <v>41984.54</v>
      </c>
      <c r="GO8" s="68">
        <v>45.272620000000003</v>
      </c>
      <c r="GP8" s="68">
        <v>1673.039</v>
      </c>
      <c r="GQ8" s="68">
        <v>389.85289999999998</v>
      </c>
      <c r="GR8" s="68">
        <v>5.825895</v>
      </c>
      <c r="GS8" s="68">
        <v>2.8606660000000002</v>
      </c>
      <c r="GT8" s="68">
        <v>526.41999999999996</v>
      </c>
      <c r="GU8" s="68">
        <v>32.4863</v>
      </c>
      <c r="GV8" s="68">
        <v>1.1691E-3</v>
      </c>
      <c r="GW8" s="68">
        <v>53.542259999999999</v>
      </c>
      <c r="GX8" s="68">
        <v>9.1440099999999997</v>
      </c>
      <c r="GY8" s="68">
        <v>2.6108750000000001</v>
      </c>
      <c r="GZ8" s="68">
        <v>53.42109</v>
      </c>
      <c r="HA8" s="68">
        <v>0.99457910000000005</v>
      </c>
      <c r="HB8" s="68">
        <v>7.3805200000000001E-2</v>
      </c>
      <c r="HC8" s="88">
        <v>5.8099999999999998E-11</v>
      </c>
      <c r="HD8" s="88">
        <v>1.6E-13</v>
      </c>
      <c r="HE8" s="88">
        <v>4.962E-10</v>
      </c>
      <c r="HF8" s="88">
        <v>1.3399999999999999E-12</v>
      </c>
      <c r="HG8" s="68">
        <v>1.975E-2</v>
      </c>
      <c r="HH8" s="68">
        <v>0</v>
      </c>
      <c r="HI8" s="88">
        <v>7.0679999999999999E-6</v>
      </c>
      <c r="HJ8" s="68">
        <v>0</v>
      </c>
      <c r="HK8" s="88">
        <v>6.3080000000000001E-9</v>
      </c>
      <c r="HL8" s="68">
        <v>0</v>
      </c>
      <c r="HM8" s="68">
        <v>1.167E-2</v>
      </c>
      <c r="HN8" s="68">
        <v>0</v>
      </c>
      <c r="HO8" s="68">
        <v>298.56</v>
      </c>
      <c r="HP8" s="68">
        <v>0.5</v>
      </c>
      <c r="HQ8" s="68">
        <v>1583.9</v>
      </c>
      <c r="HR8" s="68">
        <v>3</v>
      </c>
      <c r="HS8" s="68">
        <v>1.196E-2</v>
      </c>
      <c r="HT8" s="68">
        <v>5.5389999999999997E-4</v>
      </c>
      <c r="HU8" s="68">
        <v>27.528700000000001</v>
      </c>
      <c r="HV8" s="68">
        <v>80.4452</v>
      </c>
      <c r="HW8" s="68">
        <v>8.4074299999999997</v>
      </c>
      <c r="HX8" s="68">
        <v>80.291799999999995</v>
      </c>
      <c r="HY8" s="68">
        <v>8.0648999999999997</v>
      </c>
      <c r="HZ8" s="68">
        <v>80.075999999999993</v>
      </c>
      <c r="IA8" s="68">
        <v>6.73949</v>
      </c>
      <c r="IB8" s="88">
        <v>4.2191200000000001E-10</v>
      </c>
      <c r="IC8" s="68">
        <v>22.0807</v>
      </c>
      <c r="ID8" s="68">
        <v>-0.187641</v>
      </c>
      <c r="IE8" s="88">
        <v>9.9985099999999997E-11</v>
      </c>
      <c r="IF8" s="88">
        <v>7.4899300000000004E-10</v>
      </c>
      <c r="IG8" s="68">
        <v>0</v>
      </c>
      <c r="IH8" s="88">
        <v>1.39172E-9</v>
      </c>
      <c r="II8" s="68">
        <v>1.30762E-2</v>
      </c>
      <c r="IJ8" s="68">
        <v>2.8136700000000001E-2</v>
      </c>
      <c r="IK8" s="68">
        <v>2.2887999999999999E-2</v>
      </c>
    </row>
    <row r="9" spans="1:245" s="68" customFormat="1" x14ac:dyDescent="0.3">
      <c r="A9" s="19" t="s">
        <v>338</v>
      </c>
      <c r="B9" s="54">
        <v>2.72386E-16</v>
      </c>
      <c r="C9" s="98">
        <v>9166.2000000000007</v>
      </c>
      <c r="D9" s="98">
        <v>111.35980000000001</v>
      </c>
      <c r="E9" s="98">
        <v>72201.2</v>
      </c>
      <c r="F9" s="98">
        <v>52.325899999999997</v>
      </c>
      <c r="G9" s="98">
        <v>757.2</v>
      </c>
      <c r="H9" s="98">
        <v>34.539830000000002</v>
      </c>
      <c r="I9" s="98">
        <v>205.7</v>
      </c>
      <c r="J9" s="98">
        <v>25.806979999999999</v>
      </c>
      <c r="K9" s="98">
        <v>18.14508</v>
      </c>
      <c r="L9" s="98">
        <v>3.1123099999999999</v>
      </c>
      <c r="M9" s="101">
        <v>44.680050000000001</v>
      </c>
      <c r="N9" s="101">
        <v>10.29818</v>
      </c>
      <c r="O9" s="95">
        <v>5.6335499999999997E-2</v>
      </c>
      <c r="P9" s="95">
        <v>1.34051E-2</v>
      </c>
      <c r="Q9" s="104">
        <v>2.7283600000000002E-2</v>
      </c>
      <c r="R9" s="104">
        <v>6.4923000000000003E-3</v>
      </c>
      <c r="S9" s="107">
        <v>0.12926770000000001</v>
      </c>
      <c r="T9" s="107">
        <v>1.6779100000000002E-2</v>
      </c>
      <c r="U9" s="55">
        <v>4917</v>
      </c>
      <c r="V9" s="55">
        <v>100</v>
      </c>
      <c r="W9" s="55">
        <v>275.2</v>
      </c>
      <c r="X9" s="55">
        <v>37</v>
      </c>
      <c r="Y9" s="55">
        <v>127.1</v>
      </c>
      <c r="Z9" s="55">
        <v>32</v>
      </c>
      <c r="AA9" s="55">
        <v>332.6</v>
      </c>
      <c r="AB9" s="55">
        <v>15</v>
      </c>
      <c r="AC9" s="55">
        <v>53.21</v>
      </c>
      <c r="AD9" s="55">
        <v>2.5</v>
      </c>
      <c r="AE9" s="69"/>
      <c r="AF9" s="69"/>
      <c r="AG9" s="69"/>
      <c r="AH9" s="69"/>
      <c r="AI9" s="69"/>
      <c r="AJ9" s="69"/>
      <c r="AK9" s="69"/>
      <c r="AL9" s="69"/>
      <c r="AM9" s="89"/>
      <c r="AN9" s="69"/>
      <c r="AO9" s="90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EE9" s="68">
        <v>2.5099999999999998E-4</v>
      </c>
      <c r="EF9" s="68">
        <v>4.3099999999999997E-5</v>
      </c>
      <c r="EG9" s="68">
        <v>7.0986190000000002</v>
      </c>
      <c r="EH9" s="68">
        <v>6.6173800000000005E-2</v>
      </c>
      <c r="EI9" s="68">
        <v>8.3088999999999993E-3</v>
      </c>
      <c r="EL9" s="68">
        <v>-2.4483899999999999E-2</v>
      </c>
      <c r="EM9" s="68">
        <v>7.6886000000000003E-3</v>
      </c>
      <c r="EN9" s="68">
        <v>1.04756E-2</v>
      </c>
      <c r="EO9" s="68">
        <v>4.8930000000000002E-4</v>
      </c>
      <c r="EP9" s="68">
        <v>0.1268107</v>
      </c>
      <c r="EQ9" s="68">
        <v>1.9975000000000001E-3</v>
      </c>
      <c r="ER9" s="68">
        <v>5.6335499999999997E-2</v>
      </c>
      <c r="ES9" s="68">
        <v>1.34051E-2</v>
      </c>
      <c r="EW9" s="68">
        <v>6.4796000000000003E-3</v>
      </c>
      <c r="EX9" s="68">
        <v>6.4798E-3</v>
      </c>
      <c r="EY9" s="68">
        <v>5.8960000000000002E-3</v>
      </c>
      <c r="EZ9" s="68">
        <v>0</v>
      </c>
      <c r="FA9" s="68">
        <v>0.44422859999999997</v>
      </c>
      <c r="FB9" s="68">
        <v>0.55001509999999998</v>
      </c>
      <c r="FC9" s="68">
        <v>5.7562999999999998E-3</v>
      </c>
      <c r="FD9" s="68">
        <v>0.99995369999999995</v>
      </c>
      <c r="FE9" s="68">
        <v>4.6300000000000001E-5</v>
      </c>
      <c r="FF9" s="68">
        <v>1.1416519999999999</v>
      </c>
      <c r="FG9" s="68">
        <v>4.2036E-3</v>
      </c>
      <c r="FH9" s="68">
        <v>-0.14597950000000001</v>
      </c>
      <c r="FI9" s="68">
        <v>1.2339999999999999E-4</v>
      </c>
      <c r="FJ9" s="68">
        <v>0.99661509999999998</v>
      </c>
      <c r="FK9" s="68">
        <v>3.3849000000000001E-3</v>
      </c>
      <c r="FL9" s="68">
        <v>0.93062239999999996</v>
      </c>
      <c r="FM9" s="68">
        <v>7.0986199999999999E-2</v>
      </c>
      <c r="FN9" s="68">
        <v>-1.6086E-3</v>
      </c>
      <c r="FO9" s="88">
        <v>2.1479729999999999E-15</v>
      </c>
      <c r="FQ9" s="68" t="s">
        <v>353</v>
      </c>
      <c r="FR9" s="68">
        <v>2.6790000000000001E-4</v>
      </c>
      <c r="FS9" s="88">
        <v>5.228E-7</v>
      </c>
      <c r="FT9" s="68">
        <v>23.253350000000001</v>
      </c>
      <c r="FU9" s="68">
        <v>1.0011270000000001</v>
      </c>
      <c r="FV9" s="68">
        <v>7.0189999999999998E-4</v>
      </c>
      <c r="FW9" s="68">
        <v>1.2E-5</v>
      </c>
      <c r="FX9" s="68">
        <v>1.9599999999999999E-5</v>
      </c>
      <c r="FY9" s="88">
        <v>8.16E-7</v>
      </c>
      <c r="FZ9" s="68">
        <v>2.7020000000000001E-4</v>
      </c>
      <c r="GA9" s="88">
        <v>4.1883E-7</v>
      </c>
      <c r="GB9" s="68">
        <v>1.196E-2</v>
      </c>
      <c r="GC9" s="68">
        <v>1.2999999999999999E-4</v>
      </c>
      <c r="GD9" s="68">
        <v>7.2999999999999996E-4</v>
      </c>
      <c r="GE9" s="68">
        <v>9.2E-5</v>
      </c>
      <c r="GF9" s="68">
        <v>2.24E-4</v>
      </c>
      <c r="GG9" s="68">
        <v>1.5999999999999999E-5</v>
      </c>
      <c r="GH9" s="68">
        <v>262.8</v>
      </c>
      <c r="GI9" s="68">
        <v>1.7</v>
      </c>
      <c r="GJ9" s="68">
        <v>1.96</v>
      </c>
      <c r="GK9" s="68">
        <v>0</v>
      </c>
      <c r="GL9" s="68">
        <v>9166.2000000000007</v>
      </c>
      <c r="GM9" s="68">
        <v>111.35980000000001</v>
      </c>
      <c r="GN9" s="68">
        <v>72282.539999999994</v>
      </c>
      <c r="GO9" s="68">
        <v>52.384860000000003</v>
      </c>
      <c r="GP9" s="68">
        <v>4783.2139999999999</v>
      </c>
      <c r="GQ9" s="68">
        <v>600.09870000000001</v>
      </c>
      <c r="GR9" s="68">
        <v>18.14508</v>
      </c>
      <c r="GS9" s="68">
        <v>3.1123099999999999</v>
      </c>
      <c r="GT9" s="68">
        <v>757.2</v>
      </c>
      <c r="GU9" s="68">
        <v>34.539830000000002</v>
      </c>
      <c r="GV9" s="68">
        <v>1.8523999999999999E-3</v>
      </c>
      <c r="GW9" s="68">
        <v>18.943650000000002</v>
      </c>
      <c r="GX9" s="68">
        <v>7.931057</v>
      </c>
      <c r="GY9" s="68">
        <v>1.5842510000000001</v>
      </c>
      <c r="GZ9" s="68">
        <v>18.713819999999998</v>
      </c>
      <c r="HA9" s="68">
        <v>0.96239759999999996</v>
      </c>
      <c r="HB9" s="68">
        <v>0.18075369999999999</v>
      </c>
      <c r="HC9" s="88">
        <v>5.8099999999999998E-11</v>
      </c>
      <c r="HD9" s="88">
        <v>1.6E-13</v>
      </c>
      <c r="HE9" s="88">
        <v>4.962E-10</v>
      </c>
      <c r="HF9" s="88">
        <v>1.3399999999999999E-12</v>
      </c>
      <c r="HG9" s="68">
        <v>1.975E-2</v>
      </c>
      <c r="HH9" s="68">
        <v>0</v>
      </c>
      <c r="HI9" s="88">
        <v>7.0679999999999999E-6</v>
      </c>
      <c r="HJ9" s="68">
        <v>0</v>
      </c>
      <c r="HK9" s="88">
        <v>6.3080000000000001E-9</v>
      </c>
      <c r="HL9" s="68">
        <v>0</v>
      </c>
      <c r="HM9" s="68">
        <v>1.167E-2</v>
      </c>
      <c r="HN9" s="68">
        <v>0</v>
      </c>
      <c r="HO9" s="68">
        <v>298.56</v>
      </c>
      <c r="HP9" s="68">
        <v>0.5</v>
      </c>
      <c r="HQ9" s="68">
        <v>1583.9</v>
      </c>
      <c r="HR9" s="68">
        <v>3</v>
      </c>
      <c r="HS9" s="68">
        <v>1.196E-2</v>
      </c>
      <c r="HT9" s="68">
        <v>-1.5292000000000001E-3</v>
      </c>
      <c r="HU9" s="68">
        <v>27.047599999999999</v>
      </c>
      <c r="HV9" s="68">
        <v>80.4452</v>
      </c>
      <c r="HW9" s="68">
        <v>8.4344300000000008</v>
      </c>
      <c r="HX9" s="68">
        <v>80.293599999999998</v>
      </c>
      <c r="HY9" s="68">
        <v>8.3175799999999995</v>
      </c>
      <c r="HZ9" s="68">
        <v>80.064400000000006</v>
      </c>
      <c r="IA9" s="68">
        <v>6.7399300000000002</v>
      </c>
      <c r="IB9" s="88">
        <v>4.2151400000000001E-10</v>
      </c>
      <c r="IC9" s="68">
        <v>22.002099999999999</v>
      </c>
      <c r="ID9" s="68">
        <v>-0.18329000000000001</v>
      </c>
      <c r="IE9" s="88">
        <v>9.9985099999999997E-11</v>
      </c>
      <c r="IF9" s="88">
        <v>7.4827399999999997E-10</v>
      </c>
      <c r="IG9" s="68">
        <v>0</v>
      </c>
      <c r="IH9" s="88">
        <v>1.39647E-9</v>
      </c>
      <c r="II9" s="68">
        <v>1.29283E-2</v>
      </c>
      <c r="IJ9" s="68">
        <v>2.8659400000000002E-2</v>
      </c>
      <c r="IK9" s="68">
        <v>2.3661700000000001E-2</v>
      </c>
    </row>
    <row r="10" spans="1:245" s="68" customFormat="1" x14ac:dyDescent="0.3">
      <c r="A10" s="19" t="s">
        <v>337</v>
      </c>
      <c r="B10" s="54">
        <v>2.2738199999999999E-16</v>
      </c>
      <c r="C10" s="98">
        <v>7651.8</v>
      </c>
      <c r="D10" s="98">
        <v>110.0727</v>
      </c>
      <c r="E10" s="98">
        <v>58292.5</v>
      </c>
      <c r="F10" s="98">
        <v>48.270069999999997</v>
      </c>
      <c r="G10" s="98">
        <v>741.7</v>
      </c>
      <c r="H10" s="98">
        <v>33.837850000000003</v>
      </c>
      <c r="I10" s="98">
        <v>74.600009999999997</v>
      </c>
      <c r="J10" s="98">
        <v>16.770510000000002</v>
      </c>
      <c r="K10" s="98">
        <v>15.01483</v>
      </c>
      <c r="L10" s="98">
        <v>3.0056929999999999</v>
      </c>
      <c r="M10" s="101">
        <v>42.955010000000001</v>
      </c>
      <c r="N10" s="101">
        <v>11.90606</v>
      </c>
      <c r="O10" s="95">
        <v>5.6009299999999998E-2</v>
      </c>
      <c r="P10" s="95">
        <v>1.5906199999999999E-2</v>
      </c>
      <c r="Q10" s="104">
        <v>2.71256E-2</v>
      </c>
      <c r="R10" s="104">
        <v>7.7035999999999997E-3</v>
      </c>
      <c r="S10" s="107">
        <v>5.7841700000000003E-2</v>
      </c>
      <c r="T10" s="107">
        <v>1.32292E-2</v>
      </c>
      <c r="U10" s="55">
        <v>4917</v>
      </c>
      <c r="V10" s="55">
        <v>100</v>
      </c>
      <c r="W10" s="55">
        <v>275.2</v>
      </c>
      <c r="X10" s="55">
        <v>37</v>
      </c>
      <c r="Y10" s="55">
        <v>127.1</v>
      </c>
      <c r="Z10" s="55">
        <v>32</v>
      </c>
      <c r="AA10" s="55">
        <v>332.6</v>
      </c>
      <c r="AB10" s="55">
        <v>15</v>
      </c>
      <c r="AC10" s="55">
        <v>53.21</v>
      </c>
      <c r="AD10" s="55">
        <v>2.5</v>
      </c>
      <c r="AE10" s="69"/>
      <c r="AF10" s="69"/>
      <c r="AG10" s="69"/>
      <c r="AH10" s="69"/>
      <c r="AI10" s="69"/>
      <c r="AJ10" s="69"/>
      <c r="AK10" s="69"/>
      <c r="AL10" s="69"/>
      <c r="AM10" s="89"/>
      <c r="AN10" s="69"/>
      <c r="AO10" s="90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EE10" s="68">
        <v>2.5730000000000002E-4</v>
      </c>
      <c r="EF10" s="68">
        <v>5.1499999999999998E-5</v>
      </c>
      <c r="EG10" s="68">
        <v>3.099148</v>
      </c>
      <c r="EH10" s="68">
        <v>2.9734400000000001E-2</v>
      </c>
      <c r="EI10" s="68">
        <v>6.6861999999999998E-3</v>
      </c>
      <c r="EL10" s="68">
        <v>1.12417E-2</v>
      </c>
      <c r="EM10" s="68">
        <v>9.2925000000000004E-3</v>
      </c>
      <c r="EN10" s="68">
        <v>1.2709399999999999E-2</v>
      </c>
      <c r="EO10" s="68">
        <v>5.9369999999999996E-4</v>
      </c>
      <c r="EP10" s="68">
        <v>0.13111790000000001</v>
      </c>
      <c r="EQ10" s="68">
        <v>2.2997E-3</v>
      </c>
      <c r="ER10" s="68">
        <v>5.6009299999999998E-2</v>
      </c>
      <c r="ES10" s="68">
        <v>1.5906199999999999E-2</v>
      </c>
      <c r="EW10" s="68">
        <v>7.6886000000000003E-3</v>
      </c>
      <c r="EX10" s="68">
        <v>7.6888E-3</v>
      </c>
      <c r="EY10" s="68">
        <v>5.4669000000000002E-3</v>
      </c>
      <c r="EZ10" s="68">
        <v>0</v>
      </c>
      <c r="FA10" s="68">
        <v>0.4271586</v>
      </c>
      <c r="FB10" s="68">
        <v>0.56727399999999994</v>
      </c>
      <c r="FC10" s="68">
        <v>5.5674000000000001E-3</v>
      </c>
      <c r="FD10" s="68">
        <v>0.99997930000000002</v>
      </c>
      <c r="FE10" s="68">
        <v>2.0699999999999998E-5</v>
      </c>
      <c r="FF10" s="68">
        <v>0.94101310000000005</v>
      </c>
      <c r="FG10" s="68">
        <v>3.6949000000000001E-3</v>
      </c>
      <c r="FH10" s="68">
        <v>5.5246499999999997E-2</v>
      </c>
      <c r="FI10" s="68">
        <v>4.5500000000000001E-5</v>
      </c>
      <c r="FJ10" s="68">
        <v>0.99246679999999998</v>
      </c>
      <c r="FK10" s="68">
        <v>7.5332000000000003E-3</v>
      </c>
      <c r="FL10" s="68">
        <v>0.96828780000000003</v>
      </c>
      <c r="FM10" s="68">
        <v>3.0991500000000002E-2</v>
      </c>
      <c r="FN10" s="68">
        <v>7.2070000000000001E-4</v>
      </c>
      <c r="FO10" s="88">
        <v>1.7341799999999999E-15</v>
      </c>
      <c r="FQ10" s="68" t="s">
        <v>353</v>
      </c>
      <c r="FR10" s="68">
        <v>2.6790000000000001E-4</v>
      </c>
      <c r="FS10" s="88">
        <v>5.228E-7</v>
      </c>
      <c r="FT10" s="68">
        <v>23.26069</v>
      </c>
      <c r="FU10" s="68">
        <v>1.0011270000000001</v>
      </c>
      <c r="FV10" s="68">
        <v>7.0189999999999998E-4</v>
      </c>
      <c r="FW10" s="68">
        <v>1.2E-5</v>
      </c>
      <c r="FX10" s="68">
        <v>1.9599999999999999E-5</v>
      </c>
      <c r="FY10" s="88">
        <v>8.16E-7</v>
      </c>
      <c r="FZ10" s="68">
        <v>2.7020000000000001E-4</v>
      </c>
      <c r="GA10" s="88">
        <v>4.1883E-7</v>
      </c>
      <c r="GB10" s="68">
        <v>1.196E-2</v>
      </c>
      <c r="GC10" s="68">
        <v>1.2999999999999999E-4</v>
      </c>
      <c r="GD10" s="68">
        <v>7.2999999999999996E-4</v>
      </c>
      <c r="GE10" s="68">
        <v>9.2E-5</v>
      </c>
      <c r="GF10" s="68">
        <v>2.24E-4</v>
      </c>
      <c r="GG10" s="68">
        <v>1.5999999999999999E-5</v>
      </c>
      <c r="GH10" s="68">
        <v>262.8</v>
      </c>
      <c r="GI10" s="68">
        <v>1.7</v>
      </c>
      <c r="GJ10" s="68">
        <v>1.96</v>
      </c>
      <c r="GK10" s="68">
        <v>0</v>
      </c>
      <c r="GL10" s="68">
        <v>7651.8</v>
      </c>
      <c r="GM10" s="68">
        <v>110.0727</v>
      </c>
      <c r="GN10" s="68">
        <v>58358.18</v>
      </c>
      <c r="GO10" s="68">
        <v>48.324460000000002</v>
      </c>
      <c r="GP10" s="68">
        <v>1735.2470000000001</v>
      </c>
      <c r="GQ10" s="68">
        <v>390.09359999999998</v>
      </c>
      <c r="GR10" s="68">
        <v>15.01483</v>
      </c>
      <c r="GS10" s="68">
        <v>3.0056929999999999</v>
      </c>
      <c r="GT10" s="68">
        <v>741.7</v>
      </c>
      <c r="GU10" s="68">
        <v>33.837850000000003</v>
      </c>
      <c r="GV10" s="68">
        <v>1.9101999999999999E-3</v>
      </c>
      <c r="GW10" s="68">
        <v>21.130379999999999</v>
      </c>
      <c r="GX10" s="68">
        <v>7.6692650000000002</v>
      </c>
      <c r="GY10" s="68">
        <v>1.7637050000000001</v>
      </c>
      <c r="GZ10" s="68">
        <v>20.91217</v>
      </c>
      <c r="HA10" s="68">
        <v>0.96917869999999995</v>
      </c>
      <c r="HB10" s="68">
        <v>0.16558010000000001</v>
      </c>
      <c r="HC10" s="88">
        <v>5.8099999999999998E-11</v>
      </c>
      <c r="HD10" s="88">
        <v>1.6E-13</v>
      </c>
      <c r="HE10" s="88">
        <v>4.962E-10</v>
      </c>
      <c r="HF10" s="88">
        <v>1.3399999999999999E-12</v>
      </c>
      <c r="HG10" s="68">
        <v>1.975E-2</v>
      </c>
      <c r="HH10" s="68">
        <v>0</v>
      </c>
      <c r="HI10" s="88">
        <v>7.0679999999999999E-6</v>
      </c>
      <c r="HJ10" s="68">
        <v>0</v>
      </c>
      <c r="HK10" s="88">
        <v>6.3080000000000001E-9</v>
      </c>
      <c r="HL10" s="68">
        <v>0</v>
      </c>
      <c r="HM10" s="68">
        <v>1.167E-2</v>
      </c>
      <c r="HN10" s="68">
        <v>0</v>
      </c>
      <c r="HO10" s="68">
        <v>298.56</v>
      </c>
      <c r="HP10" s="68">
        <v>0.5</v>
      </c>
      <c r="HQ10" s="68">
        <v>1583.9</v>
      </c>
      <c r="HR10" s="68">
        <v>3</v>
      </c>
      <c r="HS10" s="68">
        <v>1.196E-2</v>
      </c>
      <c r="HT10" s="68">
        <v>7.0220000000000005E-4</v>
      </c>
      <c r="HU10" s="68">
        <v>27.194099999999999</v>
      </c>
      <c r="HV10" s="68">
        <v>80.444500000000005</v>
      </c>
      <c r="HW10" s="68">
        <v>8.3943999999999992</v>
      </c>
      <c r="HX10" s="68">
        <v>80.2971</v>
      </c>
      <c r="HY10" s="68">
        <v>8.6546099999999999</v>
      </c>
      <c r="HZ10" s="68">
        <v>80.060500000000005</v>
      </c>
      <c r="IA10" s="68">
        <v>6.73245</v>
      </c>
      <c r="IB10" s="88">
        <v>4.2141800000000001E-10</v>
      </c>
      <c r="IC10" s="68">
        <v>21.743099999999998</v>
      </c>
      <c r="ID10" s="68">
        <v>-0.184007</v>
      </c>
      <c r="IE10" s="88">
        <v>9.9985099999999997E-11</v>
      </c>
      <c r="IF10" s="88">
        <v>7.2758099999999999E-10</v>
      </c>
      <c r="IG10" s="68">
        <v>0</v>
      </c>
      <c r="IH10" s="88">
        <v>1.3227600000000001E-9</v>
      </c>
      <c r="II10" s="68">
        <v>1.28968E-2</v>
      </c>
      <c r="IJ10" s="68">
        <v>2.98614E-2</v>
      </c>
      <c r="IK10" s="68">
        <v>2.3477000000000001E-2</v>
      </c>
    </row>
    <row r="11" spans="1:245" s="68" customFormat="1" x14ac:dyDescent="0.3">
      <c r="A11" s="19" t="s">
        <v>336</v>
      </c>
      <c r="B11" s="54">
        <v>1.62484E-16</v>
      </c>
      <c r="C11" s="98">
        <v>5467.9</v>
      </c>
      <c r="D11" s="98">
        <v>110.4943</v>
      </c>
      <c r="E11" s="98">
        <v>57244.3</v>
      </c>
      <c r="F11" s="98">
        <v>48.918300000000002</v>
      </c>
      <c r="G11" s="98">
        <v>626.6</v>
      </c>
      <c r="H11" s="98">
        <v>35.341189999999997</v>
      </c>
      <c r="I11" s="98">
        <v>19.299990000000001</v>
      </c>
      <c r="J11" s="98">
        <v>18.60108</v>
      </c>
      <c r="K11" s="98">
        <v>4.6036929999999998</v>
      </c>
      <c r="L11" s="98">
        <v>2.9551219999999998</v>
      </c>
      <c r="M11" s="101">
        <v>75.230810000000005</v>
      </c>
      <c r="N11" s="101">
        <v>16.472439999999999</v>
      </c>
      <c r="O11" s="95">
        <v>7.1229799999999996E-2</v>
      </c>
      <c r="P11" s="95">
        <v>1.5616400000000001E-2</v>
      </c>
      <c r="Q11" s="104">
        <v>3.4496899999999997E-2</v>
      </c>
      <c r="R11" s="104">
        <v>7.5633000000000002E-3</v>
      </c>
      <c r="S11" s="107">
        <v>1.4919399999999999E-2</v>
      </c>
      <c r="T11" s="107">
        <v>1.48098E-2</v>
      </c>
      <c r="U11" s="55">
        <v>4917</v>
      </c>
      <c r="V11" s="55">
        <v>100</v>
      </c>
      <c r="W11" s="55">
        <v>275.2</v>
      </c>
      <c r="X11" s="55">
        <v>37</v>
      </c>
      <c r="Y11" s="55">
        <v>127.1</v>
      </c>
      <c r="Z11" s="55">
        <v>32</v>
      </c>
      <c r="AA11" s="55">
        <v>332.6</v>
      </c>
      <c r="AB11" s="55">
        <v>15</v>
      </c>
      <c r="AC11" s="55">
        <v>53.21</v>
      </c>
      <c r="AD11" s="55">
        <v>2.5</v>
      </c>
      <c r="AE11" s="69"/>
      <c r="AF11" s="69"/>
      <c r="AG11" s="69"/>
      <c r="AH11" s="69"/>
      <c r="AI11" s="69"/>
      <c r="AJ11" s="69"/>
      <c r="AK11" s="69"/>
      <c r="AL11" s="69"/>
      <c r="AM11" s="89"/>
      <c r="AN11" s="69"/>
      <c r="AO11" s="90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  <c r="DP11" s="69"/>
      <c r="EE11" s="68">
        <v>8.03E-5</v>
      </c>
      <c r="EF11" s="68">
        <v>5.1600000000000001E-5</v>
      </c>
      <c r="EG11" s="68">
        <v>2.5603180000000001</v>
      </c>
      <c r="EH11" s="68">
        <v>7.8358999999999998E-3</v>
      </c>
      <c r="EI11" s="68">
        <v>7.5522000000000002E-3</v>
      </c>
      <c r="EL11" s="68">
        <v>-1.6668800000000001E-2</v>
      </c>
      <c r="EM11" s="68">
        <v>9.8887999999999997E-3</v>
      </c>
      <c r="EN11" s="68">
        <v>1.0933699999999999E-2</v>
      </c>
      <c r="EO11" s="68">
        <v>6.2640000000000005E-4</v>
      </c>
      <c r="EP11" s="68">
        <v>9.5411200000000002E-2</v>
      </c>
      <c r="EQ11" s="68">
        <v>2.1527999999999999E-3</v>
      </c>
      <c r="ER11" s="68">
        <v>7.1229799999999996E-2</v>
      </c>
      <c r="ES11" s="68">
        <v>1.5616400000000001E-2</v>
      </c>
      <c r="EW11" s="68">
        <v>7.5484999999999997E-3</v>
      </c>
      <c r="EX11" s="68">
        <v>7.5487999999999996E-3</v>
      </c>
      <c r="EY11" s="68">
        <v>6.8735999999999997E-3</v>
      </c>
      <c r="EZ11" s="68">
        <v>0</v>
      </c>
      <c r="FA11" s="68">
        <v>0.74655210000000005</v>
      </c>
      <c r="FB11" s="68">
        <v>0.24579680000000001</v>
      </c>
      <c r="FC11" s="68">
        <v>7.6511000000000001E-3</v>
      </c>
      <c r="FD11" s="68">
        <v>0.99999470000000001</v>
      </c>
      <c r="FE11" s="88">
        <v>5.3427980000000003E-6</v>
      </c>
      <c r="FF11" s="68">
        <v>1.093855</v>
      </c>
      <c r="FG11" s="68">
        <v>1.3542000000000001E-3</v>
      </c>
      <c r="FH11" s="68">
        <v>-9.5223000000000002E-2</v>
      </c>
      <c r="FI11" s="68">
        <v>1.36E-5</v>
      </c>
      <c r="FJ11" s="68">
        <v>0.97141379999999999</v>
      </c>
      <c r="FK11" s="68">
        <v>2.8586199999999999E-2</v>
      </c>
      <c r="FL11" s="68">
        <v>0.97782000000000002</v>
      </c>
      <c r="FM11" s="68">
        <v>2.56032E-2</v>
      </c>
      <c r="FN11" s="68">
        <v>-3.4231000000000001E-3</v>
      </c>
      <c r="FO11" s="88">
        <v>1.702987E-15</v>
      </c>
      <c r="FQ11" s="68" t="s">
        <v>353</v>
      </c>
      <c r="FR11" s="68">
        <v>2.6790000000000001E-4</v>
      </c>
      <c r="FS11" s="88">
        <v>5.228E-7</v>
      </c>
      <c r="FT11" s="68">
        <v>23.267710000000001</v>
      </c>
      <c r="FU11" s="68">
        <v>1.0011270000000001</v>
      </c>
      <c r="FV11" s="68">
        <v>7.0189999999999998E-4</v>
      </c>
      <c r="FW11" s="68">
        <v>1.2E-5</v>
      </c>
      <c r="FX11" s="68">
        <v>1.9599999999999999E-5</v>
      </c>
      <c r="FY11" s="88">
        <v>8.16E-7</v>
      </c>
      <c r="FZ11" s="68">
        <v>2.7020000000000001E-4</v>
      </c>
      <c r="GA11" s="88">
        <v>4.1883E-7</v>
      </c>
      <c r="GB11" s="68">
        <v>1.196E-2</v>
      </c>
      <c r="GC11" s="68">
        <v>1.2999999999999999E-4</v>
      </c>
      <c r="GD11" s="68">
        <v>7.2999999999999996E-4</v>
      </c>
      <c r="GE11" s="68">
        <v>9.2E-5</v>
      </c>
      <c r="GF11" s="68">
        <v>2.24E-4</v>
      </c>
      <c r="GG11" s="68">
        <v>1.5999999999999999E-5</v>
      </c>
      <c r="GH11" s="68">
        <v>262.8</v>
      </c>
      <c r="GI11" s="68">
        <v>1.7</v>
      </c>
      <c r="GJ11" s="68">
        <v>1.96</v>
      </c>
      <c r="GK11" s="68">
        <v>0</v>
      </c>
      <c r="GL11" s="68">
        <v>5467.9</v>
      </c>
      <c r="GM11" s="68">
        <v>110.4943</v>
      </c>
      <c r="GN11" s="68">
        <v>57308.81</v>
      </c>
      <c r="GO11" s="68">
        <v>48.973419999999997</v>
      </c>
      <c r="GP11" s="68">
        <v>449.06650000000002</v>
      </c>
      <c r="GQ11" s="68">
        <v>432.80439999999999</v>
      </c>
      <c r="GR11" s="68">
        <v>4.6036929999999998</v>
      </c>
      <c r="GS11" s="68">
        <v>2.9551219999999998</v>
      </c>
      <c r="GT11" s="68">
        <v>626.6</v>
      </c>
      <c r="GU11" s="68">
        <v>35.341189999999997</v>
      </c>
      <c r="GV11" s="68">
        <v>8.2899999999999998E-4</v>
      </c>
      <c r="GW11" s="68">
        <v>65.904229999999998</v>
      </c>
      <c r="GX11" s="68">
        <v>10.5617</v>
      </c>
      <c r="GY11" s="68">
        <v>2.273685</v>
      </c>
      <c r="GZ11" s="68">
        <v>65.819479999999999</v>
      </c>
      <c r="HA11" s="68">
        <v>0.99661160000000004</v>
      </c>
      <c r="HB11" s="68">
        <v>5.7071900000000002E-2</v>
      </c>
      <c r="HC11" s="88">
        <v>5.8099999999999998E-11</v>
      </c>
      <c r="HD11" s="88">
        <v>1.6E-13</v>
      </c>
      <c r="HE11" s="88">
        <v>4.962E-10</v>
      </c>
      <c r="HF11" s="88">
        <v>1.3399999999999999E-12</v>
      </c>
      <c r="HG11" s="68">
        <v>1.975E-2</v>
      </c>
      <c r="HH11" s="68">
        <v>0</v>
      </c>
      <c r="HI11" s="88">
        <v>7.0679999999999999E-6</v>
      </c>
      <c r="HJ11" s="68">
        <v>0</v>
      </c>
      <c r="HK11" s="88">
        <v>6.3080000000000001E-9</v>
      </c>
      <c r="HL11" s="68">
        <v>0</v>
      </c>
      <c r="HM11" s="68">
        <v>1.167E-2</v>
      </c>
      <c r="HN11" s="68">
        <v>0</v>
      </c>
      <c r="HO11" s="68">
        <v>298.56</v>
      </c>
      <c r="HP11" s="68">
        <v>0.5</v>
      </c>
      <c r="HQ11" s="68">
        <v>1583.9</v>
      </c>
      <c r="HR11" s="68">
        <v>3</v>
      </c>
      <c r="HS11" s="68">
        <v>1.196E-2</v>
      </c>
      <c r="HT11" s="68">
        <v>-1.0411000000000001E-3</v>
      </c>
      <c r="HU11" s="68">
        <v>27.372599999999998</v>
      </c>
      <c r="HV11" s="68">
        <v>80.442099999999996</v>
      </c>
      <c r="HW11" s="68">
        <v>8.3468</v>
      </c>
      <c r="HX11" s="68">
        <v>80.294600000000003</v>
      </c>
      <c r="HY11" s="68">
        <v>8.6500299999999992</v>
      </c>
      <c r="HZ11" s="68">
        <v>80.076599999999999</v>
      </c>
      <c r="IA11" s="68">
        <v>6.73095</v>
      </c>
      <c r="IB11" s="88">
        <v>4.1337400000000002E-10</v>
      </c>
      <c r="IC11" s="68">
        <v>21.600899999999999</v>
      </c>
      <c r="ID11" s="68">
        <v>-0.18468999999999999</v>
      </c>
      <c r="IE11" s="88">
        <v>9.9985099999999997E-11</v>
      </c>
      <c r="IF11" s="88">
        <v>7.2274699999999999E-10</v>
      </c>
      <c r="IG11" s="68">
        <v>0</v>
      </c>
      <c r="IH11" s="88">
        <v>1.3070499999999999E-9</v>
      </c>
      <c r="II11" s="68">
        <v>1.2956199999999999E-2</v>
      </c>
      <c r="IJ11" s="68">
        <v>2.9967400000000002E-2</v>
      </c>
      <c r="IK11" s="68">
        <v>2.34609E-2</v>
      </c>
    </row>
    <row r="12" spans="1:245" s="11" customFormat="1" x14ac:dyDescent="0.3">
      <c r="A12" s="24" t="s">
        <v>335</v>
      </c>
      <c r="B12" s="56">
        <v>6.9663500000000003E-16</v>
      </c>
      <c r="C12" s="97">
        <v>23443.3</v>
      </c>
      <c r="D12" s="97">
        <v>119.26860000000001</v>
      </c>
      <c r="E12" s="97">
        <v>70734.8</v>
      </c>
      <c r="F12" s="97">
        <v>53.03772</v>
      </c>
      <c r="G12" s="97">
        <v>887</v>
      </c>
      <c r="H12" s="97">
        <v>35.341189999999997</v>
      </c>
      <c r="I12" s="97">
        <v>59.38</v>
      </c>
      <c r="J12" s="97">
        <v>16.01125</v>
      </c>
      <c r="K12" s="97">
        <v>60.129359999999998</v>
      </c>
      <c r="L12" s="97">
        <v>2.9085009999999998</v>
      </c>
      <c r="M12" s="100">
        <v>23.734580000000001</v>
      </c>
      <c r="N12" s="100">
        <v>3.7516050000000001</v>
      </c>
      <c r="O12" s="94">
        <v>7.8401600000000002E-2</v>
      </c>
      <c r="P12" s="94">
        <v>1.6482799999999999E-2</v>
      </c>
      <c r="Q12" s="103">
        <v>3.7970200000000003E-2</v>
      </c>
      <c r="R12" s="103">
        <v>7.9830000000000005E-3</v>
      </c>
      <c r="S12" s="106">
        <v>3.7825400000000002E-2</v>
      </c>
      <c r="T12" s="106">
        <v>1.0386899999999999E-2</v>
      </c>
      <c r="U12" s="57">
        <v>4917</v>
      </c>
      <c r="V12" s="57">
        <v>100</v>
      </c>
      <c r="W12" s="57">
        <v>275.2</v>
      </c>
      <c r="X12" s="57">
        <v>37</v>
      </c>
      <c r="Y12" s="57">
        <v>127.1</v>
      </c>
      <c r="Z12" s="57">
        <v>32</v>
      </c>
      <c r="AA12" s="57">
        <v>332.6</v>
      </c>
      <c r="AB12" s="57">
        <v>15</v>
      </c>
      <c r="AC12" s="57">
        <v>53.21</v>
      </c>
      <c r="AD12" s="57">
        <v>2.5</v>
      </c>
      <c r="AE12" s="65" t="s">
        <v>1</v>
      </c>
      <c r="AF12" s="65"/>
      <c r="AG12" s="65"/>
      <c r="AH12" s="65"/>
      <c r="AI12" s="65"/>
      <c r="AJ12" s="65"/>
      <c r="AK12" s="65"/>
      <c r="AL12" s="65"/>
      <c r="AM12" s="66"/>
      <c r="AN12" s="65"/>
      <c r="AO12" s="67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EE12" s="11">
        <v>8.4909999999999998E-4</v>
      </c>
      <c r="EF12" s="11">
        <v>4.1199999999999999E-5</v>
      </c>
      <c r="EG12" s="11">
        <v>0.61410529999999997</v>
      </c>
      <c r="EH12" s="11">
        <v>1.9522399999999999E-2</v>
      </c>
      <c r="EI12" s="11">
        <v>5.2649999999999997E-3</v>
      </c>
      <c r="EL12" s="11">
        <v>6.5066999999999998E-3</v>
      </c>
      <c r="EM12" s="11">
        <v>7.9951999999999992E-3</v>
      </c>
      <c r="EN12" s="11">
        <v>1.2525700000000001E-2</v>
      </c>
      <c r="EO12" s="11">
        <v>5.1460000000000004E-4</v>
      </c>
      <c r="EP12" s="11">
        <v>0.33105210000000002</v>
      </c>
      <c r="EQ12" s="11">
        <v>3.7226E-3</v>
      </c>
      <c r="ER12" s="11">
        <v>7.8401600000000002E-2</v>
      </c>
      <c r="ES12" s="11">
        <v>1.6482799999999999E-2</v>
      </c>
      <c r="EW12" s="11">
        <v>7.9672000000000007E-3</v>
      </c>
      <c r="EX12" s="11">
        <v>7.9676E-3</v>
      </c>
      <c r="EY12" s="11">
        <v>6.6001000000000002E-3</v>
      </c>
      <c r="EZ12" s="11">
        <v>0</v>
      </c>
      <c r="FA12" s="11">
        <v>0.23682239999999999</v>
      </c>
      <c r="FB12" s="11">
        <v>0.76097250000000005</v>
      </c>
      <c r="FC12" s="11">
        <v>2.2051000000000002E-3</v>
      </c>
      <c r="FD12" s="11">
        <v>0.9999865</v>
      </c>
      <c r="FE12" s="11">
        <v>1.3499999999999999E-5</v>
      </c>
      <c r="FF12" s="11">
        <v>0.95482560000000005</v>
      </c>
      <c r="FG12" s="11">
        <v>1.2697999999999999E-2</v>
      </c>
      <c r="FH12" s="11">
        <v>3.2446200000000001E-2</v>
      </c>
      <c r="FI12" s="11">
        <v>3.0199999999999999E-5</v>
      </c>
      <c r="FJ12" s="11">
        <v>0.98852620000000002</v>
      </c>
      <c r="FK12" s="11">
        <v>1.1473799999999999E-2</v>
      </c>
      <c r="FL12" s="11">
        <v>0.99373250000000002</v>
      </c>
      <c r="FM12" s="11">
        <v>6.1411E-3</v>
      </c>
      <c r="FN12" s="11">
        <v>1.2640000000000001E-4</v>
      </c>
      <c r="FO12" s="12">
        <v>2.104306E-15</v>
      </c>
      <c r="FQ12" s="11" t="s">
        <v>353</v>
      </c>
      <c r="FR12" s="11">
        <v>2.6790000000000001E-4</v>
      </c>
      <c r="FS12" s="12">
        <v>5.228E-7</v>
      </c>
      <c r="FT12" s="11">
        <v>23.281749999999999</v>
      </c>
      <c r="FU12" s="11">
        <v>1.0011270000000001</v>
      </c>
      <c r="FV12" s="11">
        <v>7.0189999999999998E-4</v>
      </c>
      <c r="FW12" s="11">
        <v>1.2E-5</v>
      </c>
      <c r="FX12" s="11">
        <v>1.9599999999999999E-5</v>
      </c>
      <c r="FY12" s="12">
        <v>8.16E-7</v>
      </c>
      <c r="FZ12" s="11">
        <v>2.7020000000000001E-4</v>
      </c>
      <c r="GA12" s="12">
        <v>4.1883E-7</v>
      </c>
      <c r="GB12" s="11">
        <v>1.196E-2</v>
      </c>
      <c r="GC12" s="11">
        <v>1.2999999999999999E-4</v>
      </c>
      <c r="GD12" s="11">
        <v>7.2999999999999996E-4</v>
      </c>
      <c r="GE12" s="11">
        <v>9.2E-5</v>
      </c>
      <c r="GF12" s="11">
        <v>2.24E-4</v>
      </c>
      <c r="GG12" s="11">
        <v>1.5999999999999999E-5</v>
      </c>
      <c r="GH12" s="11">
        <v>262.8</v>
      </c>
      <c r="GI12" s="11">
        <v>1.7</v>
      </c>
      <c r="GJ12" s="11">
        <v>1.96</v>
      </c>
      <c r="GK12" s="11">
        <v>0</v>
      </c>
      <c r="GL12" s="11">
        <v>23443.3</v>
      </c>
      <c r="GM12" s="11">
        <v>119.26860000000001</v>
      </c>
      <c r="GN12" s="11">
        <v>70814.53</v>
      </c>
      <c r="GO12" s="11">
        <v>53.097499999999997</v>
      </c>
      <c r="GP12" s="11">
        <v>1382.471</v>
      </c>
      <c r="GQ12" s="11">
        <v>372.76990000000001</v>
      </c>
      <c r="GR12" s="11">
        <v>60.129359999999998</v>
      </c>
      <c r="GS12" s="11">
        <v>2.9085009999999998</v>
      </c>
      <c r="GT12" s="11">
        <v>887</v>
      </c>
      <c r="GU12" s="11">
        <v>35.341189999999997</v>
      </c>
      <c r="GV12" s="11">
        <v>2.5542999999999998E-3</v>
      </c>
      <c r="GW12" s="11">
        <v>6.3267959999999999</v>
      </c>
      <c r="GX12" s="11">
        <v>3.0273059999999998</v>
      </c>
      <c r="GY12" s="11">
        <v>1.1269389999999999</v>
      </c>
      <c r="GZ12" s="11">
        <v>5.7228120000000002</v>
      </c>
      <c r="HA12" s="11">
        <v>0.65523569999999998</v>
      </c>
      <c r="HB12" s="11">
        <v>0.51262249999999998</v>
      </c>
      <c r="HC12" s="12">
        <v>5.8099999999999998E-11</v>
      </c>
      <c r="HD12" s="12">
        <v>1.6E-13</v>
      </c>
      <c r="HE12" s="12">
        <v>4.962E-10</v>
      </c>
      <c r="HF12" s="12">
        <v>1.3399999999999999E-12</v>
      </c>
      <c r="HG12" s="11">
        <v>1.975E-2</v>
      </c>
      <c r="HH12" s="11">
        <v>0</v>
      </c>
      <c r="HI12" s="12">
        <v>7.0679999999999999E-6</v>
      </c>
      <c r="HJ12" s="11">
        <v>0</v>
      </c>
      <c r="HK12" s="12">
        <v>6.3080000000000001E-9</v>
      </c>
      <c r="HL12" s="11">
        <v>0</v>
      </c>
      <c r="HM12" s="11">
        <v>1.167E-2</v>
      </c>
      <c r="HN12" s="11">
        <v>0</v>
      </c>
      <c r="HO12" s="11">
        <v>298.56</v>
      </c>
      <c r="HP12" s="11">
        <v>0.5</v>
      </c>
      <c r="HQ12" s="11">
        <v>1583.9</v>
      </c>
      <c r="HR12" s="11">
        <v>3</v>
      </c>
      <c r="HS12" s="11">
        <v>1.196E-2</v>
      </c>
      <c r="HT12" s="11">
        <v>4.0640000000000001E-4</v>
      </c>
      <c r="HU12" s="11">
        <v>26.435600000000001</v>
      </c>
      <c r="HV12" s="11">
        <v>80.439499999999995</v>
      </c>
      <c r="HW12" s="11">
        <v>8.3435299999999994</v>
      </c>
      <c r="HX12" s="11">
        <v>80.294300000000007</v>
      </c>
      <c r="HY12" s="11">
        <v>8.6706699999999994</v>
      </c>
      <c r="HZ12" s="11">
        <v>80.063800000000001</v>
      </c>
      <c r="IA12" s="11">
        <v>6.7416900000000002</v>
      </c>
      <c r="IB12" s="12">
        <v>3.9822E-10</v>
      </c>
      <c r="IC12" s="11">
        <v>21.5032</v>
      </c>
      <c r="ID12" s="11">
        <v>-0.18595100000000001</v>
      </c>
      <c r="IE12" s="12">
        <v>9.9985099999999997E-11</v>
      </c>
      <c r="IF12" s="12">
        <v>7.3183299999999997E-10</v>
      </c>
      <c r="IG12" s="11">
        <v>0</v>
      </c>
      <c r="IH12" s="12">
        <v>1.35182E-9</v>
      </c>
      <c r="II12" s="11">
        <v>1.2607699999999999E-2</v>
      </c>
      <c r="IJ12" s="11">
        <v>2.9675900000000002E-2</v>
      </c>
      <c r="IK12" s="11">
        <v>2.3445899999999999E-2</v>
      </c>
    </row>
    <row r="13" spans="1:245" s="11" customFormat="1" x14ac:dyDescent="0.3">
      <c r="A13" s="24" t="s">
        <v>334</v>
      </c>
      <c r="B13" s="56">
        <v>9.6227910000000009E-16</v>
      </c>
      <c r="C13" s="97">
        <v>32383</v>
      </c>
      <c r="D13" s="97">
        <v>113.6486</v>
      </c>
      <c r="E13" s="97">
        <v>66108.2</v>
      </c>
      <c r="F13" s="97">
        <v>49.578220000000002</v>
      </c>
      <c r="G13" s="97">
        <v>760</v>
      </c>
      <c r="H13" s="97">
        <v>35.777090000000001</v>
      </c>
      <c r="I13" s="97">
        <v>75.03</v>
      </c>
      <c r="J13" s="97">
        <v>15.66046</v>
      </c>
      <c r="K13" s="97">
        <v>48.949730000000002</v>
      </c>
      <c r="L13" s="97">
        <v>3.0591089999999999</v>
      </c>
      <c r="M13" s="100">
        <v>55.224930000000001</v>
      </c>
      <c r="N13" s="100">
        <v>2.854689</v>
      </c>
      <c r="O13" s="94">
        <v>0.26981569999999999</v>
      </c>
      <c r="P13" s="94">
        <v>1.8031800000000001E-2</v>
      </c>
      <c r="Q13" s="103">
        <v>0.13066939999999999</v>
      </c>
      <c r="R13" s="103">
        <v>8.7360000000000007E-3</v>
      </c>
      <c r="S13" s="106">
        <v>5.1309199999999999E-2</v>
      </c>
      <c r="T13" s="106">
        <v>1.09225E-2</v>
      </c>
      <c r="U13" s="57">
        <v>4917</v>
      </c>
      <c r="V13" s="57">
        <v>100</v>
      </c>
      <c r="W13" s="57">
        <v>275.2</v>
      </c>
      <c r="X13" s="57">
        <v>37</v>
      </c>
      <c r="Y13" s="57">
        <v>127.1</v>
      </c>
      <c r="Z13" s="57">
        <v>32</v>
      </c>
      <c r="AA13" s="57">
        <v>332.6</v>
      </c>
      <c r="AB13" s="57">
        <v>15</v>
      </c>
      <c r="AC13" s="57">
        <v>53.21</v>
      </c>
      <c r="AD13" s="57">
        <v>2.5</v>
      </c>
      <c r="AE13" s="65" t="s">
        <v>0</v>
      </c>
      <c r="AF13" s="65"/>
      <c r="AG13" s="65"/>
      <c r="AH13" s="65"/>
      <c r="AI13" s="65"/>
      <c r="AJ13" s="65"/>
      <c r="AK13" s="65"/>
      <c r="AL13" s="65"/>
      <c r="AM13" s="66"/>
      <c r="AN13" s="65"/>
      <c r="AO13" s="67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EE13" s="11">
        <v>7.3959999999999998E-4</v>
      </c>
      <c r="EF13" s="11">
        <v>4.6300000000000001E-5</v>
      </c>
      <c r="EG13" s="11">
        <v>0.95633590000000002</v>
      </c>
      <c r="EH13" s="11">
        <v>2.64017E-2</v>
      </c>
      <c r="EI13" s="11">
        <v>5.5122000000000001E-3</v>
      </c>
      <c r="EL13" s="11">
        <v>-9.8470999999999993E-3</v>
      </c>
      <c r="EM13" s="11">
        <v>8.6625999999999995E-3</v>
      </c>
      <c r="EN13" s="11">
        <v>1.14834E-2</v>
      </c>
      <c r="EO13" s="11">
        <v>5.5270000000000004E-4</v>
      </c>
      <c r="EP13" s="11">
        <v>0.48929689999999998</v>
      </c>
      <c r="EQ13" s="11">
        <v>5.1985E-3</v>
      </c>
      <c r="ER13" s="11">
        <v>0.26981569999999999</v>
      </c>
      <c r="ES13" s="11">
        <v>1.8031800000000001E-2</v>
      </c>
      <c r="EW13" s="11">
        <v>8.7154999999999993E-3</v>
      </c>
      <c r="EX13" s="11">
        <v>8.7191999999999999E-3</v>
      </c>
      <c r="EY13" s="11">
        <v>7.0533999999999996E-3</v>
      </c>
      <c r="EZ13" s="11">
        <v>0</v>
      </c>
      <c r="FA13" s="11">
        <v>0.55142539999999995</v>
      </c>
      <c r="FB13" s="11">
        <v>0.4470827</v>
      </c>
      <c r="FC13" s="11">
        <v>1.4919E-3</v>
      </c>
      <c r="FD13" s="11">
        <v>0.99998160000000003</v>
      </c>
      <c r="FE13" s="11">
        <v>1.84E-5</v>
      </c>
      <c r="FF13" s="11">
        <v>1.041488</v>
      </c>
      <c r="FG13" s="11">
        <v>1.20272E-2</v>
      </c>
      <c r="FH13" s="11">
        <v>-5.3559700000000002E-2</v>
      </c>
      <c r="FI13" s="11">
        <v>4.4700000000000002E-5</v>
      </c>
      <c r="FJ13" s="11">
        <v>0.99151579999999995</v>
      </c>
      <c r="FK13" s="11">
        <v>8.4842000000000008E-3</v>
      </c>
      <c r="FL13" s="11">
        <v>0.99065630000000005</v>
      </c>
      <c r="FM13" s="11">
        <v>9.5633999999999997E-3</v>
      </c>
      <c r="FN13" s="11">
        <v>-2.197E-4</v>
      </c>
      <c r="FO13" s="12">
        <v>1.966657E-15</v>
      </c>
      <c r="FQ13" s="11" t="s">
        <v>353</v>
      </c>
      <c r="FR13" s="11">
        <v>2.6790000000000001E-4</v>
      </c>
      <c r="FS13" s="12">
        <v>5.228E-7</v>
      </c>
      <c r="FT13" s="11">
        <v>23.288460000000001</v>
      </c>
      <c r="FU13" s="11">
        <v>1.0011270000000001</v>
      </c>
      <c r="FV13" s="11">
        <v>7.0189999999999998E-4</v>
      </c>
      <c r="FW13" s="11">
        <v>1.2E-5</v>
      </c>
      <c r="FX13" s="11">
        <v>1.9599999999999999E-5</v>
      </c>
      <c r="FY13" s="12">
        <v>8.16E-7</v>
      </c>
      <c r="FZ13" s="11">
        <v>2.7020000000000001E-4</v>
      </c>
      <c r="GA13" s="12">
        <v>4.1883E-7</v>
      </c>
      <c r="GB13" s="11">
        <v>1.196E-2</v>
      </c>
      <c r="GC13" s="11">
        <v>1.2999999999999999E-4</v>
      </c>
      <c r="GD13" s="11">
        <v>7.2999999999999996E-4</v>
      </c>
      <c r="GE13" s="11">
        <v>9.2E-5</v>
      </c>
      <c r="GF13" s="11">
        <v>2.24E-4</v>
      </c>
      <c r="GG13" s="11">
        <v>1.5999999999999999E-5</v>
      </c>
      <c r="GH13" s="11">
        <v>262.8</v>
      </c>
      <c r="GI13" s="11">
        <v>1.7</v>
      </c>
      <c r="GJ13" s="11">
        <v>1.96</v>
      </c>
      <c r="GK13" s="11">
        <v>0</v>
      </c>
      <c r="GL13" s="11">
        <v>32383</v>
      </c>
      <c r="GM13" s="11">
        <v>113.6486</v>
      </c>
      <c r="GN13" s="11">
        <v>66182.720000000001</v>
      </c>
      <c r="GO13" s="11">
        <v>49.63411</v>
      </c>
      <c r="GP13" s="11">
        <v>1747.3330000000001</v>
      </c>
      <c r="GQ13" s="11">
        <v>364.70800000000003</v>
      </c>
      <c r="GR13" s="11">
        <v>48.949730000000002</v>
      </c>
      <c r="GS13" s="11">
        <v>3.0591089999999999</v>
      </c>
      <c r="GT13" s="11">
        <v>760</v>
      </c>
      <c r="GU13" s="11">
        <v>35.777090000000001</v>
      </c>
      <c r="GV13" s="11">
        <v>1.4996E-3</v>
      </c>
      <c r="GW13" s="11">
        <v>7.4849699999999997</v>
      </c>
      <c r="GX13" s="11">
        <v>2.046764</v>
      </c>
      <c r="GY13" s="11">
        <v>1.0639989999999999</v>
      </c>
      <c r="GZ13" s="11">
        <v>6.9917629999999997</v>
      </c>
      <c r="HA13" s="11">
        <v>0.76169140000000002</v>
      </c>
      <c r="HB13" s="11">
        <v>0.43061179999999999</v>
      </c>
      <c r="HC13" s="12">
        <v>5.8099999999999998E-11</v>
      </c>
      <c r="HD13" s="12">
        <v>1.6E-13</v>
      </c>
      <c r="HE13" s="12">
        <v>4.962E-10</v>
      </c>
      <c r="HF13" s="12">
        <v>1.3399999999999999E-12</v>
      </c>
      <c r="HG13" s="11">
        <v>1.975E-2</v>
      </c>
      <c r="HH13" s="11">
        <v>0</v>
      </c>
      <c r="HI13" s="12">
        <v>7.0679999999999999E-6</v>
      </c>
      <c r="HJ13" s="11">
        <v>0</v>
      </c>
      <c r="HK13" s="12">
        <v>6.3080000000000001E-9</v>
      </c>
      <c r="HL13" s="11">
        <v>0</v>
      </c>
      <c r="HM13" s="11">
        <v>1.167E-2</v>
      </c>
      <c r="HN13" s="11">
        <v>0</v>
      </c>
      <c r="HO13" s="11">
        <v>298.56</v>
      </c>
      <c r="HP13" s="11">
        <v>0.5</v>
      </c>
      <c r="HQ13" s="11">
        <v>1583.9</v>
      </c>
      <c r="HR13" s="11">
        <v>3</v>
      </c>
      <c r="HS13" s="11">
        <v>1.196E-2</v>
      </c>
      <c r="HT13" s="11">
        <v>-6.1499999999999999E-4</v>
      </c>
      <c r="HU13" s="11">
        <v>25.832999999999998</v>
      </c>
      <c r="HV13" s="11">
        <v>80.437799999999996</v>
      </c>
      <c r="HW13" s="11">
        <v>8.3537099999999995</v>
      </c>
      <c r="HX13" s="11">
        <v>80.296099999999996</v>
      </c>
      <c r="HY13" s="11">
        <v>8.5570900000000005</v>
      </c>
      <c r="HZ13" s="11">
        <v>80.052999999999997</v>
      </c>
      <c r="IA13" s="11">
        <v>6.7432499999999997</v>
      </c>
      <c r="IB13" s="12">
        <v>3.98733E-10</v>
      </c>
      <c r="IC13" s="11">
        <v>21.523</v>
      </c>
      <c r="ID13" s="11">
        <v>-0.183033</v>
      </c>
      <c r="IE13" s="12">
        <v>9.9985099999999997E-11</v>
      </c>
      <c r="IF13" s="12">
        <v>7.3926300000000001E-10</v>
      </c>
      <c r="IG13" s="11">
        <v>0</v>
      </c>
      <c r="IH13" s="12">
        <v>1.38769E-9</v>
      </c>
      <c r="II13" s="11">
        <v>1.26678E-2</v>
      </c>
      <c r="IJ13" s="11">
        <v>2.9313200000000001E-2</v>
      </c>
      <c r="IK13" s="11">
        <v>2.3019700000000001E-2</v>
      </c>
    </row>
    <row r="14" spans="1:245" s="68" customFormat="1" x14ac:dyDescent="0.3">
      <c r="A14" s="19" t="s">
        <v>333</v>
      </c>
      <c r="B14" s="54">
        <v>1.395404E-16</v>
      </c>
      <c r="C14" s="98">
        <v>4696</v>
      </c>
      <c r="D14" s="98">
        <v>112.2542</v>
      </c>
      <c r="E14" s="98">
        <v>47578.400000000001</v>
      </c>
      <c r="F14" s="98">
        <v>48.918300000000002</v>
      </c>
      <c r="G14" s="98">
        <v>445.4</v>
      </c>
      <c r="H14" s="98">
        <v>53.600369999999998</v>
      </c>
      <c r="I14" s="98">
        <v>0</v>
      </c>
      <c r="J14" s="98">
        <v>25</v>
      </c>
      <c r="K14" s="98">
        <v>5.4287229999999997</v>
      </c>
      <c r="L14" s="98">
        <v>2.9552339999999999</v>
      </c>
      <c r="M14" s="101">
        <v>64.997529999999998</v>
      </c>
      <c r="N14" s="101">
        <v>19.173480000000001</v>
      </c>
      <c r="O14" s="95">
        <v>6.3605999999999996E-2</v>
      </c>
      <c r="P14" s="95">
        <v>1.8807000000000001E-2</v>
      </c>
      <c r="Q14" s="104">
        <v>3.0804700000000001E-2</v>
      </c>
      <c r="R14" s="104">
        <v>9.1083999999999991E-3</v>
      </c>
      <c r="S14" s="107">
        <v>-4.3899999999999999E-4</v>
      </c>
      <c r="T14" s="107">
        <v>2.39645E-2</v>
      </c>
      <c r="U14" s="55">
        <v>4917</v>
      </c>
      <c r="V14" s="55">
        <v>100</v>
      </c>
      <c r="W14" s="55">
        <v>275.2</v>
      </c>
      <c r="X14" s="55">
        <v>37</v>
      </c>
      <c r="Y14" s="55">
        <v>127.1</v>
      </c>
      <c r="Z14" s="55">
        <v>32</v>
      </c>
      <c r="AA14" s="55">
        <v>288.89999999999998</v>
      </c>
      <c r="AB14" s="55">
        <v>15</v>
      </c>
      <c r="AC14" s="55">
        <v>53.21</v>
      </c>
      <c r="AD14" s="55">
        <v>2.5</v>
      </c>
      <c r="AE14" s="69"/>
      <c r="AF14" s="69"/>
      <c r="AG14" s="69"/>
      <c r="AH14" s="69"/>
      <c r="AI14" s="69"/>
      <c r="AJ14" s="69"/>
      <c r="AK14" s="69"/>
      <c r="AL14" s="69"/>
      <c r="AM14" s="89"/>
      <c r="AN14" s="69"/>
      <c r="AO14" s="90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EE14" s="68">
        <v>1.1400000000000001E-4</v>
      </c>
      <c r="EF14" s="68">
        <v>6.2000000000000003E-5</v>
      </c>
      <c r="EG14" s="68">
        <v>-5.3104899999999997E-2</v>
      </c>
      <c r="EH14" s="68">
        <v>0</v>
      </c>
      <c r="EI14" s="68">
        <v>1.2226799999999999E-2</v>
      </c>
      <c r="EL14" s="68">
        <v>-4.2118700000000002E-2</v>
      </c>
      <c r="EM14" s="68">
        <v>1.8063300000000001E-2</v>
      </c>
      <c r="EN14" s="68">
        <v>9.3507999999999994E-3</v>
      </c>
      <c r="EO14" s="68">
        <v>1.1291999999999999E-3</v>
      </c>
      <c r="EP14" s="68">
        <v>9.8589099999999999E-2</v>
      </c>
      <c r="EQ14" s="68">
        <v>2.5566E-3</v>
      </c>
      <c r="ER14" s="68">
        <v>6.3605999999999996E-2</v>
      </c>
      <c r="ES14" s="68">
        <v>1.8807000000000001E-2</v>
      </c>
      <c r="EW14" s="68">
        <v>9.0907000000000002E-3</v>
      </c>
      <c r="EX14" s="68">
        <v>9.0909000000000007E-3</v>
      </c>
      <c r="EY14" s="68">
        <v>4.8639E-3</v>
      </c>
      <c r="EZ14" s="68">
        <v>0</v>
      </c>
      <c r="FA14" s="68">
        <v>0.64516260000000003</v>
      </c>
      <c r="FB14" s="68">
        <v>0.34743299999999999</v>
      </c>
      <c r="FC14" s="68">
        <v>7.4044999999999996E-3</v>
      </c>
      <c r="FD14" s="68">
        <v>1</v>
      </c>
      <c r="FE14" s="88">
        <v>-1.5722560000000001E-7</v>
      </c>
      <c r="FF14" s="68">
        <v>1.2790280000000001</v>
      </c>
      <c r="FG14" s="68">
        <v>2.3127E-3</v>
      </c>
      <c r="FH14" s="68">
        <v>-0.2813407</v>
      </c>
      <c r="FI14" s="88">
        <v>-4.6951890000000002E-7</v>
      </c>
      <c r="FJ14" s="68" t="e">
        <f>-inf</f>
        <v>#NAME?</v>
      </c>
      <c r="FK14" s="68" t="s">
        <v>331</v>
      </c>
      <c r="FL14" s="68">
        <v>1.0066299999999999</v>
      </c>
      <c r="FM14" s="68">
        <v>-5.31E-4</v>
      </c>
      <c r="FN14" s="68">
        <v>-6.0989E-3</v>
      </c>
      <c r="FO14" s="88">
        <v>1.415374E-15</v>
      </c>
      <c r="FQ14" s="68" t="s">
        <v>353</v>
      </c>
      <c r="FR14" s="68">
        <v>2.6790000000000001E-4</v>
      </c>
      <c r="FS14" s="88">
        <v>5.228E-7</v>
      </c>
      <c r="FT14" s="68">
        <v>23.295490000000001</v>
      </c>
      <c r="FU14" s="68">
        <v>1.0011270000000001</v>
      </c>
      <c r="FV14" s="68">
        <v>7.0189999999999998E-4</v>
      </c>
      <c r="FW14" s="68">
        <v>1.2E-5</v>
      </c>
      <c r="FX14" s="68">
        <v>1.9599999999999999E-5</v>
      </c>
      <c r="FY14" s="88">
        <v>8.16E-7</v>
      </c>
      <c r="FZ14" s="68">
        <v>2.7020000000000001E-4</v>
      </c>
      <c r="GA14" s="88">
        <v>4.1883E-7</v>
      </c>
      <c r="GB14" s="68">
        <v>1.196E-2</v>
      </c>
      <c r="GC14" s="68">
        <v>1.2999999999999999E-4</v>
      </c>
      <c r="GD14" s="68">
        <v>7.2999999999999996E-4</v>
      </c>
      <c r="GE14" s="68">
        <v>9.2E-5</v>
      </c>
      <c r="GF14" s="68">
        <v>2.24E-4</v>
      </c>
      <c r="GG14" s="68">
        <v>1.5999999999999999E-5</v>
      </c>
      <c r="GH14" s="68">
        <v>262.8</v>
      </c>
      <c r="GI14" s="68">
        <v>1.7</v>
      </c>
      <c r="GJ14" s="68">
        <v>1.96</v>
      </c>
      <c r="GK14" s="68">
        <v>0</v>
      </c>
      <c r="GL14" s="68">
        <v>4696</v>
      </c>
      <c r="GM14" s="68">
        <v>112.2542</v>
      </c>
      <c r="GN14" s="68">
        <v>47632.04</v>
      </c>
      <c r="GO14" s="68">
        <v>48.97345</v>
      </c>
      <c r="GP14" s="68">
        <v>0</v>
      </c>
      <c r="GQ14" s="68">
        <v>582.38720000000001</v>
      </c>
      <c r="GR14" s="68">
        <v>5.4287229999999997</v>
      </c>
      <c r="GS14" s="68">
        <v>2.9552339999999999</v>
      </c>
      <c r="GT14" s="68">
        <v>445.4</v>
      </c>
      <c r="GU14" s="68">
        <v>53.600369999999998</v>
      </c>
      <c r="GV14" s="68">
        <v>1.1718E-3</v>
      </c>
      <c r="GW14" s="68">
        <v>54.385420000000003</v>
      </c>
      <c r="GX14" s="68">
        <v>10.218769999999999</v>
      </c>
      <c r="GY14" s="68">
        <v>2.6125440000000002</v>
      </c>
      <c r="GZ14" s="68">
        <v>54.267850000000003</v>
      </c>
      <c r="HA14" s="68">
        <v>0.99474229999999997</v>
      </c>
      <c r="HB14" s="68">
        <v>7.2723800000000005E-2</v>
      </c>
      <c r="HC14" s="88">
        <v>5.8099999999999998E-11</v>
      </c>
      <c r="HD14" s="88">
        <v>1.6E-13</v>
      </c>
      <c r="HE14" s="88">
        <v>4.962E-10</v>
      </c>
      <c r="HF14" s="88">
        <v>1.3399999999999999E-12</v>
      </c>
      <c r="HG14" s="68">
        <v>1.975E-2</v>
      </c>
      <c r="HH14" s="68">
        <v>0</v>
      </c>
      <c r="HI14" s="88">
        <v>7.0679999999999999E-6</v>
      </c>
      <c r="HJ14" s="68">
        <v>0</v>
      </c>
      <c r="HK14" s="88">
        <v>6.3080000000000001E-9</v>
      </c>
      <c r="HL14" s="68">
        <v>0</v>
      </c>
      <c r="HM14" s="68">
        <v>1.167E-2</v>
      </c>
      <c r="HN14" s="68">
        <v>0</v>
      </c>
      <c r="HO14" s="68">
        <v>298.56</v>
      </c>
      <c r="HP14" s="68">
        <v>0.5</v>
      </c>
      <c r="HQ14" s="68">
        <v>1583.9</v>
      </c>
      <c r="HR14" s="68">
        <v>3</v>
      </c>
      <c r="HS14" s="68">
        <v>1.196E-2</v>
      </c>
      <c r="HT14" s="68">
        <v>-2.6308E-3</v>
      </c>
      <c r="HU14" s="68">
        <v>26.579899999999999</v>
      </c>
      <c r="HV14" s="68">
        <v>80.4392</v>
      </c>
      <c r="HW14" s="68">
        <v>8.3318700000000003</v>
      </c>
      <c r="HX14" s="68">
        <v>80.295900000000003</v>
      </c>
      <c r="HY14" s="68">
        <v>8.5337800000000001</v>
      </c>
      <c r="HZ14" s="68">
        <v>80.0595</v>
      </c>
      <c r="IA14" s="68">
        <v>6.7370200000000002</v>
      </c>
      <c r="IB14" s="88">
        <v>3.9880200000000003E-10</v>
      </c>
      <c r="IC14" s="68">
        <v>21.5047</v>
      </c>
      <c r="ID14" s="68">
        <v>-0.18532999999999999</v>
      </c>
      <c r="IE14" s="88">
        <v>9.9985099999999997E-11</v>
      </c>
      <c r="IF14" s="88">
        <v>7.3544500000000004E-10</v>
      </c>
      <c r="IG14" s="68">
        <v>0</v>
      </c>
      <c r="IH14" s="88">
        <v>1.3625800000000001E-9</v>
      </c>
      <c r="II14" s="68">
        <v>1.2953900000000001E-2</v>
      </c>
      <c r="IJ14" s="68">
        <v>2.9184600000000002E-2</v>
      </c>
      <c r="IK14" s="68">
        <v>2.23731E-2</v>
      </c>
    </row>
    <row r="15" spans="1:245" s="68" customFormat="1" x14ac:dyDescent="0.3">
      <c r="A15" s="19" t="s">
        <v>332</v>
      </c>
      <c r="B15" s="54">
        <v>6.56258E-16</v>
      </c>
      <c r="C15" s="98">
        <v>22084.9</v>
      </c>
      <c r="D15" s="98">
        <v>110.0727</v>
      </c>
      <c r="E15" s="98">
        <v>256958.5</v>
      </c>
      <c r="F15" s="98">
        <v>83.630139999999997</v>
      </c>
      <c r="G15" s="98">
        <v>3102.7</v>
      </c>
      <c r="H15" s="98">
        <v>52.801519999999996</v>
      </c>
      <c r="I15" s="98">
        <v>265.18</v>
      </c>
      <c r="J15" s="98">
        <v>15.908799999999999</v>
      </c>
      <c r="K15" s="98">
        <v>18.62124</v>
      </c>
      <c r="L15" s="98">
        <v>2.9072369999999998</v>
      </c>
      <c r="M15" s="101">
        <v>76.874039999999994</v>
      </c>
      <c r="N15" s="101">
        <v>4.0193019999999997</v>
      </c>
      <c r="O15" s="95">
        <v>6.54367E-2</v>
      </c>
      <c r="P15" s="95">
        <v>3.7039999999999998E-3</v>
      </c>
      <c r="Q15" s="104">
        <v>3.1691299999999999E-2</v>
      </c>
      <c r="R15" s="104">
        <v>1.7949000000000001E-3</v>
      </c>
      <c r="S15" s="107">
        <v>4.6642900000000001E-2</v>
      </c>
      <c r="T15" s="107">
        <v>3.1871999999999998E-3</v>
      </c>
      <c r="U15" s="55">
        <v>4917</v>
      </c>
      <c r="V15" s="55">
        <v>100</v>
      </c>
      <c r="W15" s="55">
        <v>275.2</v>
      </c>
      <c r="X15" s="55">
        <v>37</v>
      </c>
      <c r="Y15" s="55">
        <v>127.1</v>
      </c>
      <c r="Z15" s="55">
        <v>32</v>
      </c>
      <c r="AA15" s="55">
        <v>332.6</v>
      </c>
      <c r="AB15" s="55">
        <v>15</v>
      </c>
      <c r="AC15" s="55">
        <v>53.21</v>
      </c>
      <c r="AD15" s="55">
        <v>2.5</v>
      </c>
      <c r="AE15" s="69"/>
      <c r="AF15" s="69"/>
      <c r="AG15" s="69"/>
      <c r="AH15" s="69"/>
      <c r="AI15" s="69"/>
      <c r="AJ15" s="69"/>
      <c r="AK15" s="69"/>
      <c r="AL15" s="69"/>
      <c r="AM15" s="89"/>
      <c r="AN15" s="69"/>
      <c r="AO15" s="90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EE15" s="68">
        <v>7.2399999999999998E-5</v>
      </c>
      <c r="EF15" s="68">
        <v>1.13E-5</v>
      </c>
      <c r="EG15" s="68">
        <v>8.882835</v>
      </c>
      <c r="EH15" s="68">
        <v>2.4021000000000001E-2</v>
      </c>
      <c r="EI15" s="68">
        <v>1.4461000000000001E-3</v>
      </c>
      <c r="EL15" s="68">
        <v>1.4155999999999999E-3</v>
      </c>
      <c r="EM15" s="68">
        <v>3.2873999999999998E-3</v>
      </c>
      <c r="EN15" s="68">
        <v>1.20611E-2</v>
      </c>
      <c r="EO15" s="68">
        <v>2.3809999999999999E-4</v>
      </c>
      <c r="EP15" s="68">
        <v>8.5850599999999999E-2</v>
      </c>
      <c r="EQ15" s="68">
        <v>9.5960000000000001E-4</v>
      </c>
      <c r="ER15" s="68">
        <v>6.54367E-2</v>
      </c>
      <c r="ES15" s="68">
        <v>3.7039999999999998E-3</v>
      </c>
      <c r="EW15" s="68">
        <v>1.7903999999999999E-3</v>
      </c>
      <c r="EX15" s="68">
        <v>1.7914999999999999E-3</v>
      </c>
      <c r="EY15" s="68">
        <v>1.111E-3</v>
      </c>
      <c r="EZ15" s="68">
        <v>0</v>
      </c>
      <c r="FA15" s="68">
        <v>0.76220379999999999</v>
      </c>
      <c r="FB15" s="68">
        <v>0.2292932</v>
      </c>
      <c r="FC15" s="68">
        <v>8.5030000000000001E-3</v>
      </c>
      <c r="FD15" s="68">
        <v>0.99998330000000002</v>
      </c>
      <c r="FE15" s="68">
        <v>1.6699999999999999E-5</v>
      </c>
      <c r="FF15" s="68">
        <v>0.99159989999999998</v>
      </c>
      <c r="FG15" s="68">
        <v>1.0303999999999999E-3</v>
      </c>
      <c r="FH15" s="68">
        <v>7.3309999999999998E-3</v>
      </c>
      <c r="FI15" s="68">
        <v>3.8699999999999999E-5</v>
      </c>
      <c r="FJ15" s="68">
        <v>0.99067499999999997</v>
      </c>
      <c r="FK15" s="68">
        <v>9.325E-3</v>
      </c>
      <c r="FL15" s="68">
        <v>0.91084889999999996</v>
      </c>
      <c r="FM15" s="68">
        <v>8.8828299999999999E-2</v>
      </c>
      <c r="FN15" s="68">
        <v>3.2279999999999999E-4</v>
      </c>
      <c r="FO15" s="88">
        <v>7.6441910000000007E-15</v>
      </c>
      <c r="FQ15" s="68" t="s">
        <v>353</v>
      </c>
      <c r="FR15" s="68">
        <v>2.6790000000000001E-4</v>
      </c>
      <c r="FS15" s="88">
        <v>5.228E-7</v>
      </c>
      <c r="FT15" s="68">
        <v>23.302520000000001</v>
      </c>
      <c r="FU15" s="68">
        <v>1.0011270000000001</v>
      </c>
      <c r="FV15" s="68">
        <v>7.0189999999999998E-4</v>
      </c>
      <c r="FW15" s="68">
        <v>1.2E-5</v>
      </c>
      <c r="FX15" s="68">
        <v>1.9599999999999999E-5</v>
      </c>
      <c r="FY15" s="88">
        <v>8.16E-7</v>
      </c>
      <c r="FZ15" s="68">
        <v>2.7020000000000001E-4</v>
      </c>
      <c r="GA15" s="88">
        <v>4.1883E-7</v>
      </c>
      <c r="GB15" s="68">
        <v>1.196E-2</v>
      </c>
      <c r="GC15" s="68">
        <v>1.2999999999999999E-4</v>
      </c>
      <c r="GD15" s="68">
        <v>7.2999999999999996E-4</v>
      </c>
      <c r="GE15" s="68">
        <v>9.2E-5</v>
      </c>
      <c r="GF15" s="68">
        <v>2.24E-4</v>
      </c>
      <c r="GG15" s="68">
        <v>1.5999999999999999E-5</v>
      </c>
      <c r="GH15" s="68">
        <v>262.8</v>
      </c>
      <c r="GI15" s="68">
        <v>1.7</v>
      </c>
      <c r="GJ15" s="68">
        <v>1.96</v>
      </c>
      <c r="GK15" s="68">
        <v>0</v>
      </c>
      <c r="GL15" s="68">
        <v>22084.9</v>
      </c>
      <c r="GM15" s="68">
        <v>110.0727</v>
      </c>
      <c r="GN15" s="68">
        <v>257248.2</v>
      </c>
      <c r="GO15" s="68">
        <v>83.724419999999995</v>
      </c>
      <c r="GP15" s="68">
        <v>6179.3620000000001</v>
      </c>
      <c r="GQ15" s="68">
        <v>370.71519999999998</v>
      </c>
      <c r="GR15" s="68">
        <v>18.62124</v>
      </c>
      <c r="GS15" s="68">
        <v>2.9072369999999998</v>
      </c>
      <c r="GT15" s="68">
        <v>3102.7</v>
      </c>
      <c r="GU15" s="68">
        <v>52.801519999999996</v>
      </c>
      <c r="GV15" s="68">
        <v>7.739E-4</v>
      </c>
      <c r="GW15" s="68">
        <v>17.648289999999999</v>
      </c>
      <c r="GX15" s="68">
        <v>11.74784</v>
      </c>
      <c r="GY15" s="68">
        <v>1.1273519999999999</v>
      </c>
      <c r="GZ15" s="68">
        <v>17.436689999999999</v>
      </c>
      <c r="HA15" s="68">
        <v>0.95855559999999995</v>
      </c>
      <c r="HB15" s="68">
        <v>0.18542620000000001</v>
      </c>
      <c r="HC15" s="88">
        <v>5.8099999999999998E-11</v>
      </c>
      <c r="HD15" s="88">
        <v>1.6E-13</v>
      </c>
      <c r="HE15" s="88">
        <v>4.962E-10</v>
      </c>
      <c r="HF15" s="88">
        <v>1.3399999999999999E-12</v>
      </c>
      <c r="HG15" s="68">
        <v>1.975E-2</v>
      </c>
      <c r="HH15" s="68">
        <v>0</v>
      </c>
      <c r="HI15" s="88">
        <v>7.0679999999999999E-6</v>
      </c>
      <c r="HJ15" s="68">
        <v>0</v>
      </c>
      <c r="HK15" s="88">
        <v>6.3080000000000001E-9</v>
      </c>
      <c r="HL15" s="68">
        <v>0</v>
      </c>
      <c r="HM15" s="68">
        <v>1.167E-2</v>
      </c>
      <c r="HN15" s="68">
        <v>0</v>
      </c>
      <c r="HO15" s="68">
        <v>298.56</v>
      </c>
      <c r="HP15" s="68">
        <v>0.5</v>
      </c>
      <c r="HQ15" s="68">
        <v>1583.9</v>
      </c>
      <c r="HR15" s="68">
        <v>3</v>
      </c>
      <c r="HS15" s="68">
        <v>1.196E-2</v>
      </c>
      <c r="HT15" s="68">
        <v>8.8399999999999994E-5</v>
      </c>
      <c r="HU15" s="68">
        <v>25.353400000000001</v>
      </c>
      <c r="HV15" s="68">
        <v>80.434200000000004</v>
      </c>
      <c r="HW15" s="68">
        <v>8.4019200000000005</v>
      </c>
      <c r="HX15" s="68">
        <v>80.2941</v>
      </c>
      <c r="HY15" s="68">
        <v>8.1290999999999993</v>
      </c>
      <c r="HZ15" s="68">
        <v>80.042299999999997</v>
      </c>
      <c r="IA15" s="68">
        <v>6.7587900000000003</v>
      </c>
      <c r="IB15" s="88">
        <v>4.08261E-10</v>
      </c>
      <c r="IC15" s="68">
        <v>21.856300000000001</v>
      </c>
      <c r="ID15" s="68">
        <v>-0.18595300000000001</v>
      </c>
      <c r="IE15" s="88">
        <v>9.9985099999999997E-11</v>
      </c>
      <c r="IF15" s="88">
        <v>7.7188000000000003E-10</v>
      </c>
      <c r="IG15" s="68">
        <v>0</v>
      </c>
      <c r="IH15" s="88">
        <v>1.5187699999999999E-9</v>
      </c>
      <c r="II15" s="68">
        <v>1.28243E-2</v>
      </c>
      <c r="IJ15" s="68">
        <v>2.6957600000000002E-2</v>
      </c>
      <c r="IK15" s="68">
        <v>2.11731E-2</v>
      </c>
    </row>
    <row r="16" spans="1:245" s="11" customFormat="1" x14ac:dyDescent="0.3">
      <c r="A16" s="24" t="s">
        <v>330</v>
      </c>
      <c r="B16" s="56">
        <v>1.3438879999999999E-16</v>
      </c>
      <c r="C16" s="97">
        <v>4522.6000000000004</v>
      </c>
      <c r="D16" s="97">
        <v>63.411360000000002</v>
      </c>
      <c r="E16" s="97">
        <v>47567.68</v>
      </c>
      <c r="F16" s="97">
        <v>27.89265</v>
      </c>
      <c r="G16" s="97">
        <v>674.7</v>
      </c>
      <c r="H16" s="97">
        <v>25.55386</v>
      </c>
      <c r="I16" s="97">
        <v>87.050020000000004</v>
      </c>
      <c r="J16" s="97">
        <v>11.693160000000001</v>
      </c>
      <c r="K16" s="97">
        <v>1.2553859999999999</v>
      </c>
      <c r="L16" s="97">
        <v>1.7046319999999999</v>
      </c>
      <c r="M16" s="100">
        <v>95.462239999999994</v>
      </c>
      <c r="N16" s="100">
        <v>11.519270000000001</v>
      </c>
      <c r="O16" s="94">
        <v>8.9966400000000002E-2</v>
      </c>
      <c r="P16" s="94">
        <v>1.08377E-2</v>
      </c>
      <c r="Q16" s="103">
        <v>4.3570999999999999E-2</v>
      </c>
      <c r="R16" s="103">
        <v>5.2494000000000004E-3</v>
      </c>
      <c r="S16" s="106">
        <v>8.3101099999999997E-2</v>
      </c>
      <c r="T16" s="106">
        <v>1.15257E-2</v>
      </c>
      <c r="U16" s="57">
        <v>4849.5</v>
      </c>
      <c r="V16" s="57">
        <v>50</v>
      </c>
      <c r="W16" s="57">
        <v>257.42</v>
      </c>
      <c r="X16" s="57">
        <v>7</v>
      </c>
      <c r="Y16" s="57">
        <v>105.9</v>
      </c>
      <c r="Z16" s="57">
        <v>13</v>
      </c>
      <c r="AA16" s="57">
        <v>327.71</v>
      </c>
      <c r="AB16" s="57">
        <v>7.7</v>
      </c>
      <c r="AC16" s="57">
        <v>53.704999999999998</v>
      </c>
      <c r="AD16" s="57">
        <v>0.84</v>
      </c>
      <c r="AE16" s="65" t="s">
        <v>0</v>
      </c>
      <c r="AF16" s="65"/>
      <c r="AG16" s="65"/>
      <c r="AH16" s="65"/>
      <c r="AI16" s="65"/>
      <c r="AJ16" s="65"/>
      <c r="AK16" s="65"/>
      <c r="AL16" s="65"/>
      <c r="AM16" s="66"/>
      <c r="AN16" s="65"/>
      <c r="AO16" s="67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EE16" s="11">
        <v>2.6400000000000001E-5</v>
      </c>
      <c r="EF16" s="11">
        <v>3.5800000000000003E-5</v>
      </c>
      <c r="EG16" s="11">
        <v>43.455779999999997</v>
      </c>
      <c r="EH16" s="11">
        <v>4.2621300000000001E-2</v>
      </c>
      <c r="EI16" s="11">
        <v>5.7292000000000003E-3</v>
      </c>
      <c r="EL16" s="11">
        <v>3.5300699999999997E-2</v>
      </c>
      <c r="EM16" s="11">
        <v>8.6581999999999996E-3</v>
      </c>
      <c r="EN16" s="11">
        <v>1.4168E-2</v>
      </c>
      <c r="EO16" s="11">
        <v>5.5509999999999999E-4</v>
      </c>
      <c r="EP16" s="11">
        <v>9.4970100000000002E-2</v>
      </c>
      <c r="EQ16" s="11">
        <v>1.6364999999999999E-3</v>
      </c>
      <c r="ER16" s="11">
        <v>8.9966400000000002E-2</v>
      </c>
      <c r="ES16" s="11">
        <v>1.08377E-2</v>
      </c>
      <c r="EW16" s="11">
        <v>5.2386000000000004E-3</v>
      </c>
      <c r="EX16" s="11">
        <v>5.2392000000000003E-3</v>
      </c>
      <c r="EY16" s="11">
        <v>4.3544999999999999E-3</v>
      </c>
      <c r="EZ16" s="11">
        <v>0</v>
      </c>
      <c r="FA16" s="11">
        <v>0.94728480000000004</v>
      </c>
      <c r="FB16" s="11">
        <v>4.5028800000000001E-2</v>
      </c>
      <c r="FC16" s="11">
        <v>7.6864000000000004E-3</v>
      </c>
      <c r="FD16" s="11">
        <v>0.99997020000000003</v>
      </c>
      <c r="FE16" s="11">
        <v>2.9799999999999999E-5</v>
      </c>
      <c r="FF16" s="11">
        <v>0.84412929999999997</v>
      </c>
      <c r="FG16" s="11">
        <v>1.906E-4</v>
      </c>
      <c r="FH16" s="11">
        <v>0.15562139999999999</v>
      </c>
      <c r="FI16" s="11">
        <v>5.8699999999999997E-5</v>
      </c>
      <c r="FJ16" s="11">
        <v>0.99474459999999998</v>
      </c>
      <c r="FK16" s="11">
        <v>5.2554000000000003E-3</v>
      </c>
      <c r="FL16" s="11">
        <v>0.54333719999999996</v>
      </c>
      <c r="FM16" s="11">
        <v>0.43455779999999999</v>
      </c>
      <c r="FN16" s="11">
        <v>2.2105E-2</v>
      </c>
      <c r="FO16" s="12">
        <v>1.415065E-15</v>
      </c>
      <c r="FQ16" s="11" t="s">
        <v>353</v>
      </c>
      <c r="FR16" s="11">
        <v>2.6790000000000001E-4</v>
      </c>
      <c r="FS16" s="12">
        <v>5.228E-7</v>
      </c>
      <c r="FT16" s="11">
        <v>23.316269999999999</v>
      </c>
      <c r="FU16" s="11">
        <v>1.001128</v>
      </c>
      <c r="FV16" s="11">
        <v>7.0189999999999998E-4</v>
      </c>
      <c r="FW16" s="11">
        <v>1.2E-5</v>
      </c>
      <c r="FX16" s="11">
        <v>1.9599999999999999E-5</v>
      </c>
      <c r="FY16" s="12">
        <v>8.16E-7</v>
      </c>
      <c r="FZ16" s="11">
        <v>2.7020000000000001E-4</v>
      </c>
      <c r="GA16" s="12">
        <v>4.1883E-7</v>
      </c>
      <c r="GB16" s="11">
        <v>1.196E-2</v>
      </c>
      <c r="GC16" s="11">
        <v>1.2999999999999999E-4</v>
      </c>
      <c r="GD16" s="11">
        <v>7.2999999999999996E-4</v>
      </c>
      <c r="GE16" s="11">
        <v>9.2E-5</v>
      </c>
      <c r="GF16" s="11">
        <v>2.24E-4</v>
      </c>
      <c r="GG16" s="11">
        <v>1.5999999999999999E-5</v>
      </c>
      <c r="GH16" s="11">
        <v>262.8</v>
      </c>
      <c r="GI16" s="11">
        <v>1.7</v>
      </c>
      <c r="GJ16" s="11">
        <v>1.96</v>
      </c>
      <c r="GK16" s="11">
        <v>0</v>
      </c>
      <c r="GL16" s="11">
        <v>4522.6000000000004</v>
      </c>
      <c r="GM16" s="11">
        <v>63.411360000000002</v>
      </c>
      <c r="GN16" s="11">
        <v>47621.32</v>
      </c>
      <c r="GO16" s="11">
        <v>27.924099999999999</v>
      </c>
      <c r="GP16" s="11">
        <v>2029.681</v>
      </c>
      <c r="GQ16" s="11">
        <v>272.64080000000001</v>
      </c>
      <c r="GR16" s="11">
        <v>1.2553859999999999</v>
      </c>
      <c r="GS16" s="11">
        <v>1.7046319999999999</v>
      </c>
      <c r="GT16" s="11">
        <v>674.7</v>
      </c>
      <c r="GU16" s="11">
        <v>25.55386</v>
      </c>
      <c r="GV16" s="11">
        <v>1.5129999999999999E-4</v>
      </c>
      <c r="GW16" s="11">
        <v>251.27080000000001</v>
      </c>
      <c r="GX16" s="11">
        <v>10.61088</v>
      </c>
      <c r="GY16" s="11">
        <v>1.7364850000000001</v>
      </c>
      <c r="GZ16" s="11">
        <v>251.2501</v>
      </c>
      <c r="HA16" s="11">
        <v>0.99978409999999995</v>
      </c>
      <c r="HB16" s="11">
        <v>1.39116E-2</v>
      </c>
      <c r="HC16" s="12">
        <v>5.8099999999999998E-11</v>
      </c>
      <c r="HD16" s="12">
        <v>1.6E-13</v>
      </c>
      <c r="HE16" s="12">
        <v>4.962E-10</v>
      </c>
      <c r="HF16" s="12">
        <v>1.3399999999999999E-12</v>
      </c>
      <c r="HG16" s="11">
        <v>1.975E-2</v>
      </c>
      <c r="HH16" s="11">
        <v>0</v>
      </c>
      <c r="HI16" s="12">
        <v>7.0679999999999999E-6</v>
      </c>
      <c r="HJ16" s="11">
        <v>0</v>
      </c>
      <c r="HK16" s="12">
        <v>6.3080000000000001E-9</v>
      </c>
      <c r="HL16" s="11">
        <v>0</v>
      </c>
      <c r="HM16" s="11">
        <v>1.167E-2</v>
      </c>
      <c r="HN16" s="11">
        <v>0</v>
      </c>
      <c r="HO16" s="11">
        <v>298.56</v>
      </c>
      <c r="HP16" s="11">
        <v>0.5</v>
      </c>
      <c r="HQ16" s="11">
        <v>1583.9</v>
      </c>
      <c r="HR16" s="11">
        <v>3</v>
      </c>
      <c r="HS16" s="11">
        <v>1.196E-2</v>
      </c>
      <c r="HT16" s="11">
        <v>2.2047999999999998E-3</v>
      </c>
      <c r="HU16" s="11">
        <v>25.562999999999999</v>
      </c>
      <c r="HV16" s="11">
        <v>80.433400000000006</v>
      </c>
      <c r="HW16" s="11">
        <v>8.4225200000000005</v>
      </c>
      <c r="HX16" s="11">
        <v>80.292400000000001</v>
      </c>
      <c r="HY16" s="11">
        <v>8.1191899999999997</v>
      </c>
      <c r="HZ16" s="11">
        <v>80.0321</v>
      </c>
      <c r="IA16" s="11">
        <v>6.6712400000000001</v>
      </c>
      <c r="IB16" s="12">
        <v>4.2387100000000001E-10</v>
      </c>
      <c r="IC16" s="11">
        <v>22.3504</v>
      </c>
      <c r="ID16" s="11">
        <v>-0.185478</v>
      </c>
      <c r="IE16" s="12">
        <v>9.9985099999999997E-11</v>
      </c>
      <c r="IF16" s="12">
        <v>7.9827999999999996E-10</v>
      </c>
      <c r="IG16" s="11">
        <v>0</v>
      </c>
      <c r="IH16" s="12">
        <v>1.60773E-9</v>
      </c>
      <c r="II16" s="11">
        <v>1.28133E-2</v>
      </c>
      <c r="IJ16" s="11">
        <v>2.59647E-2</v>
      </c>
      <c r="IK16" s="11">
        <v>2.0401499999999999E-2</v>
      </c>
    </row>
    <row r="17" spans="1:245" s="11" customFormat="1" x14ac:dyDescent="0.3">
      <c r="A17" s="24" t="s">
        <v>329</v>
      </c>
      <c r="B17" s="56">
        <v>1.1515379999999999E-16</v>
      </c>
      <c r="C17" s="97">
        <v>3875.3</v>
      </c>
      <c r="D17" s="97">
        <v>62.801270000000002</v>
      </c>
      <c r="E17" s="97">
        <v>42877.58</v>
      </c>
      <c r="F17" s="97">
        <v>28.861740000000001</v>
      </c>
      <c r="G17" s="97">
        <v>539.14</v>
      </c>
      <c r="H17" s="97">
        <v>15.75468</v>
      </c>
      <c r="I17" s="97">
        <v>57.63</v>
      </c>
      <c r="J17" s="97">
        <v>9.3477270000000008</v>
      </c>
      <c r="K17" s="97">
        <v>-1.7835380000000001</v>
      </c>
      <c r="L17" s="97">
        <v>1.704577</v>
      </c>
      <c r="M17" s="100">
        <v>116.70699999999999</v>
      </c>
      <c r="N17" s="100">
        <v>13.484859999999999</v>
      </c>
      <c r="O17" s="94">
        <v>0.10451199999999999</v>
      </c>
      <c r="P17" s="94">
        <v>1.1963400000000001E-2</v>
      </c>
      <c r="Q17" s="103">
        <v>5.0615300000000002E-2</v>
      </c>
      <c r="R17" s="103">
        <v>5.7946999999999999E-3</v>
      </c>
      <c r="S17" s="106">
        <v>6.0935000000000003E-2</v>
      </c>
      <c r="T17" s="106">
        <v>1.0140100000000001E-2</v>
      </c>
      <c r="U17" s="57">
        <v>4849.5</v>
      </c>
      <c r="V17" s="57">
        <v>50</v>
      </c>
      <c r="W17" s="57">
        <v>257.42</v>
      </c>
      <c r="X17" s="57">
        <v>7</v>
      </c>
      <c r="Y17" s="57">
        <v>105.9</v>
      </c>
      <c r="Z17" s="57">
        <v>13</v>
      </c>
      <c r="AA17" s="57">
        <v>327.71</v>
      </c>
      <c r="AB17" s="57">
        <v>7.7</v>
      </c>
      <c r="AC17" s="57">
        <v>53.704999999999998</v>
      </c>
      <c r="AD17" s="57">
        <v>0.84</v>
      </c>
      <c r="AE17" s="65" t="s">
        <v>0</v>
      </c>
      <c r="AF17" s="65"/>
      <c r="AG17" s="65"/>
      <c r="AH17" s="65"/>
      <c r="AI17" s="65"/>
      <c r="AJ17" s="65"/>
      <c r="AK17" s="65"/>
      <c r="AL17" s="65"/>
      <c r="AM17" s="66"/>
      <c r="AN17" s="65"/>
      <c r="AO17" s="67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EE17" s="11">
        <v>-4.1499999999999999E-5</v>
      </c>
      <c r="EF17" s="11">
        <v>3.9700000000000003E-5</v>
      </c>
      <c r="EG17" s="11">
        <v>-20.21733</v>
      </c>
      <c r="EH17" s="11">
        <v>3.1312600000000003E-2</v>
      </c>
      <c r="EI17" s="11">
        <v>5.0813999999999998E-3</v>
      </c>
      <c r="EL17" s="11">
        <v>9.7482000000000003E-3</v>
      </c>
      <c r="EM17" s="11">
        <v>5.8862999999999997E-3</v>
      </c>
      <c r="EN17" s="11">
        <v>1.2559799999999999E-2</v>
      </c>
      <c r="EO17" s="11">
        <v>3.88E-4</v>
      </c>
      <c r="EP17" s="11">
        <v>9.0278800000000006E-2</v>
      </c>
      <c r="EQ17" s="11">
        <v>1.7202000000000001E-3</v>
      </c>
      <c r="ER17" s="11">
        <v>0.10451199999999999</v>
      </c>
      <c r="ES17" s="11">
        <v>1.1963400000000001E-2</v>
      </c>
      <c r="EW17" s="11">
        <v>5.7827E-3</v>
      </c>
      <c r="EX17" s="11">
        <v>5.7834999999999996E-3</v>
      </c>
      <c r="EY17" s="11">
        <v>4.5101999999999998E-3</v>
      </c>
      <c r="EZ17" s="11">
        <v>0</v>
      </c>
      <c r="FA17" s="11">
        <v>1.1576329999999999</v>
      </c>
      <c r="FB17" s="11">
        <v>-0.16571920000000001</v>
      </c>
      <c r="FC17" s="11">
        <v>8.0859E-3</v>
      </c>
      <c r="FD17" s="11">
        <v>0.99997820000000004</v>
      </c>
      <c r="FE17" s="11">
        <v>2.1800000000000001E-5</v>
      </c>
      <c r="FF17" s="11">
        <v>0.95222580000000001</v>
      </c>
      <c r="FG17" s="11">
        <v>-7.5210000000000001E-4</v>
      </c>
      <c r="FH17" s="11">
        <v>4.8477800000000001E-2</v>
      </c>
      <c r="FI17" s="11">
        <v>4.85E-5</v>
      </c>
      <c r="FJ17" s="11">
        <v>0.99284649999999997</v>
      </c>
      <c r="FK17" s="11">
        <v>7.1535000000000001E-3</v>
      </c>
      <c r="FL17" s="11">
        <v>1.2060470000000001</v>
      </c>
      <c r="FM17" s="11">
        <v>-0.2021733</v>
      </c>
      <c r="FN17" s="11">
        <v>-3.8733999999999999E-3</v>
      </c>
      <c r="FO17" s="12">
        <v>1.2755359999999999E-15</v>
      </c>
      <c r="FQ17" s="11" t="s">
        <v>353</v>
      </c>
      <c r="FR17" s="11">
        <v>2.6790000000000001E-4</v>
      </c>
      <c r="FS17" s="12">
        <v>5.228E-7</v>
      </c>
      <c r="FT17" s="11">
        <v>23.3233</v>
      </c>
      <c r="FU17" s="11">
        <v>1.001128</v>
      </c>
      <c r="FV17" s="11">
        <v>7.0189999999999998E-4</v>
      </c>
      <c r="FW17" s="11">
        <v>1.2E-5</v>
      </c>
      <c r="FX17" s="11">
        <v>1.9599999999999999E-5</v>
      </c>
      <c r="FY17" s="12">
        <v>8.16E-7</v>
      </c>
      <c r="FZ17" s="11">
        <v>2.7020000000000001E-4</v>
      </c>
      <c r="GA17" s="12">
        <v>4.1883E-7</v>
      </c>
      <c r="GB17" s="11">
        <v>1.196E-2</v>
      </c>
      <c r="GC17" s="11">
        <v>1.2999999999999999E-4</v>
      </c>
      <c r="GD17" s="11">
        <v>7.2999999999999996E-4</v>
      </c>
      <c r="GE17" s="11">
        <v>9.2E-5</v>
      </c>
      <c r="GF17" s="11">
        <v>2.24E-4</v>
      </c>
      <c r="GG17" s="11">
        <v>1.5999999999999999E-5</v>
      </c>
      <c r="GH17" s="11">
        <v>262.8</v>
      </c>
      <c r="GI17" s="11">
        <v>1.7</v>
      </c>
      <c r="GJ17" s="11">
        <v>1.96</v>
      </c>
      <c r="GK17" s="11">
        <v>0</v>
      </c>
      <c r="GL17" s="11">
        <v>3875.3</v>
      </c>
      <c r="GM17" s="11">
        <v>62.801270000000002</v>
      </c>
      <c r="GN17" s="11">
        <v>42925.93</v>
      </c>
      <c r="GO17" s="11">
        <v>28.894290000000002</v>
      </c>
      <c r="GP17" s="11">
        <v>1344.1220000000001</v>
      </c>
      <c r="GQ17" s="11">
        <v>218.01990000000001</v>
      </c>
      <c r="GR17" s="11">
        <v>-1.7835380000000001</v>
      </c>
      <c r="GS17" s="11">
        <v>1.704577</v>
      </c>
      <c r="GT17" s="11">
        <v>539.14</v>
      </c>
      <c r="GU17" s="11">
        <v>15.75468</v>
      </c>
      <c r="GV17" s="11">
        <v>-5.6030000000000001E-4</v>
      </c>
      <c r="GW17" s="11">
        <v>-79.312880000000007</v>
      </c>
      <c r="GX17" s="11">
        <v>11.16685</v>
      </c>
      <c r="GY17" s="11">
        <v>1.920955</v>
      </c>
      <c r="GZ17" s="11">
        <v>-79.252960000000002</v>
      </c>
      <c r="HA17" s="11">
        <v>0.99777819999999995</v>
      </c>
      <c r="HB17" s="11">
        <v>4.5158799999999999E-2</v>
      </c>
      <c r="HC17" s="12">
        <v>5.8099999999999998E-11</v>
      </c>
      <c r="HD17" s="12">
        <v>1.6E-13</v>
      </c>
      <c r="HE17" s="12">
        <v>4.962E-10</v>
      </c>
      <c r="HF17" s="12">
        <v>1.3399999999999999E-12</v>
      </c>
      <c r="HG17" s="11">
        <v>1.975E-2</v>
      </c>
      <c r="HH17" s="11">
        <v>0</v>
      </c>
      <c r="HI17" s="12">
        <v>7.0679999999999999E-6</v>
      </c>
      <c r="HJ17" s="11">
        <v>0</v>
      </c>
      <c r="HK17" s="12">
        <v>6.3080000000000001E-9</v>
      </c>
      <c r="HL17" s="11">
        <v>0</v>
      </c>
      <c r="HM17" s="11">
        <v>1.167E-2</v>
      </c>
      <c r="HN17" s="11">
        <v>0</v>
      </c>
      <c r="HO17" s="11">
        <v>298.56</v>
      </c>
      <c r="HP17" s="11">
        <v>0.5</v>
      </c>
      <c r="HQ17" s="11">
        <v>1583.9</v>
      </c>
      <c r="HR17" s="11">
        <v>3</v>
      </c>
      <c r="HS17" s="11">
        <v>1.196E-2</v>
      </c>
      <c r="HT17" s="11">
        <v>6.089E-4</v>
      </c>
      <c r="HU17" s="11">
        <v>27.7608</v>
      </c>
      <c r="HV17" s="11">
        <v>80.440299999999993</v>
      </c>
      <c r="HW17" s="11">
        <v>8.3869500000000006</v>
      </c>
      <c r="HX17" s="11">
        <v>80.296800000000005</v>
      </c>
      <c r="HY17" s="11">
        <v>8.0830099999999998</v>
      </c>
      <c r="HZ17" s="11">
        <v>80.052300000000002</v>
      </c>
      <c r="IA17" s="11">
        <v>6.6818200000000001</v>
      </c>
      <c r="IB17" s="12">
        <v>4.4069800000000002E-10</v>
      </c>
      <c r="IC17" s="11">
        <v>22.444500000000001</v>
      </c>
      <c r="ID17" s="11">
        <v>-0.18668799999999999</v>
      </c>
      <c r="IE17" s="12">
        <v>9.9985099999999997E-11</v>
      </c>
      <c r="IF17" s="12">
        <v>7.8467499999999998E-10</v>
      </c>
      <c r="IG17" s="11">
        <v>0</v>
      </c>
      <c r="IH17" s="12">
        <v>1.5020600000000001E-9</v>
      </c>
      <c r="II17" s="11">
        <v>1.28979E-2</v>
      </c>
      <c r="IJ17" s="11">
        <v>2.6410699999999999E-2</v>
      </c>
      <c r="IK17" s="11">
        <v>2.0384300000000001E-2</v>
      </c>
    </row>
    <row r="18" spans="1:245" s="11" customFormat="1" x14ac:dyDescent="0.3">
      <c r="A18" s="24" t="s">
        <v>328</v>
      </c>
      <c r="B18" s="56">
        <v>4.3956780000000001E-16</v>
      </c>
      <c r="C18" s="97">
        <v>14793</v>
      </c>
      <c r="D18" s="97">
        <v>68.622150000000005</v>
      </c>
      <c r="E18" s="97">
        <v>77522.179999999993</v>
      </c>
      <c r="F18" s="97">
        <v>38.639360000000003</v>
      </c>
      <c r="G18" s="97">
        <v>952.29989999999998</v>
      </c>
      <c r="H18" s="97">
        <v>18.384779999999999</v>
      </c>
      <c r="I18" s="97">
        <v>54.56</v>
      </c>
      <c r="J18" s="97">
        <v>10.206860000000001</v>
      </c>
      <c r="K18" s="97">
        <v>29.47785</v>
      </c>
      <c r="L18" s="97">
        <v>1.8691329999999999</v>
      </c>
      <c r="M18" s="100">
        <v>40.974800000000002</v>
      </c>
      <c r="N18" s="100">
        <v>3.8229660000000001</v>
      </c>
      <c r="O18" s="94">
        <v>7.7802899999999994E-2</v>
      </c>
      <c r="P18" s="94">
        <v>8.9642999999999997E-3</v>
      </c>
      <c r="Q18" s="103">
        <v>3.7680199999999997E-2</v>
      </c>
      <c r="R18" s="103">
        <v>4.3420000000000004E-3</v>
      </c>
      <c r="S18" s="106">
        <v>3.1707600000000002E-2</v>
      </c>
      <c r="T18" s="106">
        <v>6.0971000000000003E-3</v>
      </c>
      <c r="U18" s="57">
        <v>4849.5</v>
      </c>
      <c r="V18" s="57">
        <v>50</v>
      </c>
      <c r="W18" s="57">
        <v>257.42</v>
      </c>
      <c r="X18" s="57">
        <v>7</v>
      </c>
      <c r="Y18" s="57">
        <v>105.9</v>
      </c>
      <c r="Z18" s="57">
        <v>13</v>
      </c>
      <c r="AA18" s="57">
        <v>327.71</v>
      </c>
      <c r="AB18" s="57">
        <v>7.7</v>
      </c>
      <c r="AC18" s="57">
        <v>53.704999999999998</v>
      </c>
      <c r="AD18" s="57">
        <v>0.84</v>
      </c>
      <c r="AE18" s="65" t="s">
        <v>1</v>
      </c>
      <c r="AF18" s="65"/>
      <c r="AG18" s="65"/>
      <c r="AH18" s="65"/>
      <c r="AI18" s="65"/>
      <c r="AJ18" s="65"/>
      <c r="AK18" s="65"/>
      <c r="AL18" s="65"/>
      <c r="AM18" s="66"/>
      <c r="AN18" s="65"/>
      <c r="AO18" s="67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EE18" s="11">
        <v>3.7980000000000002E-4</v>
      </c>
      <c r="EF18" s="11">
        <v>2.41E-5</v>
      </c>
      <c r="EG18" s="11">
        <v>1.1508179999999999</v>
      </c>
      <c r="EH18" s="11">
        <v>1.6401099999999998E-2</v>
      </c>
      <c r="EI18" s="11">
        <v>3.0693999999999999E-3</v>
      </c>
      <c r="EL18" s="11">
        <v>3.8335999999999999E-3</v>
      </c>
      <c r="EM18" s="11">
        <v>3.7964000000000001E-3</v>
      </c>
      <c r="EN18" s="11">
        <v>1.2270400000000001E-2</v>
      </c>
      <c r="EO18" s="11">
        <v>2.6689999999999998E-4</v>
      </c>
      <c r="EP18" s="11">
        <v>0.19060779999999999</v>
      </c>
      <c r="EQ18" s="11">
        <v>2.1032999999999998E-3</v>
      </c>
      <c r="ER18" s="11">
        <v>7.7802899999999994E-2</v>
      </c>
      <c r="ES18" s="11">
        <v>8.9642999999999997E-3</v>
      </c>
      <c r="EW18" s="11">
        <v>4.333E-3</v>
      </c>
      <c r="EX18" s="11">
        <v>4.3336E-3</v>
      </c>
      <c r="EY18" s="11">
        <v>3.0522000000000001E-3</v>
      </c>
      <c r="EZ18" s="11">
        <v>0</v>
      </c>
      <c r="FA18" s="11">
        <v>0.40817870000000001</v>
      </c>
      <c r="FB18" s="11">
        <v>0.58799140000000005</v>
      </c>
      <c r="FC18" s="11">
        <v>3.8298E-3</v>
      </c>
      <c r="FD18" s="11">
        <v>0.99998860000000001</v>
      </c>
      <c r="FE18" s="11">
        <v>1.1399999999999999E-5</v>
      </c>
      <c r="FF18" s="11">
        <v>0.97469340000000004</v>
      </c>
      <c r="FG18" s="11">
        <v>5.7666999999999996E-3</v>
      </c>
      <c r="FH18" s="11">
        <v>1.95141E-2</v>
      </c>
      <c r="FI18" s="11">
        <v>2.58E-5</v>
      </c>
      <c r="FJ18" s="11">
        <v>0.98634259999999996</v>
      </c>
      <c r="FK18" s="11">
        <v>1.36574E-2</v>
      </c>
      <c r="FL18" s="11">
        <v>0.98832520000000001</v>
      </c>
      <c r="FM18" s="11">
        <v>1.15082E-2</v>
      </c>
      <c r="FN18" s="11">
        <v>1.6660000000000001E-4</v>
      </c>
      <c r="FO18" s="12">
        <v>2.3061370000000002E-15</v>
      </c>
      <c r="FQ18" s="11" t="s">
        <v>353</v>
      </c>
      <c r="FR18" s="11">
        <v>2.6790000000000001E-4</v>
      </c>
      <c r="FS18" s="12">
        <v>5.228E-7</v>
      </c>
      <c r="FT18" s="11">
        <v>23.330020000000001</v>
      </c>
      <c r="FU18" s="11">
        <v>1.001128</v>
      </c>
      <c r="FV18" s="11">
        <v>7.0189999999999998E-4</v>
      </c>
      <c r="FW18" s="11">
        <v>1.2E-5</v>
      </c>
      <c r="FX18" s="11">
        <v>1.9599999999999999E-5</v>
      </c>
      <c r="FY18" s="12">
        <v>8.16E-7</v>
      </c>
      <c r="FZ18" s="11">
        <v>2.7020000000000001E-4</v>
      </c>
      <c r="GA18" s="12">
        <v>4.1883E-7</v>
      </c>
      <c r="GB18" s="11">
        <v>1.196E-2</v>
      </c>
      <c r="GC18" s="11">
        <v>1.2999999999999999E-4</v>
      </c>
      <c r="GD18" s="11">
        <v>7.2999999999999996E-4</v>
      </c>
      <c r="GE18" s="11">
        <v>9.2E-5</v>
      </c>
      <c r="GF18" s="11">
        <v>2.24E-4</v>
      </c>
      <c r="GG18" s="11">
        <v>1.5999999999999999E-5</v>
      </c>
      <c r="GH18" s="11">
        <v>262.8</v>
      </c>
      <c r="GI18" s="11">
        <v>1.7</v>
      </c>
      <c r="GJ18" s="11">
        <v>1.96</v>
      </c>
      <c r="GK18" s="11">
        <v>0</v>
      </c>
      <c r="GL18" s="11">
        <v>14793</v>
      </c>
      <c r="GM18" s="11">
        <v>68.622150000000005</v>
      </c>
      <c r="GN18" s="11">
        <v>77609.61</v>
      </c>
      <c r="GO18" s="11">
        <v>38.682940000000002</v>
      </c>
      <c r="GP18" s="11">
        <v>1272.886</v>
      </c>
      <c r="GQ18" s="11">
        <v>238.12629999999999</v>
      </c>
      <c r="GR18" s="11">
        <v>29.47785</v>
      </c>
      <c r="GS18" s="11">
        <v>1.8691329999999999</v>
      </c>
      <c r="GT18" s="11">
        <v>952.29989999999998</v>
      </c>
      <c r="GU18" s="11">
        <v>18.384779999999999</v>
      </c>
      <c r="GV18" s="11">
        <v>1.9767000000000001E-3</v>
      </c>
      <c r="GW18" s="11">
        <v>7.5832699999999997</v>
      </c>
      <c r="GX18" s="11">
        <v>5.266483</v>
      </c>
      <c r="GY18" s="11">
        <v>1.1077030000000001</v>
      </c>
      <c r="GZ18" s="11">
        <v>7.0889480000000002</v>
      </c>
      <c r="HA18" s="11">
        <v>0.76666579999999995</v>
      </c>
      <c r="HB18" s="11">
        <v>0.4278132</v>
      </c>
      <c r="HC18" s="12">
        <v>5.8099999999999998E-11</v>
      </c>
      <c r="HD18" s="12">
        <v>1.6E-13</v>
      </c>
      <c r="HE18" s="12">
        <v>4.962E-10</v>
      </c>
      <c r="HF18" s="12">
        <v>1.3399999999999999E-12</v>
      </c>
      <c r="HG18" s="11">
        <v>1.975E-2</v>
      </c>
      <c r="HH18" s="11">
        <v>0</v>
      </c>
      <c r="HI18" s="12">
        <v>7.0679999999999999E-6</v>
      </c>
      <c r="HJ18" s="11">
        <v>0</v>
      </c>
      <c r="HK18" s="12">
        <v>6.3080000000000001E-9</v>
      </c>
      <c r="HL18" s="11">
        <v>0</v>
      </c>
      <c r="HM18" s="11">
        <v>1.167E-2</v>
      </c>
      <c r="HN18" s="11">
        <v>0</v>
      </c>
      <c r="HO18" s="11">
        <v>298.56</v>
      </c>
      <c r="HP18" s="11">
        <v>0.5</v>
      </c>
      <c r="HQ18" s="11">
        <v>1583.9</v>
      </c>
      <c r="HR18" s="11">
        <v>3</v>
      </c>
      <c r="HS18" s="11">
        <v>1.196E-2</v>
      </c>
      <c r="HT18" s="11">
        <v>2.3939999999999999E-4</v>
      </c>
      <c r="HU18" s="11">
        <v>26.0962</v>
      </c>
      <c r="HV18" s="11">
        <v>80.440200000000004</v>
      </c>
      <c r="HW18" s="11">
        <v>8.4619300000000006</v>
      </c>
      <c r="HX18" s="11">
        <v>80.292299999999997</v>
      </c>
      <c r="HY18" s="11">
        <v>8.1197099999999995</v>
      </c>
      <c r="HZ18" s="11">
        <v>80.030699999999996</v>
      </c>
      <c r="IA18" s="11">
        <v>6.7109699999999997</v>
      </c>
      <c r="IB18" s="12">
        <v>4.62331E-10</v>
      </c>
      <c r="IC18" s="11">
        <v>22.7743</v>
      </c>
      <c r="ID18" s="11">
        <v>-0.185528</v>
      </c>
      <c r="IE18" s="12">
        <v>9.9985099999999997E-11</v>
      </c>
      <c r="IF18" s="12">
        <v>8.0915199999999996E-10</v>
      </c>
      <c r="IG18" s="11">
        <v>0</v>
      </c>
      <c r="IH18" s="12">
        <v>1.63671E-9</v>
      </c>
      <c r="II18" s="11">
        <v>1.30434E-2</v>
      </c>
      <c r="IJ18" s="11">
        <v>2.5861599999999998E-2</v>
      </c>
      <c r="IK18" s="11">
        <v>2.0461500000000001E-2</v>
      </c>
    </row>
    <row r="19" spans="1:245" s="68" customFormat="1" x14ac:dyDescent="0.3">
      <c r="A19" s="19" t="s">
        <v>327</v>
      </c>
      <c r="B19" s="54">
        <v>2.425887E-16</v>
      </c>
      <c r="C19" s="98">
        <v>8164.2</v>
      </c>
      <c r="D19" s="98">
        <v>67.941149999999993</v>
      </c>
      <c r="E19" s="98">
        <v>66896.98</v>
      </c>
      <c r="F19" s="98">
        <v>38.639360000000003</v>
      </c>
      <c r="G19" s="98">
        <v>829.4</v>
      </c>
      <c r="H19" s="98">
        <v>19.104970000000002</v>
      </c>
      <c r="I19" s="98">
        <v>53.300020000000004</v>
      </c>
      <c r="J19" s="98">
        <v>9.1809580000000004</v>
      </c>
      <c r="K19" s="98">
        <v>12.01455</v>
      </c>
      <c r="L19" s="98">
        <v>1.868684</v>
      </c>
      <c r="M19" s="101">
        <v>57.047499999999999</v>
      </c>
      <c r="N19" s="101">
        <v>6.9462820000000001</v>
      </c>
      <c r="O19" s="95">
        <v>6.9127499999999995E-2</v>
      </c>
      <c r="P19" s="95">
        <v>8.8473000000000006E-3</v>
      </c>
      <c r="Q19" s="104">
        <v>3.3478800000000003E-2</v>
      </c>
      <c r="R19" s="104">
        <v>4.2852999999999997E-3</v>
      </c>
      <c r="S19" s="107">
        <v>3.6012099999999998E-2</v>
      </c>
      <c r="T19" s="107">
        <v>6.3813999999999997E-3</v>
      </c>
      <c r="U19" s="55">
        <v>4849.5</v>
      </c>
      <c r="V19" s="55">
        <v>50</v>
      </c>
      <c r="W19" s="55">
        <v>257.42</v>
      </c>
      <c r="X19" s="55">
        <v>7</v>
      </c>
      <c r="Y19" s="55">
        <v>105.9</v>
      </c>
      <c r="Z19" s="55">
        <v>13</v>
      </c>
      <c r="AA19" s="55">
        <v>327.71</v>
      </c>
      <c r="AB19" s="55">
        <v>7.7</v>
      </c>
      <c r="AC19" s="55">
        <v>53.704999999999998</v>
      </c>
      <c r="AD19" s="55">
        <v>0.84</v>
      </c>
      <c r="AE19" s="69"/>
      <c r="AF19" s="69"/>
      <c r="AG19" s="69"/>
      <c r="AH19" s="69"/>
      <c r="AI19" s="69"/>
      <c r="AJ19" s="69"/>
      <c r="AK19" s="69"/>
      <c r="AL19" s="69"/>
      <c r="AM19" s="89"/>
      <c r="AN19" s="69"/>
      <c r="AO19" s="90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EE19" s="68">
        <v>1.794E-4</v>
      </c>
      <c r="EF19" s="68">
        <v>2.7900000000000001E-5</v>
      </c>
      <c r="EG19" s="68">
        <v>2.767328</v>
      </c>
      <c r="EH19" s="68">
        <v>1.8597300000000001E-2</v>
      </c>
      <c r="EI19" s="68">
        <v>3.2047999999999998E-3</v>
      </c>
      <c r="EL19" s="68">
        <v>6.2620000000000002E-3</v>
      </c>
      <c r="EM19" s="68">
        <v>4.5734E-3</v>
      </c>
      <c r="EN19" s="68">
        <v>1.23842E-2</v>
      </c>
      <c r="EO19" s="68">
        <v>3.1110000000000003E-4</v>
      </c>
      <c r="EP19" s="68">
        <v>0.12190380000000001</v>
      </c>
      <c r="EQ19" s="68">
        <v>1.5874999999999999E-3</v>
      </c>
      <c r="ER19" s="68">
        <v>6.9127499999999995E-2</v>
      </c>
      <c r="ES19" s="68">
        <v>8.8473000000000006E-3</v>
      </c>
      <c r="EW19" s="68">
        <v>4.2764999999999999E-3</v>
      </c>
      <c r="EX19" s="68">
        <v>4.2770000000000004E-3</v>
      </c>
      <c r="EY19" s="68">
        <v>2.9001999999999999E-3</v>
      </c>
      <c r="EZ19" s="68">
        <v>0</v>
      </c>
      <c r="FA19" s="68">
        <v>0.56705879999999997</v>
      </c>
      <c r="FB19" s="68">
        <v>0.42695290000000002</v>
      </c>
      <c r="FC19" s="68">
        <v>5.9881999999999999E-3</v>
      </c>
      <c r="FD19" s="68">
        <v>0.99998710000000002</v>
      </c>
      <c r="FE19" s="68">
        <v>1.29E-5</v>
      </c>
      <c r="FF19" s="68">
        <v>0.96573469999999995</v>
      </c>
      <c r="FG19" s="68">
        <v>2.6534000000000002E-3</v>
      </c>
      <c r="FH19" s="68">
        <v>3.1582800000000001E-2</v>
      </c>
      <c r="FI19" s="68">
        <v>2.9099999999999999E-5</v>
      </c>
      <c r="FJ19" s="68">
        <v>0.98795540000000004</v>
      </c>
      <c r="FK19" s="68">
        <v>1.2044600000000001E-2</v>
      </c>
      <c r="FL19" s="68">
        <v>0.97175009999999995</v>
      </c>
      <c r="FM19" s="68">
        <v>2.7673300000000001E-2</v>
      </c>
      <c r="FN19" s="68">
        <v>5.7660000000000003E-4</v>
      </c>
      <c r="FO19" s="88">
        <v>1.99E-15</v>
      </c>
      <c r="FQ19" s="68" t="s">
        <v>353</v>
      </c>
      <c r="FR19" s="68">
        <v>2.6790000000000001E-4</v>
      </c>
      <c r="FS19" s="88">
        <v>5.228E-7</v>
      </c>
      <c r="FT19" s="68">
        <v>23.367809999999999</v>
      </c>
      <c r="FU19" s="68">
        <v>1.001128</v>
      </c>
      <c r="FV19" s="68">
        <v>7.0189999999999998E-4</v>
      </c>
      <c r="FW19" s="68">
        <v>1.2E-5</v>
      </c>
      <c r="FX19" s="68">
        <v>1.9599999999999999E-5</v>
      </c>
      <c r="FY19" s="88">
        <v>8.16E-7</v>
      </c>
      <c r="FZ19" s="68">
        <v>2.7020000000000001E-4</v>
      </c>
      <c r="GA19" s="88">
        <v>4.1883E-7</v>
      </c>
      <c r="GB19" s="68">
        <v>1.196E-2</v>
      </c>
      <c r="GC19" s="68">
        <v>1.2999999999999999E-4</v>
      </c>
      <c r="GD19" s="68">
        <v>7.2999999999999996E-4</v>
      </c>
      <c r="GE19" s="68">
        <v>9.2E-5</v>
      </c>
      <c r="GF19" s="68">
        <v>2.24E-4</v>
      </c>
      <c r="GG19" s="68">
        <v>1.5999999999999999E-5</v>
      </c>
      <c r="GH19" s="68">
        <v>262.8</v>
      </c>
      <c r="GI19" s="68">
        <v>1.7</v>
      </c>
      <c r="GJ19" s="68">
        <v>1.96</v>
      </c>
      <c r="GK19" s="68">
        <v>0</v>
      </c>
      <c r="GL19" s="68">
        <v>8164.2</v>
      </c>
      <c r="GM19" s="68">
        <v>67.941149999999993</v>
      </c>
      <c r="GN19" s="68">
        <v>66972.47</v>
      </c>
      <c r="GO19" s="68">
        <v>38.682960000000001</v>
      </c>
      <c r="GP19" s="68">
        <v>1245.5050000000001</v>
      </c>
      <c r="GQ19" s="68">
        <v>214.53890000000001</v>
      </c>
      <c r="GR19" s="68">
        <v>12.01455</v>
      </c>
      <c r="GS19" s="68">
        <v>1.868684</v>
      </c>
      <c r="GT19" s="68">
        <v>829.4</v>
      </c>
      <c r="GU19" s="68">
        <v>19.104970000000002</v>
      </c>
      <c r="GV19" s="68">
        <v>1.4381999999999999E-3</v>
      </c>
      <c r="GW19" s="68">
        <v>16.537210000000002</v>
      </c>
      <c r="GX19" s="68">
        <v>8.2524990000000003</v>
      </c>
      <c r="GY19" s="68">
        <v>1.310079</v>
      </c>
      <c r="GZ19" s="68">
        <v>16.30059</v>
      </c>
      <c r="HA19" s="68">
        <v>0.95206389999999996</v>
      </c>
      <c r="HB19" s="68">
        <v>0.20073869999999999</v>
      </c>
      <c r="HC19" s="88">
        <v>5.8099999999999998E-11</v>
      </c>
      <c r="HD19" s="88">
        <v>1.6E-13</v>
      </c>
      <c r="HE19" s="88">
        <v>4.962E-10</v>
      </c>
      <c r="HF19" s="88">
        <v>1.3399999999999999E-12</v>
      </c>
      <c r="HG19" s="68">
        <v>1.975E-2</v>
      </c>
      <c r="HH19" s="68">
        <v>0</v>
      </c>
      <c r="HI19" s="88">
        <v>7.0679999999999999E-6</v>
      </c>
      <c r="HJ19" s="68">
        <v>0</v>
      </c>
      <c r="HK19" s="88">
        <v>6.3080000000000001E-9</v>
      </c>
      <c r="HL19" s="68">
        <v>0</v>
      </c>
      <c r="HM19" s="68">
        <v>1.167E-2</v>
      </c>
      <c r="HN19" s="68">
        <v>0</v>
      </c>
      <c r="HO19" s="68">
        <v>298.56</v>
      </c>
      <c r="HP19" s="68">
        <v>0.5</v>
      </c>
      <c r="HQ19" s="68">
        <v>1583.9</v>
      </c>
      <c r="HR19" s="68">
        <v>3</v>
      </c>
      <c r="HS19" s="68">
        <v>1.196E-2</v>
      </c>
      <c r="HT19" s="68">
        <v>3.9110000000000002E-4</v>
      </c>
      <c r="HU19" s="68">
        <v>26.713000000000001</v>
      </c>
      <c r="HV19" s="68">
        <v>80.442899999999995</v>
      </c>
      <c r="HW19" s="68">
        <v>8.4671099999999999</v>
      </c>
      <c r="HX19" s="68">
        <v>80.294600000000003</v>
      </c>
      <c r="HY19" s="68">
        <v>8.1096900000000005</v>
      </c>
      <c r="HZ19" s="68">
        <v>80.031400000000005</v>
      </c>
      <c r="IA19" s="68">
        <v>6.7578500000000004</v>
      </c>
      <c r="IB19" s="88">
        <v>4.9473599999999996E-10</v>
      </c>
      <c r="IC19" s="68">
        <v>23.232199999999999</v>
      </c>
      <c r="ID19" s="68">
        <v>-0.18526500000000001</v>
      </c>
      <c r="IE19" s="88">
        <v>9.9985099999999997E-11</v>
      </c>
      <c r="IF19" s="88">
        <v>8.0476100000000003E-10</v>
      </c>
      <c r="IG19" s="68">
        <v>0</v>
      </c>
      <c r="IH19" s="88">
        <v>1.62343E-9</v>
      </c>
      <c r="II19" s="68">
        <v>1.31462E-2</v>
      </c>
      <c r="IJ19" s="68">
        <v>2.6241400000000002E-2</v>
      </c>
      <c r="IK19" s="68">
        <v>2.0667499999999998E-2</v>
      </c>
    </row>
    <row r="20" spans="1:245" s="68" customFormat="1" x14ac:dyDescent="0.3">
      <c r="A20" s="19" t="s">
        <v>121</v>
      </c>
      <c r="B20" s="54">
        <v>2.167408E-16</v>
      </c>
      <c r="C20" s="98">
        <v>7294.4</v>
      </c>
      <c r="D20" s="98">
        <v>64.031239999999997</v>
      </c>
      <c r="E20" s="98">
        <v>34482.879999999997</v>
      </c>
      <c r="F20" s="98">
        <v>25.961510000000001</v>
      </c>
      <c r="G20" s="98">
        <v>423.5</v>
      </c>
      <c r="H20" s="98">
        <v>17.69181</v>
      </c>
      <c r="I20" s="98">
        <v>26.790009999999999</v>
      </c>
      <c r="J20" s="98">
        <v>8.8684829999999994</v>
      </c>
      <c r="K20" s="98">
        <v>17.59431</v>
      </c>
      <c r="L20" s="98">
        <v>1.705595</v>
      </c>
      <c r="M20" s="101">
        <v>28.43131</v>
      </c>
      <c r="N20" s="101">
        <v>7.0690799999999996</v>
      </c>
      <c r="O20" s="95">
        <v>5.98681E-2</v>
      </c>
      <c r="P20" s="95">
        <v>1.6290499999999999E-2</v>
      </c>
      <c r="Q20" s="104">
        <v>2.89944E-2</v>
      </c>
      <c r="R20" s="104">
        <v>7.8896999999999995E-3</v>
      </c>
      <c r="S20" s="107">
        <v>3.5125299999999998E-2</v>
      </c>
      <c r="T20" s="107">
        <v>1.18256E-2</v>
      </c>
      <c r="U20" s="55">
        <v>4849.5</v>
      </c>
      <c r="V20" s="55">
        <v>50</v>
      </c>
      <c r="W20" s="55">
        <v>257.42</v>
      </c>
      <c r="X20" s="55">
        <v>7</v>
      </c>
      <c r="Y20" s="55">
        <v>105.9</v>
      </c>
      <c r="Z20" s="55">
        <v>13</v>
      </c>
      <c r="AA20" s="55">
        <v>327.71</v>
      </c>
      <c r="AB20" s="55">
        <v>7.7</v>
      </c>
      <c r="AC20" s="55">
        <v>53.704999999999998</v>
      </c>
      <c r="AD20" s="55">
        <v>0.84</v>
      </c>
      <c r="AE20" s="69"/>
      <c r="AF20" s="69"/>
      <c r="AG20" s="69"/>
      <c r="AH20" s="69"/>
      <c r="AI20" s="69"/>
      <c r="AJ20" s="69"/>
      <c r="AK20" s="69"/>
      <c r="AL20" s="69"/>
      <c r="AM20" s="89"/>
      <c r="AN20" s="69"/>
      <c r="AO20" s="90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EE20" s="68">
        <v>5.0969999999999998E-4</v>
      </c>
      <c r="EF20" s="68">
        <v>4.9400000000000001E-5</v>
      </c>
      <c r="EG20" s="68">
        <v>0.95009129999999997</v>
      </c>
      <c r="EH20" s="68">
        <v>1.8144899999999999E-2</v>
      </c>
      <c r="EI20" s="68">
        <v>6.0073000000000001E-3</v>
      </c>
      <c r="EL20" s="68">
        <v>3.3984000000000002E-3</v>
      </c>
      <c r="EM20" s="68">
        <v>8.2085999999999999E-3</v>
      </c>
      <c r="EN20" s="68">
        <v>1.22676E-2</v>
      </c>
      <c r="EO20" s="68">
        <v>5.2700000000000002E-4</v>
      </c>
      <c r="EP20" s="68">
        <v>0.2112984</v>
      </c>
      <c r="EQ20" s="68">
        <v>2.8161000000000002E-3</v>
      </c>
      <c r="ER20" s="68">
        <v>5.98681E-2</v>
      </c>
      <c r="ES20" s="68">
        <v>1.6290499999999999E-2</v>
      </c>
      <c r="EW20" s="68">
        <v>7.8743000000000007E-3</v>
      </c>
      <c r="EX20" s="68">
        <v>7.8744999999999996E-3</v>
      </c>
      <c r="EY20" s="68">
        <v>8.1460999999999999E-3</v>
      </c>
      <c r="EZ20" s="68">
        <v>0</v>
      </c>
      <c r="FA20" s="68">
        <v>0.2833309</v>
      </c>
      <c r="FB20" s="68">
        <v>0.71321429999999997</v>
      </c>
      <c r="FC20" s="68">
        <v>3.4548000000000001E-3</v>
      </c>
      <c r="FD20" s="68">
        <v>0.99998739999999997</v>
      </c>
      <c r="FE20" s="68">
        <v>1.26E-5</v>
      </c>
      <c r="FF20" s="68">
        <v>0.97491260000000002</v>
      </c>
      <c r="FG20" s="68">
        <v>7.7558000000000002E-3</v>
      </c>
      <c r="FH20" s="68">
        <v>1.73029E-2</v>
      </c>
      <c r="FI20" s="68">
        <v>2.8600000000000001E-5</v>
      </c>
      <c r="FJ20" s="68">
        <v>0.98765510000000001</v>
      </c>
      <c r="FK20" s="68">
        <v>1.2344900000000001E-2</v>
      </c>
      <c r="FL20" s="68">
        <v>0.99038890000000002</v>
      </c>
      <c r="FM20" s="68">
        <v>9.5008999999999996E-3</v>
      </c>
      <c r="FN20" s="68">
        <v>1.102E-4</v>
      </c>
      <c r="FO20" s="88">
        <v>1.0257570000000001E-15</v>
      </c>
      <c r="FQ20" s="68" t="s">
        <v>353</v>
      </c>
      <c r="FR20" s="68">
        <v>2.6790000000000001E-4</v>
      </c>
      <c r="FS20" s="88">
        <v>5.228E-7</v>
      </c>
      <c r="FT20" s="68">
        <v>23.381589999999999</v>
      </c>
      <c r="FU20" s="68">
        <v>1.0011289999999999</v>
      </c>
      <c r="FV20" s="68">
        <v>7.0189999999999998E-4</v>
      </c>
      <c r="FW20" s="68">
        <v>1.2E-5</v>
      </c>
      <c r="FX20" s="68">
        <v>1.9599999999999999E-5</v>
      </c>
      <c r="FY20" s="88">
        <v>8.16E-7</v>
      </c>
      <c r="FZ20" s="68">
        <v>2.7020000000000001E-4</v>
      </c>
      <c r="GA20" s="88">
        <v>4.1883E-7</v>
      </c>
      <c r="GB20" s="68">
        <v>1.196E-2</v>
      </c>
      <c r="GC20" s="68">
        <v>1.2999999999999999E-4</v>
      </c>
      <c r="GD20" s="68">
        <v>7.2999999999999996E-4</v>
      </c>
      <c r="GE20" s="68">
        <v>9.2E-5</v>
      </c>
      <c r="GF20" s="68">
        <v>2.24E-4</v>
      </c>
      <c r="GG20" s="68">
        <v>1.5999999999999999E-5</v>
      </c>
      <c r="GH20" s="68">
        <v>262.8</v>
      </c>
      <c r="GI20" s="68">
        <v>1.7</v>
      </c>
      <c r="GJ20" s="68">
        <v>1.96</v>
      </c>
      <c r="GK20" s="68">
        <v>0</v>
      </c>
      <c r="GL20" s="68">
        <v>7294.4</v>
      </c>
      <c r="GM20" s="68">
        <v>64.031239999999997</v>
      </c>
      <c r="GN20" s="68">
        <v>34521.800000000003</v>
      </c>
      <c r="GO20" s="68">
        <v>25.99081</v>
      </c>
      <c r="GP20" s="68">
        <v>626.3931</v>
      </c>
      <c r="GQ20" s="68">
        <v>207.35929999999999</v>
      </c>
      <c r="GR20" s="68">
        <v>17.59431</v>
      </c>
      <c r="GS20" s="68">
        <v>1.705595</v>
      </c>
      <c r="GT20" s="68">
        <v>423.5</v>
      </c>
      <c r="GU20" s="68">
        <v>17.69181</v>
      </c>
      <c r="GV20" s="68">
        <v>2.3968000000000001E-3</v>
      </c>
      <c r="GW20" s="68">
        <v>10.61966</v>
      </c>
      <c r="GX20" s="68">
        <v>4.74899</v>
      </c>
      <c r="GY20" s="68">
        <v>1.3373520000000001</v>
      </c>
      <c r="GZ20" s="68">
        <v>10.245559999999999</v>
      </c>
      <c r="HA20" s="68">
        <v>0.88167180000000001</v>
      </c>
      <c r="HB20" s="68">
        <v>0.3124421</v>
      </c>
      <c r="HC20" s="88">
        <v>5.8099999999999998E-11</v>
      </c>
      <c r="HD20" s="88">
        <v>1.6E-13</v>
      </c>
      <c r="HE20" s="88">
        <v>4.962E-10</v>
      </c>
      <c r="HF20" s="88">
        <v>1.3399999999999999E-12</v>
      </c>
      <c r="HG20" s="68">
        <v>1.975E-2</v>
      </c>
      <c r="HH20" s="68">
        <v>0</v>
      </c>
      <c r="HI20" s="88">
        <v>7.0679999999999999E-6</v>
      </c>
      <c r="HJ20" s="68">
        <v>0</v>
      </c>
      <c r="HK20" s="88">
        <v>6.3080000000000001E-9</v>
      </c>
      <c r="HL20" s="68">
        <v>0</v>
      </c>
      <c r="HM20" s="68">
        <v>1.167E-2</v>
      </c>
      <c r="HN20" s="68">
        <v>0</v>
      </c>
      <c r="HO20" s="68">
        <v>298.56</v>
      </c>
      <c r="HP20" s="68">
        <v>0.5</v>
      </c>
      <c r="HQ20" s="68">
        <v>1583.9</v>
      </c>
      <c r="HR20" s="68">
        <v>3</v>
      </c>
      <c r="HS20" s="68">
        <v>1.196E-2</v>
      </c>
      <c r="HT20" s="68">
        <v>2.1230000000000001E-4</v>
      </c>
      <c r="HU20" s="68">
        <v>26.6691</v>
      </c>
      <c r="HV20" s="68">
        <v>80.440799999999996</v>
      </c>
      <c r="HW20" s="68">
        <v>8.4657400000000003</v>
      </c>
      <c r="HX20" s="68">
        <v>80.293499999999995</v>
      </c>
      <c r="HY20" s="68">
        <v>8.1143999999999998</v>
      </c>
      <c r="HZ20" s="68">
        <v>80.0321</v>
      </c>
      <c r="IA20" s="68">
        <v>6.75854</v>
      </c>
      <c r="IB20" s="88">
        <v>5.0032999999999997E-10</v>
      </c>
      <c r="IC20" s="68">
        <v>23.3172</v>
      </c>
      <c r="ID20" s="68">
        <v>-0.187114</v>
      </c>
      <c r="IE20" s="88">
        <v>9.9985099999999997E-11</v>
      </c>
      <c r="IF20" s="88">
        <v>8.06746E-10</v>
      </c>
      <c r="IG20" s="68">
        <v>0</v>
      </c>
      <c r="IH20" s="88">
        <v>1.6321899999999999E-9</v>
      </c>
      <c r="II20" s="68">
        <v>1.31731E-2</v>
      </c>
      <c r="IJ20" s="68">
        <v>2.6091099999999999E-2</v>
      </c>
      <c r="IK20" s="68">
        <v>2.0946800000000002E-2</v>
      </c>
    </row>
    <row r="21" spans="1:245" s="68" customFormat="1" x14ac:dyDescent="0.3">
      <c r="A21" s="19" t="s">
        <v>120</v>
      </c>
      <c r="B21" s="54">
        <v>2.7216129999999998E-16</v>
      </c>
      <c r="C21" s="98">
        <v>9159.6</v>
      </c>
      <c r="D21" s="98">
        <v>67.268119999999996</v>
      </c>
      <c r="E21" s="98">
        <v>62006.28</v>
      </c>
      <c r="F21" s="98">
        <v>33.734259999999999</v>
      </c>
      <c r="G21" s="98">
        <v>747.4</v>
      </c>
      <c r="H21" s="98">
        <v>19.104970000000002</v>
      </c>
      <c r="I21" s="98">
        <v>59.360019999999999</v>
      </c>
      <c r="J21" s="98">
        <v>9.3477270000000008</v>
      </c>
      <c r="K21" s="98">
        <v>17.96556</v>
      </c>
      <c r="L21" s="98">
        <v>1.7868090000000001</v>
      </c>
      <c r="M21" s="101">
        <v>42.36748</v>
      </c>
      <c r="N21" s="101">
        <v>5.9116369999999998</v>
      </c>
      <c r="O21" s="95">
        <v>6.2206600000000001E-2</v>
      </c>
      <c r="P21" s="95">
        <v>9.5554999999999998E-3</v>
      </c>
      <c r="Q21" s="104">
        <v>3.0126900000000002E-2</v>
      </c>
      <c r="R21" s="104">
        <v>4.6280999999999996E-3</v>
      </c>
      <c r="S21" s="107">
        <v>4.3397499999999999E-2</v>
      </c>
      <c r="T21" s="107">
        <v>7.0385999999999999E-3</v>
      </c>
      <c r="U21" s="55">
        <v>4849.5</v>
      </c>
      <c r="V21" s="55">
        <v>50</v>
      </c>
      <c r="W21" s="55">
        <v>257.42</v>
      </c>
      <c r="X21" s="55">
        <v>7</v>
      </c>
      <c r="Y21" s="55">
        <v>105.9</v>
      </c>
      <c r="Z21" s="55">
        <v>13</v>
      </c>
      <c r="AA21" s="55">
        <v>327.71</v>
      </c>
      <c r="AB21" s="55">
        <v>7.7</v>
      </c>
      <c r="AC21" s="55">
        <v>53.704999999999998</v>
      </c>
      <c r="AD21" s="55">
        <v>0.84</v>
      </c>
      <c r="AE21" s="69"/>
      <c r="AF21" s="69"/>
      <c r="AG21" s="69"/>
      <c r="AH21" s="69"/>
      <c r="AI21" s="69"/>
      <c r="AJ21" s="69"/>
      <c r="AK21" s="69"/>
      <c r="AL21" s="69"/>
      <c r="AM21" s="89"/>
      <c r="AN21" s="69"/>
      <c r="AO21" s="90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EE21" s="68">
        <v>2.8939999999999999E-4</v>
      </c>
      <c r="EF21" s="68">
        <v>2.8799999999999999E-5</v>
      </c>
      <c r="EG21" s="68">
        <v>2.0671499999999998</v>
      </c>
      <c r="EH21" s="68">
        <v>2.2365199999999998E-2</v>
      </c>
      <c r="EI21" s="68">
        <v>3.5238000000000001E-3</v>
      </c>
      <c r="EL21" s="68">
        <v>4.2200000000000001E-4</v>
      </c>
      <c r="EM21" s="68">
        <v>4.9294999999999999E-3</v>
      </c>
      <c r="EN21" s="68">
        <v>1.204E-2</v>
      </c>
      <c r="EO21" s="68">
        <v>3.3050000000000001E-4</v>
      </c>
      <c r="EP21" s="68">
        <v>0.14755399999999999</v>
      </c>
      <c r="EQ21" s="68">
        <v>1.8324999999999999E-3</v>
      </c>
      <c r="ER21" s="68">
        <v>6.2206600000000001E-2</v>
      </c>
      <c r="ES21" s="68">
        <v>9.5554999999999998E-3</v>
      </c>
      <c r="EW21" s="68">
        <v>4.6188000000000002E-3</v>
      </c>
      <c r="EX21" s="68">
        <v>4.6192000000000004E-3</v>
      </c>
      <c r="EY21" s="68">
        <v>3.6351999999999999E-3</v>
      </c>
      <c r="EZ21" s="68">
        <v>0</v>
      </c>
      <c r="FA21" s="68">
        <v>0.42157879999999998</v>
      </c>
      <c r="FB21" s="68">
        <v>0.57347389999999998</v>
      </c>
      <c r="FC21" s="68">
        <v>4.9473E-3</v>
      </c>
      <c r="FD21" s="68">
        <v>0.99998450000000005</v>
      </c>
      <c r="FE21" s="68">
        <v>1.5500000000000001E-5</v>
      </c>
      <c r="FF21" s="68">
        <v>0.99333780000000005</v>
      </c>
      <c r="FG21" s="68">
        <v>4.4371999999999997E-3</v>
      </c>
      <c r="FH21" s="68">
        <v>2.189E-3</v>
      </c>
      <c r="FI21" s="68">
        <v>3.6000000000000001E-5</v>
      </c>
      <c r="FJ21" s="68">
        <v>0.98998459999999999</v>
      </c>
      <c r="FK21" s="68">
        <v>1.0015400000000001E-2</v>
      </c>
      <c r="FL21" s="68">
        <v>0.97930439999999996</v>
      </c>
      <c r="FM21" s="68">
        <v>2.0671499999999999E-2</v>
      </c>
      <c r="FN21" s="68">
        <v>2.41E-5</v>
      </c>
      <c r="FO21" s="88">
        <v>1.8444860000000001E-15</v>
      </c>
      <c r="FQ21" s="68" t="s">
        <v>353</v>
      </c>
      <c r="FR21" s="68">
        <v>2.6790000000000001E-4</v>
      </c>
      <c r="FS21" s="88">
        <v>5.228E-7</v>
      </c>
      <c r="FT21" s="68">
        <v>23.388649999999998</v>
      </c>
      <c r="FU21" s="68">
        <v>1.0011289999999999</v>
      </c>
      <c r="FV21" s="68">
        <v>7.0189999999999998E-4</v>
      </c>
      <c r="FW21" s="68">
        <v>1.2E-5</v>
      </c>
      <c r="FX21" s="68">
        <v>1.9599999999999999E-5</v>
      </c>
      <c r="FY21" s="88">
        <v>8.16E-7</v>
      </c>
      <c r="FZ21" s="68">
        <v>2.7020000000000001E-4</v>
      </c>
      <c r="GA21" s="88">
        <v>4.1883E-7</v>
      </c>
      <c r="GB21" s="68">
        <v>1.196E-2</v>
      </c>
      <c r="GC21" s="68">
        <v>1.2999999999999999E-4</v>
      </c>
      <c r="GD21" s="68">
        <v>7.2999999999999996E-4</v>
      </c>
      <c r="GE21" s="68">
        <v>9.2E-5</v>
      </c>
      <c r="GF21" s="68">
        <v>2.24E-4</v>
      </c>
      <c r="GG21" s="68">
        <v>1.5999999999999999E-5</v>
      </c>
      <c r="GH21" s="68">
        <v>262.8</v>
      </c>
      <c r="GI21" s="68">
        <v>1.7</v>
      </c>
      <c r="GJ21" s="68">
        <v>1.96</v>
      </c>
      <c r="GK21" s="68">
        <v>0</v>
      </c>
      <c r="GL21" s="68">
        <v>9159.6</v>
      </c>
      <c r="GM21" s="68">
        <v>67.268119999999996</v>
      </c>
      <c r="GN21" s="68">
        <v>62076.27</v>
      </c>
      <c r="GO21" s="68">
        <v>33.772329999999997</v>
      </c>
      <c r="GP21" s="68">
        <v>1388.3510000000001</v>
      </c>
      <c r="GQ21" s="68">
        <v>218.63069999999999</v>
      </c>
      <c r="GR21" s="68">
        <v>17.96556</v>
      </c>
      <c r="GS21" s="68">
        <v>1.7868090000000001</v>
      </c>
      <c r="GT21" s="68">
        <v>747.4</v>
      </c>
      <c r="GU21" s="68">
        <v>19.104970000000002</v>
      </c>
      <c r="GV21" s="68">
        <v>1.9299E-3</v>
      </c>
      <c r="GW21" s="68">
        <v>10.95345</v>
      </c>
      <c r="GX21" s="68">
        <v>6.8107699999999998</v>
      </c>
      <c r="GY21" s="68">
        <v>1.2480439999999999</v>
      </c>
      <c r="GZ21" s="68">
        <v>10.60075</v>
      </c>
      <c r="HA21" s="68">
        <v>0.88982799999999995</v>
      </c>
      <c r="HB21" s="68">
        <v>0.30074580000000001</v>
      </c>
      <c r="HC21" s="88">
        <v>5.8099999999999998E-11</v>
      </c>
      <c r="HD21" s="88">
        <v>1.6E-13</v>
      </c>
      <c r="HE21" s="88">
        <v>4.962E-10</v>
      </c>
      <c r="HF21" s="88">
        <v>1.3399999999999999E-12</v>
      </c>
      <c r="HG21" s="68">
        <v>1.975E-2</v>
      </c>
      <c r="HH21" s="68">
        <v>0</v>
      </c>
      <c r="HI21" s="88">
        <v>7.0679999999999999E-6</v>
      </c>
      <c r="HJ21" s="68">
        <v>0</v>
      </c>
      <c r="HK21" s="88">
        <v>6.3080000000000001E-9</v>
      </c>
      <c r="HL21" s="68">
        <v>0</v>
      </c>
      <c r="HM21" s="68">
        <v>1.167E-2</v>
      </c>
      <c r="HN21" s="68">
        <v>0</v>
      </c>
      <c r="HO21" s="68">
        <v>298.56</v>
      </c>
      <c r="HP21" s="68">
        <v>0.5</v>
      </c>
      <c r="HQ21" s="68">
        <v>1583.9</v>
      </c>
      <c r="HR21" s="68">
        <v>3</v>
      </c>
      <c r="HS21" s="68">
        <v>1.196E-2</v>
      </c>
      <c r="HT21" s="68">
        <v>2.6400000000000001E-5</v>
      </c>
      <c r="HU21" s="68">
        <v>28.381699999999999</v>
      </c>
      <c r="HV21" s="68">
        <v>80.444500000000005</v>
      </c>
      <c r="HW21" s="68">
        <v>8.4172200000000004</v>
      </c>
      <c r="HX21" s="68">
        <v>80.2958</v>
      </c>
      <c r="HY21" s="68">
        <v>8.1042699999999996</v>
      </c>
      <c r="HZ21" s="68">
        <v>80.046499999999995</v>
      </c>
      <c r="IA21" s="68">
        <v>6.6146799999999999</v>
      </c>
      <c r="IB21" s="88">
        <v>4.9940099999999996E-10</v>
      </c>
      <c r="IC21" s="68">
        <v>23.395399999999999</v>
      </c>
      <c r="ID21" s="68">
        <v>-0.186893</v>
      </c>
      <c r="IE21" s="88">
        <v>9.9985099999999997E-11</v>
      </c>
      <c r="IF21" s="88">
        <v>8.0673600000000001E-10</v>
      </c>
      <c r="IG21" s="68">
        <v>0</v>
      </c>
      <c r="IH21" s="88">
        <v>1.59433E-9</v>
      </c>
      <c r="II21" s="68">
        <v>1.3256799999999999E-2</v>
      </c>
      <c r="IJ21" s="68">
        <v>2.54699E-2</v>
      </c>
      <c r="IK21" s="68">
        <v>2.0199100000000001E-2</v>
      </c>
    </row>
    <row r="22" spans="1:245" s="11" customFormat="1" x14ac:dyDescent="0.3">
      <c r="A22" s="24" t="s">
        <v>118</v>
      </c>
      <c r="B22" s="56">
        <v>2.0939890000000001E-16</v>
      </c>
      <c r="C22" s="97">
        <v>7047.4</v>
      </c>
      <c r="D22" s="97">
        <v>67.941149999999993</v>
      </c>
      <c r="E22" s="97">
        <v>29286.48</v>
      </c>
      <c r="F22" s="97">
        <v>23.086790000000001</v>
      </c>
      <c r="G22" s="97">
        <v>345.6</v>
      </c>
      <c r="H22" s="97">
        <v>17.69181</v>
      </c>
      <c r="I22" s="97">
        <v>44.48001</v>
      </c>
      <c r="J22" s="97">
        <v>9.3477270000000008</v>
      </c>
      <c r="K22" s="97">
        <v>15.751060000000001</v>
      </c>
      <c r="L22" s="97">
        <v>1.9521759999999999</v>
      </c>
      <c r="M22" s="100">
        <v>34.246389999999998</v>
      </c>
      <c r="N22" s="100">
        <v>8.3625450000000008</v>
      </c>
      <c r="O22" s="94">
        <v>8.2068500000000003E-2</v>
      </c>
      <c r="P22" s="94">
        <v>2.1262400000000001E-2</v>
      </c>
      <c r="Q22" s="103">
        <v>3.9745999999999997E-2</v>
      </c>
      <c r="R22" s="103">
        <v>1.0297600000000001E-2</v>
      </c>
      <c r="S22" s="106">
        <v>6.9129200000000002E-2</v>
      </c>
      <c r="T22" s="106">
        <v>1.4782999999999999E-2</v>
      </c>
      <c r="U22" s="57">
        <v>4849.5</v>
      </c>
      <c r="V22" s="57">
        <v>50</v>
      </c>
      <c r="W22" s="57">
        <v>257.42</v>
      </c>
      <c r="X22" s="57">
        <v>7</v>
      </c>
      <c r="Y22" s="57">
        <v>105.9</v>
      </c>
      <c r="Z22" s="57">
        <v>13</v>
      </c>
      <c r="AA22" s="57">
        <v>327.71</v>
      </c>
      <c r="AB22" s="57">
        <v>7.7</v>
      </c>
      <c r="AC22" s="57">
        <v>53.704999999999998</v>
      </c>
      <c r="AD22" s="57">
        <v>0.84</v>
      </c>
      <c r="AE22" s="65" t="s">
        <v>2</v>
      </c>
      <c r="AF22" s="65"/>
      <c r="AG22" s="65"/>
      <c r="AH22" s="65"/>
      <c r="AI22" s="65"/>
      <c r="AJ22" s="65"/>
      <c r="AK22" s="65"/>
      <c r="AL22" s="65"/>
      <c r="AM22" s="66"/>
      <c r="AN22" s="65"/>
      <c r="AO22" s="67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EE22" s="11">
        <v>5.3720000000000005E-4</v>
      </c>
      <c r="EF22" s="11">
        <v>6.6600000000000006E-5</v>
      </c>
      <c r="EG22" s="11">
        <v>1.773892</v>
      </c>
      <c r="EH22" s="11">
        <v>3.54931E-2</v>
      </c>
      <c r="EI22" s="11">
        <v>7.4612000000000003E-3</v>
      </c>
      <c r="EL22" s="11">
        <v>-4.3631E-3</v>
      </c>
      <c r="EM22" s="11">
        <v>9.6655000000000005E-3</v>
      </c>
      <c r="EN22" s="11">
        <v>1.17874E-2</v>
      </c>
      <c r="EO22" s="11">
        <v>6.1490000000000004E-4</v>
      </c>
      <c r="EP22" s="11">
        <v>0.2403653</v>
      </c>
      <c r="EQ22" s="11">
        <v>3.3441E-3</v>
      </c>
      <c r="ER22" s="11">
        <v>8.2068500000000003E-2</v>
      </c>
      <c r="ES22" s="11">
        <v>2.1262400000000001E-2</v>
      </c>
      <c r="EW22" s="11">
        <v>1.02775E-2</v>
      </c>
      <c r="EX22" s="11">
        <v>1.02778E-2</v>
      </c>
      <c r="EY22" s="11">
        <v>4.8085000000000003E-3</v>
      </c>
      <c r="EZ22" s="11">
        <v>0</v>
      </c>
      <c r="FA22" s="11">
        <v>0.3414238</v>
      </c>
      <c r="FB22" s="11">
        <v>0.65553919999999999</v>
      </c>
      <c r="FC22" s="11">
        <v>3.0370000000000002E-3</v>
      </c>
      <c r="FD22" s="11">
        <v>0.99997519999999995</v>
      </c>
      <c r="FE22" s="11">
        <v>2.48E-5</v>
      </c>
      <c r="FF22" s="11">
        <v>1.014621</v>
      </c>
      <c r="FG22" s="11">
        <v>8.4396999999999996E-3</v>
      </c>
      <c r="FH22" s="11">
        <v>-2.3119299999999999E-2</v>
      </c>
      <c r="FI22" s="11">
        <v>5.8600000000000001E-5</v>
      </c>
      <c r="FJ22" s="11">
        <v>0.99368909999999999</v>
      </c>
      <c r="FK22" s="11">
        <v>6.3109000000000004E-3</v>
      </c>
      <c r="FL22" s="11">
        <v>0.98239529999999997</v>
      </c>
      <c r="FM22" s="11">
        <v>1.7738899999999998E-2</v>
      </c>
      <c r="FN22" s="11">
        <v>-1.3420000000000001E-4</v>
      </c>
      <c r="FO22" s="12">
        <v>8.7116930000000004E-16</v>
      </c>
      <c r="FQ22" s="11" t="s">
        <v>353</v>
      </c>
      <c r="FR22" s="11">
        <v>2.6790000000000001E-4</v>
      </c>
      <c r="FS22" s="12">
        <v>5.228E-7</v>
      </c>
      <c r="FT22" s="11">
        <v>23.395710000000001</v>
      </c>
      <c r="FU22" s="11">
        <v>1.0011289999999999</v>
      </c>
      <c r="FV22" s="11">
        <v>7.0189999999999998E-4</v>
      </c>
      <c r="FW22" s="11">
        <v>1.2E-5</v>
      </c>
      <c r="FX22" s="11">
        <v>1.9599999999999999E-5</v>
      </c>
      <c r="FY22" s="12">
        <v>8.16E-7</v>
      </c>
      <c r="FZ22" s="11">
        <v>2.7020000000000001E-4</v>
      </c>
      <c r="GA22" s="12">
        <v>4.1883E-7</v>
      </c>
      <c r="GB22" s="11">
        <v>1.196E-2</v>
      </c>
      <c r="GC22" s="11">
        <v>1.2999999999999999E-4</v>
      </c>
      <c r="GD22" s="11">
        <v>7.2999999999999996E-4</v>
      </c>
      <c r="GE22" s="11">
        <v>9.2E-5</v>
      </c>
      <c r="GF22" s="11">
        <v>2.24E-4</v>
      </c>
      <c r="GG22" s="11">
        <v>1.5999999999999999E-5</v>
      </c>
      <c r="GH22" s="11">
        <v>262.8</v>
      </c>
      <c r="GI22" s="11">
        <v>1.7</v>
      </c>
      <c r="GJ22" s="11">
        <v>1.96</v>
      </c>
      <c r="GK22" s="11">
        <v>0</v>
      </c>
      <c r="GL22" s="11">
        <v>7047.4</v>
      </c>
      <c r="GM22" s="11">
        <v>67.941149999999993</v>
      </c>
      <c r="GN22" s="11">
        <v>29319.54</v>
      </c>
      <c r="GO22" s="11">
        <v>23.112850000000002</v>
      </c>
      <c r="GP22" s="11">
        <v>1040.6410000000001</v>
      </c>
      <c r="GQ22" s="11">
        <v>218.69669999999999</v>
      </c>
      <c r="GR22" s="11">
        <v>15.751060000000001</v>
      </c>
      <c r="GS22" s="11">
        <v>1.9521759999999999</v>
      </c>
      <c r="GT22" s="11">
        <v>345.6</v>
      </c>
      <c r="GU22" s="11">
        <v>17.69181</v>
      </c>
      <c r="GV22" s="11">
        <v>2.2020999999999998E-3</v>
      </c>
      <c r="GW22" s="11">
        <v>13.28229</v>
      </c>
      <c r="GX22" s="11">
        <v>4.1729029999999998</v>
      </c>
      <c r="GY22" s="11">
        <v>1.39547</v>
      </c>
      <c r="GZ22" s="11">
        <v>12.97851</v>
      </c>
      <c r="HA22" s="11">
        <v>0.92471610000000004</v>
      </c>
      <c r="HB22" s="11">
        <v>0.25132989999999999</v>
      </c>
      <c r="HC22" s="12">
        <v>5.8099999999999998E-11</v>
      </c>
      <c r="HD22" s="12">
        <v>1.6E-13</v>
      </c>
      <c r="HE22" s="12">
        <v>4.962E-10</v>
      </c>
      <c r="HF22" s="12">
        <v>1.3399999999999999E-12</v>
      </c>
      <c r="HG22" s="11">
        <v>1.975E-2</v>
      </c>
      <c r="HH22" s="11">
        <v>0</v>
      </c>
      <c r="HI22" s="12">
        <v>7.0679999999999999E-6</v>
      </c>
      <c r="HJ22" s="11">
        <v>0</v>
      </c>
      <c r="HK22" s="12">
        <v>6.3080000000000001E-9</v>
      </c>
      <c r="HL22" s="11">
        <v>0</v>
      </c>
      <c r="HM22" s="11">
        <v>1.167E-2</v>
      </c>
      <c r="HN22" s="11">
        <v>0</v>
      </c>
      <c r="HO22" s="11">
        <v>298.56</v>
      </c>
      <c r="HP22" s="11">
        <v>0.5</v>
      </c>
      <c r="HQ22" s="11">
        <v>1583.9</v>
      </c>
      <c r="HR22" s="11">
        <v>3</v>
      </c>
      <c r="HS22" s="11">
        <v>1.196E-2</v>
      </c>
      <c r="HT22" s="11">
        <v>-2.7250000000000001E-4</v>
      </c>
      <c r="HU22" s="11">
        <v>26.8157</v>
      </c>
      <c r="HV22" s="11">
        <v>80.447299999999998</v>
      </c>
      <c r="HW22" s="11">
        <v>8.4846400000000006</v>
      </c>
      <c r="HX22" s="11">
        <v>80.293700000000001</v>
      </c>
      <c r="HY22" s="11">
        <v>8.11069</v>
      </c>
      <c r="HZ22" s="11">
        <v>80.031300000000002</v>
      </c>
      <c r="IA22" s="11">
        <v>6.7600199999999999</v>
      </c>
      <c r="IB22" s="12">
        <v>4.9983100000000003E-10</v>
      </c>
      <c r="IC22" s="11">
        <v>23.3813</v>
      </c>
      <c r="ID22" s="11">
        <v>-0.18651899999999999</v>
      </c>
      <c r="IE22" s="12">
        <v>9.9985099999999997E-11</v>
      </c>
      <c r="IF22" s="12">
        <v>8.0495200000000001E-10</v>
      </c>
      <c r="IG22" s="11">
        <v>0</v>
      </c>
      <c r="IH22" s="12">
        <v>1.6309800000000001E-9</v>
      </c>
      <c r="II22" s="11">
        <v>1.3285399999999999E-2</v>
      </c>
      <c r="IJ22" s="11">
        <v>2.6078400000000002E-2</v>
      </c>
      <c r="IK22" s="11">
        <v>2.09956E-2</v>
      </c>
    </row>
    <row r="23" spans="1:245" s="68" customFormat="1" ht="14" thickBot="1" x14ac:dyDescent="0.35">
      <c r="A23" s="60" t="s">
        <v>115</v>
      </c>
      <c r="B23" s="61">
        <v>2.4209730000000002E-16</v>
      </c>
      <c r="C23" s="99">
        <v>8147.9</v>
      </c>
      <c r="D23" s="99">
        <v>70.007140000000007</v>
      </c>
      <c r="E23" s="99">
        <v>65626.98</v>
      </c>
      <c r="F23" s="99">
        <v>35.69314</v>
      </c>
      <c r="G23" s="99">
        <v>799</v>
      </c>
      <c r="H23" s="99">
        <v>19.104970000000002</v>
      </c>
      <c r="I23" s="99">
        <v>58.760010000000001</v>
      </c>
      <c r="J23" s="99">
        <v>9.2913940000000004</v>
      </c>
      <c r="K23" s="99">
        <v>13.833</v>
      </c>
      <c r="L23" s="99">
        <v>1.952159</v>
      </c>
      <c r="M23" s="102">
        <v>50.377510000000001</v>
      </c>
      <c r="N23" s="102">
        <v>7.2644630000000001</v>
      </c>
      <c r="O23" s="96">
        <v>6.2108700000000003E-2</v>
      </c>
      <c r="P23" s="96">
        <v>9.4564999999999996E-3</v>
      </c>
      <c r="Q23" s="105">
        <v>3.0079499999999999E-2</v>
      </c>
      <c r="R23" s="105">
        <v>4.5802000000000004E-3</v>
      </c>
      <c r="S23" s="108">
        <v>4.0585099999999999E-2</v>
      </c>
      <c r="T23" s="108">
        <v>6.613E-3</v>
      </c>
      <c r="U23" s="62">
        <v>4849.5</v>
      </c>
      <c r="V23" s="62">
        <v>50</v>
      </c>
      <c r="W23" s="62">
        <v>257.42</v>
      </c>
      <c r="X23" s="62">
        <v>7</v>
      </c>
      <c r="Y23" s="62">
        <v>105.9</v>
      </c>
      <c r="Z23" s="62">
        <v>13</v>
      </c>
      <c r="AA23" s="62">
        <v>327.71</v>
      </c>
      <c r="AB23" s="62">
        <v>7.7</v>
      </c>
      <c r="AC23" s="62">
        <v>53.704999999999998</v>
      </c>
      <c r="AD23" s="62">
        <v>0.84</v>
      </c>
      <c r="AE23" s="69"/>
      <c r="AF23" s="69"/>
      <c r="AG23" s="69"/>
      <c r="AH23" s="69"/>
      <c r="AI23" s="69"/>
      <c r="AJ23" s="69"/>
      <c r="AK23" s="69"/>
      <c r="AL23" s="69"/>
      <c r="AM23" s="89"/>
      <c r="AN23" s="69"/>
      <c r="AO23" s="90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EE23" s="68">
        <v>2.1049999999999999E-4</v>
      </c>
      <c r="EF23" s="68">
        <v>2.97E-5</v>
      </c>
      <c r="EG23" s="68">
        <v>2.6573280000000001</v>
      </c>
      <c r="EH23" s="68">
        <v>2.0930399999999998E-2</v>
      </c>
      <c r="EI23" s="68">
        <v>3.3113000000000001E-3</v>
      </c>
      <c r="EL23" s="68">
        <v>2.5982000000000002E-3</v>
      </c>
      <c r="EM23" s="68">
        <v>4.6585000000000003E-3</v>
      </c>
      <c r="EN23" s="68">
        <v>1.2161099999999999E-2</v>
      </c>
      <c r="EO23" s="68">
        <v>3.1530000000000002E-4</v>
      </c>
      <c r="EP23" s="68">
        <v>0.12401470000000001</v>
      </c>
      <c r="EQ23" s="68">
        <v>1.6364000000000001E-3</v>
      </c>
      <c r="ER23" s="68">
        <v>6.2108700000000003E-2</v>
      </c>
      <c r="ES23" s="68">
        <v>9.4564999999999996E-3</v>
      </c>
      <c r="EW23" s="68">
        <v>4.5710000000000004E-3</v>
      </c>
      <c r="EX23" s="68">
        <v>4.5713000000000004E-3</v>
      </c>
      <c r="EY23" s="68">
        <v>3.4267E-3</v>
      </c>
      <c r="EZ23" s="68">
        <v>0</v>
      </c>
      <c r="FA23" s="68">
        <v>0.50080970000000002</v>
      </c>
      <c r="FB23" s="68">
        <v>0.49330400000000002</v>
      </c>
      <c r="FC23" s="68">
        <v>5.8862999999999997E-3</v>
      </c>
      <c r="FD23" s="68">
        <v>0.99998549999999997</v>
      </c>
      <c r="FE23" s="68">
        <v>1.45E-5</v>
      </c>
      <c r="FF23" s="68">
        <v>0.98344600000000004</v>
      </c>
      <c r="FG23" s="68">
        <v>3.176E-3</v>
      </c>
      <c r="FH23" s="68">
        <v>1.33446E-2</v>
      </c>
      <c r="FI23" s="68">
        <v>3.3399999999999999E-5</v>
      </c>
      <c r="FJ23" s="68">
        <v>0.98929800000000001</v>
      </c>
      <c r="FK23" s="68">
        <v>1.0702E-2</v>
      </c>
      <c r="FL23" s="68">
        <v>0.97322280000000005</v>
      </c>
      <c r="FM23" s="68">
        <v>2.6573300000000001E-2</v>
      </c>
      <c r="FN23" s="68">
        <v>2.04E-4</v>
      </c>
      <c r="FO23" s="88">
        <v>1.952165E-15</v>
      </c>
      <c r="FQ23" s="68" t="s">
        <v>353</v>
      </c>
      <c r="FR23" s="68">
        <v>2.6790000000000001E-4</v>
      </c>
      <c r="FS23" s="88">
        <v>5.228E-7</v>
      </c>
      <c r="FT23" s="68">
        <v>23.40277</v>
      </c>
      <c r="FU23" s="68">
        <v>1.0011289999999999</v>
      </c>
      <c r="FV23" s="68">
        <v>7.0189999999999998E-4</v>
      </c>
      <c r="FW23" s="68">
        <v>1.2E-5</v>
      </c>
      <c r="FX23" s="68">
        <v>1.9599999999999999E-5</v>
      </c>
      <c r="FY23" s="88">
        <v>8.16E-7</v>
      </c>
      <c r="FZ23" s="68">
        <v>2.7020000000000001E-4</v>
      </c>
      <c r="GA23" s="88">
        <v>4.1883E-7</v>
      </c>
      <c r="GB23" s="68">
        <v>1.196E-2</v>
      </c>
      <c r="GC23" s="68">
        <v>1.2999999999999999E-4</v>
      </c>
      <c r="GD23" s="68">
        <v>7.2999999999999996E-4</v>
      </c>
      <c r="GE23" s="68">
        <v>9.2E-5</v>
      </c>
      <c r="GF23" s="68">
        <v>2.24E-4</v>
      </c>
      <c r="GG23" s="68">
        <v>1.5999999999999999E-5</v>
      </c>
      <c r="GH23" s="68">
        <v>262.8</v>
      </c>
      <c r="GI23" s="68">
        <v>1.7</v>
      </c>
      <c r="GJ23" s="68">
        <v>1.96</v>
      </c>
      <c r="GK23" s="68">
        <v>0</v>
      </c>
      <c r="GL23" s="68">
        <v>8147.9</v>
      </c>
      <c r="GM23" s="68">
        <v>70.007140000000007</v>
      </c>
      <c r="GN23" s="68">
        <v>65701.070000000007</v>
      </c>
      <c r="GO23" s="68">
        <v>35.733429999999998</v>
      </c>
      <c r="GP23" s="68">
        <v>1375.1469999999999</v>
      </c>
      <c r="GQ23" s="68">
        <v>217.4443</v>
      </c>
      <c r="GR23" s="68">
        <v>13.833</v>
      </c>
      <c r="GS23" s="68">
        <v>1.952159</v>
      </c>
      <c r="GT23" s="68">
        <v>799</v>
      </c>
      <c r="GU23" s="68">
        <v>19.104970000000002</v>
      </c>
      <c r="GV23" s="68">
        <v>1.6616000000000001E-3</v>
      </c>
      <c r="GW23" s="68">
        <v>15.08315</v>
      </c>
      <c r="GX23" s="68">
        <v>8.1111850000000008</v>
      </c>
      <c r="GY23" s="68">
        <v>1.3273330000000001</v>
      </c>
      <c r="GZ23" s="68">
        <v>14.82175</v>
      </c>
      <c r="HA23" s="68">
        <v>0.94213020000000003</v>
      </c>
      <c r="HB23" s="68">
        <v>0.22046689999999999</v>
      </c>
      <c r="HC23" s="88">
        <v>5.8099999999999998E-11</v>
      </c>
      <c r="HD23" s="88">
        <v>1.6E-13</v>
      </c>
      <c r="HE23" s="88">
        <v>4.962E-10</v>
      </c>
      <c r="HF23" s="88">
        <v>1.3399999999999999E-12</v>
      </c>
      <c r="HG23" s="68">
        <v>1.975E-2</v>
      </c>
      <c r="HH23" s="68">
        <v>0</v>
      </c>
      <c r="HI23" s="88">
        <v>7.0679999999999999E-6</v>
      </c>
      <c r="HJ23" s="68">
        <v>0</v>
      </c>
      <c r="HK23" s="88">
        <v>6.3080000000000001E-9</v>
      </c>
      <c r="HL23" s="68">
        <v>0</v>
      </c>
      <c r="HM23" s="68">
        <v>1.167E-2</v>
      </c>
      <c r="HN23" s="68">
        <v>0</v>
      </c>
      <c r="HO23" s="68">
        <v>298.56</v>
      </c>
      <c r="HP23" s="68">
        <v>0.5</v>
      </c>
      <c r="HQ23" s="68">
        <v>1583.9</v>
      </c>
      <c r="HR23" s="68">
        <v>3</v>
      </c>
      <c r="HS23" s="68">
        <v>1.196E-2</v>
      </c>
      <c r="HT23" s="68">
        <v>1.6229999999999999E-4</v>
      </c>
      <c r="HU23" s="68">
        <v>28.2681</v>
      </c>
      <c r="HV23" s="68">
        <v>80.445800000000006</v>
      </c>
      <c r="HW23" s="68">
        <v>8.4460899999999999</v>
      </c>
      <c r="HX23" s="68">
        <v>80.295500000000004</v>
      </c>
      <c r="HY23" s="68">
        <v>8.1059800000000006</v>
      </c>
      <c r="HZ23" s="68">
        <v>80.047700000000006</v>
      </c>
      <c r="IA23" s="68">
        <v>6.6317899999999996</v>
      </c>
      <c r="IB23" s="88">
        <v>5.0076100000000005E-10</v>
      </c>
      <c r="IC23" s="68">
        <v>23.4543</v>
      </c>
      <c r="ID23" s="68">
        <v>-0.18650700000000001</v>
      </c>
      <c r="IE23" s="88">
        <v>9.9985099999999997E-11</v>
      </c>
      <c r="IF23" s="88">
        <v>8.0840699999999998E-10</v>
      </c>
      <c r="IG23" s="68">
        <v>0</v>
      </c>
      <c r="IH23" s="88">
        <v>1.6027000000000001E-9</v>
      </c>
      <c r="II23" s="68">
        <v>1.33493E-2</v>
      </c>
      <c r="IJ23" s="68">
        <v>2.5193699999999999E-2</v>
      </c>
      <c r="IK23" s="68">
        <v>2.0398900000000001E-2</v>
      </c>
    </row>
    <row r="24" spans="1:245" x14ac:dyDescent="0.3">
      <c r="A24" s="47" t="s">
        <v>49</v>
      </c>
      <c r="B24" s="13"/>
      <c r="AA24" s="14"/>
      <c r="AB24" s="14"/>
      <c r="AM24" s="15"/>
      <c r="AO24" s="13"/>
      <c r="FO24" s="13"/>
      <c r="FS24" s="13"/>
      <c r="FY24" s="13"/>
      <c r="GA24" s="13"/>
      <c r="HC24" s="13"/>
      <c r="HD24" s="13"/>
      <c r="HE24" s="13"/>
      <c r="HF24" s="13"/>
      <c r="HI24" s="13"/>
      <c r="HK24" s="13"/>
      <c r="IB24" s="13"/>
      <c r="IE24" s="13"/>
      <c r="IF24" s="13"/>
      <c r="IH24" s="13"/>
    </row>
    <row r="25" spans="1:245" x14ac:dyDescent="0.3">
      <c r="B25" s="13"/>
      <c r="AA25" s="14"/>
      <c r="AB25" s="14"/>
      <c r="AM25" s="15"/>
      <c r="AO25" s="13"/>
      <c r="FO25" s="13"/>
      <c r="FS25" s="13"/>
      <c r="FY25" s="13"/>
      <c r="GA25" s="13"/>
      <c r="HC25" s="13"/>
      <c r="HD25" s="13"/>
      <c r="HE25" s="13"/>
      <c r="HF25" s="13"/>
      <c r="HI25" s="13"/>
      <c r="HK25" s="13"/>
      <c r="IB25" s="13"/>
      <c r="IE25" s="13"/>
      <c r="IF25" s="13"/>
      <c r="IH25" s="13"/>
    </row>
    <row r="26" spans="1:245" x14ac:dyDescent="0.3">
      <c r="A26" s="18" t="s">
        <v>113</v>
      </c>
      <c r="B26" s="18"/>
      <c r="C26" s="18"/>
      <c r="D26" s="18"/>
      <c r="E26" s="18"/>
      <c r="F26" s="18"/>
    </row>
    <row r="27" spans="1:245" ht="16" x14ac:dyDescent="0.4">
      <c r="A27" s="19" t="s">
        <v>23</v>
      </c>
      <c r="B27" s="19" t="s">
        <v>226</v>
      </c>
      <c r="C27" s="19"/>
      <c r="D27" s="19"/>
      <c r="E27" s="19"/>
      <c r="F27" s="19"/>
    </row>
    <row r="28" spans="1:245" ht="16" x14ac:dyDescent="0.4">
      <c r="A28" s="19" t="s">
        <v>24</v>
      </c>
      <c r="B28" s="19" t="s">
        <v>227</v>
      </c>
      <c r="C28" s="19"/>
      <c r="D28" s="19"/>
      <c r="E28" s="19"/>
      <c r="F28" s="19"/>
    </row>
    <row r="29" spans="1:245" x14ac:dyDescent="0.3">
      <c r="A29" s="19"/>
      <c r="B29" s="19"/>
      <c r="C29" s="19"/>
      <c r="D29" s="19"/>
      <c r="E29" s="25"/>
      <c r="F29" s="19"/>
    </row>
    <row r="30" spans="1:245" x14ac:dyDescent="0.3">
      <c r="A30" s="19"/>
      <c r="B30" s="19"/>
      <c r="C30" s="19"/>
      <c r="D30" s="19"/>
      <c r="E30" s="25"/>
      <c r="F30" s="19"/>
    </row>
    <row r="31" spans="1:245" x14ac:dyDescent="0.3">
      <c r="A31" s="19" t="s">
        <v>129</v>
      </c>
      <c r="B31" s="19"/>
      <c r="C31" s="19"/>
      <c r="D31" s="19"/>
      <c r="E31" s="25"/>
      <c r="F31" s="19"/>
      <c r="G31" s="13"/>
      <c r="EY31" s="13"/>
      <c r="EZ31" s="13"/>
      <c r="FC31" s="13"/>
      <c r="FI31" s="13"/>
      <c r="FK31" s="13"/>
      <c r="GM31" s="13"/>
      <c r="GN31" s="13"/>
      <c r="GO31" s="13"/>
      <c r="GP31" s="13"/>
      <c r="GS31" s="13"/>
      <c r="GU31" s="13"/>
      <c r="HL31" s="13"/>
      <c r="HO31" s="13"/>
      <c r="HP31" s="13"/>
      <c r="HR31" s="13"/>
    </row>
    <row r="32" spans="1:245" ht="16" x14ac:dyDescent="0.4">
      <c r="A32" s="19" t="s">
        <v>91</v>
      </c>
      <c r="B32" s="19" t="s">
        <v>130</v>
      </c>
      <c r="C32" s="19"/>
      <c r="D32" s="19"/>
      <c r="E32" s="25"/>
      <c r="F32" s="19"/>
      <c r="G32" s="13"/>
      <c r="EY32" s="13"/>
      <c r="EZ32" s="13"/>
      <c r="FC32" s="13"/>
      <c r="FI32" s="13"/>
      <c r="FK32" s="13"/>
      <c r="GM32" s="13"/>
      <c r="GN32" s="13"/>
      <c r="GO32" s="13"/>
      <c r="GP32" s="13"/>
      <c r="GS32" s="13"/>
      <c r="GU32" s="13"/>
      <c r="HL32" s="13"/>
      <c r="HO32" s="13"/>
      <c r="HP32" s="13"/>
      <c r="HR32" s="13"/>
    </row>
    <row r="33" spans="1:226" ht="16" x14ac:dyDescent="0.4">
      <c r="A33" s="19" t="s">
        <v>131</v>
      </c>
      <c r="B33" s="19" t="s">
        <v>132</v>
      </c>
      <c r="C33" s="19"/>
      <c r="D33" s="19"/>
      <c r="E33" s="25"/>
      <c r="F33" s="19"/>
      <c r="G33" s="13"/>
      <c r="EY33" s="13"/>
      <c r="EZ33" s="13"/>
      <c r="FC33" s="13"/>
      <c r="FI33" s="13"/>
      <c r="FK33" s="13"/>
      <c r="GM33" s="13"/>
      <c r="GN33" s="13"/>
      <c r="GO33" s="13"/>
      <c r="GP33" s="13"/>
      <c r="GS33" s="13"/>
      <c r="GU33" s="13"/>
      <c r="HL33" s="13"/>
      <c r="HO33" s="13"/>
      <c r="HP33" s="13"/>
      <c r="HR33" s="13"/>
    </row>
    <row r="34" spans="1:226" ht="16" x14ac:dyDescent="0.4">
      <c r="A34" s="19" t="s">
        <v>133</v>
      </c>
      <c r="B34" s="19" t="s">
        <v>134</v>
      </c>
      <c r="C34" s="19"/>
      <c r="D34" s="19"/>
      <c r="E34" s="19"/>
      <c r="F34" s="19"/>
    </row>
    <row r="35" spans="1:226" ht="16" x14ac:dyDescent="0.4">
      <c r="A35" s="19" t="s">
        <v>196</v>
      </c>
      <c r="B35" s="19" t="s">
        <v>97</v>
      </c>
      <c r="C35" s="19"/>
      <c r="D35" s="19"/>
      <c r="E35" s="19"/>
      <c r="F35" s="19"/>
    </row>
    <row r="36" spans="1:226" ht="16" x14ac:dyDescent="0.4">
      <c r="A36" s="19" t="s">
        <v>197</v>
      </c>
      <c r="B36" s="19" t="s">
        <v>135</v>
      </c>
      <c r="C36" s="19"/>
      <c r="D36" s="19"/>
      <c r="E36" s="19"/>
      <c r="F36" s="19"/>
    </row>
    <row r="37" spans="1:226" ht="16" x14ac:dyDescent="0.4">
      <c r="A37" s="19" t="s">
        <v>198</v>
      </c>
      <c r="B37" s="19" t="s">
        <v>136</v>
      </c>
      <c r="C37" s="19"/>
      <c r="D37" s="19"/>
      <c r="E37" s="19"/>
      <c r="F37" s="19"/>
    </row>
    <row r="38" spans="1:226" ht="15" x14ac:dyDescent="0.3">
      <c r="A38" s="20" t="s">
        <v>200</v>
      </c>
      <c r="B38" s="19" t="s">
        <v>201</v>
      </c>
      <c r="C38" s="19"/>
      <c r="D38" s="19"/>
      <c r="E38" s="19"/>
      <c r="F38" s="19"/>
    </row>
    <row r="39" spans="1:226" x14ac:dyDescent="0.3">
      <c r="A39" s="19"/>
      <c r="B39" s="19"/>
      <c r="C39" s="19"/>
      <c r="D39" s="19"/>
      <c r="E39" s="19"/>
      <c r="F39" s="19"/>
    </row>
    <row r="40" spans="1:226" x14ac:dyDescent="0.3">
      <c r="A40" s="19" t="s">
        <v>119</v>
      </c>
      <c r="B40" s="19"/>
      <c r="C40" s="19"/>
      <c r="D40" s="19"/>
      <c r="E40" s="19"/>
      <c r="F40" s="19"/>
    </row>
    <row r="41" spans="1:226" ht="16" x14ac:dyDescent="0.4">
      <c r="A41" s="20" t="s">
        <v>101</v>
      </c>
      <c r="B41" s="19" t="s">
        <v>161</v>
      </c>
      <c r="C41" s="19"/>
      <c r="D41" s="19"/>
      <c r="E41" s="19"/>
      <c r="F41" s="19"/>
    </row>
    <row r="42" spans="1:226" ht="16" x14ac:dyDescent="0.4">
      <c r="A42" s="20" t="s">
        <v>162</v>
      </c>
      <c r="B42" s="23" t="s">
        <v>5</v>
      </c>
      <c r="C42" s="19"/>
      <c r="D42" s="19"/>
      <c r="E42" s="19"/>
      <c r="F42" s="19"/>
    </row>
    <row r="43" spans="1:226" ht="15" x14ac:dyDescent="0.3">
      <c r="A43" s="20" t="s">
        <v>137</v>
      </c>
      <c r="B43" s="19" t="s">
        <v>138</v>
      </c>
      <c r="C43" s="19"/>
      <c r="D43" s="19"/>
      <c r="E43" s="19"/>
      <c r="F43" s="19"/>
    </row>
    <row r="44" spans="1:226" ht="15" x14ac:dyDescent="0.3">
      <c r="A44" s="20" t="s">
        <v>202</v>
      </c>
      <c r="B44" s="19" t="s">
        <v>203</v>
      </c>
      <c r="C44" s="19"/>
      <c r="D44" s="19"/>
      <c r="E44" s="19"/>
      <c r="F44" s="19"/>
    </row>
    <row r="45" spans="1:226" ht="15" x14ac:dyDescent="0.3">
      <c r="A45" s="21" t="s">
        <v>25</v>
      </c>
      <c r="B45" s="22" t="s">
        <v>26</v>
      </c>
      <c r="C45" s="22"/>
      <c r="D45" s="22"/>
      <c r="E45" s="22"/>
      <c r="F45" s="22"/>
    </row>
  </sheetData>
  <mergeCells count="3">
    <mergeCell ref="F1:H1"/>
    <mergeCell ref="S4:S5"/>
    <mergeCell ref="T4:T5"/>
  </mergeCells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29"/>
  <sheetViews>
    <sheetView tabSelected="1" zoomScale="81" zoomScaleNormal="81" workbookViewId="0">
      <selection activeCell="Z38" sqref="Z38"/>
    </sheetView>
  </sheetViews>
  <sheetFormatPr baseColWidth="10" defaultRowHeight="13.5" x14ac:dyDescent="0.3"/>
  <cols>
    <col min="33" max="33" width="11.15234375" customWidth="1"/>
  </cols>
  <sheetData>
    <row r="1" spans="1:33" x14ac:dyDescent="0.3">
      <c r="A1" s="1" t="s">
        <v>266</v>
      </c>
      <c r="B1" s="2" t="s">
        <v>391</v>
      </c>
      <c r="C1" s="2"/>
      <c r="D1" s="3" t="s">
        <v>357</v>
      </c>
      <c r="E1" s="2"/>
      <c r="F1" s="193" t="s">
        <v>360</v>
      </c>
      <c r="G1" s="193"/>
      <c r="H1" s="194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</row>
    <row r="2" spans="1:33" ht="14" thickBot="1" x14ac:dyDescent="0.35">
      <c r="A2" s="4" t="s">
        <v>38</v>
      </c>
      <c r="B2" s="5"/>
      <c r="C2" s="5"/>
      <c r="D2" s="5" t="s">
        <v>358</v>
      </c>
      <c r="E2" s="5"/>
      <c r="F2" s="5" t="s">
        <v>272</v>
      </c>
      <c r="G2" s="5" t="s">
        <v>361</v>
      </c>
      <c r="H2" s="6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spans="1:33" ht="14" thickBot="1" x14ac:dyDescent="0.35">
      <c r="A3" s="7" t="s">
        <v>205</v>
      </c>
      <c r="B3" s="8" t="s">
        <v>390</v>
      </c>
      <c r="C3" s="8" t="s">
        <v>207</v>
      </c>
      <c r="D3" s="8" t="s">
        <v>359</v>
      </c>
      <c r="E3" s="8"/>
      <c r="F3" s="8" t="s">
        <v>209</v>
      </c>
      <c r="G3" s="9"/>
      <c r="H3" s="10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28" t="s">
        <v>4</v>
      </c>
      <c r="X3" s="29"/>
      <c r="Y3" s="29"/>
      <c r="Z3" s="30"/>
      <c r="AA3" s="30"/>
      <c r="AB3" s="30"/>
      <c r="AC3" s="30"/>
      <c r="AD3" s="30"/>
      <c r="AE3" s="30"/>
      <c r="AF3" s="31"/>
      <c r="AG3" s="19"/>
    </row>
    <row r="4" spans="1:33" ht="16" x14ac:dyDescent="0.4">
      <c r="A4" s="32" t="s">
        <v>14</v>
      </c>
      <c r="B4" s="33" t="s">
        <v>55</v>
      </c>
      <c r="C4" s="33" t="s">
        <v>55</v>
      </c>
      <c r="D4" s="34" t="s">
        <v>28</v>
      </c>
      <c r="E4" s="33" t="s">
        <v>187</v>
      </c>
      <c r="F4" s="34" t="s">
        <v>27</v>
      </c>
      <c r="G4" s="33" t="s">
        <v>188</v>
      </c>
      <c r="H4" s="34" t="s">
        <v>29</v>
      </c>
      <c r="I4" s="33" t="s">
        <v>189</v>
      </c>
      <c r="J4" s="34" t="s">
        <v>30</v>
      </c>
      <c r="K4" s="33" t="s">
        <v>190</v>
      </c>
      <c r="L4" s="34" t="s">
        <v>31</v>
      </c>
      <c r="M4" s="32" t="s">
        <v>116</v>
      </c>
      <c r="N4" s="36" t="s">
        <v>20</v>
      </c>
      <c r="O4" s="34" t="s">
        <v>191</v>
      </c>
      <c r="P4" s="34" t="s">
        <v>21</v>
      </c>
      <c r="Q4" s="34" t="s">
        <v>45</v>
      </c>
      <c r="R4" s="34" t="s">
        <v>46</v>
      </c>
      <c r="S4" s="34" t="s">
        <v>246</v>
      </c>
      <c r="T4" s="34" t="s">
        <v>32</v>
      </c>
      <c r="U4" s="196" t="s">
        <v>387</v>
      </c>
      <c r="V4" s="198" t="s">
        <v>33</v>
      </c>
      <c r="W4" s="35" t="s">
        <v>55</v>
      </c>
      <c r="X4" s="34" t="s">
        <v>28</v>
      </c>
      <c r="Y4" s="33" t="s">
        <v>187</v>
      </c>
      <c r="Z4" s="34" t="s">
        <v>27</v>
      </c>
      <c r="AA4" s="33" t="s">
        <v>188</v>
      </c>
      <c r="AB4" s="34" t="s">
        <v>29</v>
      </c>
      <c r="AC4" s="33" t="s">
        <v>189</v>
      </c>
      <c r="AD4" s="34" t="s">
        <v>30</v>
      </c>
      <c r="AE4" s="33" t="s">
        <v>190</v>
      </c>
      <c r="AF4" s="36" t="s">
        <v>31</v>
      </c>
      <c r="AG4" s="118" t="s">
        <v>3</v>
      </c>
    </row>
    <row r="5" spans="1:33" ht="15.5" thickBot="1" x14ac:dyDescent="0.35">
      <c r="A5" s="37"/>
      <c r="B5" s="38" t="s">
        <v>326</v>
      </c>
      <c r="C5" s="39" t="s">
        <v>392</v>
      </c>
      <c r="D5" s="39" t="s">
        <v>392</v>
      </c>
      <c r="E5" s="39" t="s">
        <v>392</v>
      </c>
      <c r="F5" s="39" t="s">
        <v>392</v>
      </c>
      <c r="G5" s="39" t="s">
        <v>392</v>
      </c>
      <c r="H5" s="39" t="s">
        <v>392</v>
      </c>
      <c r="I5" s="39" t="s">
        <v>392</v>
      </c>
      <c r="J5" s="39" t="s">
        <v>392</v>
      </c>
      <c r="K5" s="39" t="s">
        <v>392</v>
      </c>
      <c r="L5" s="39" t="s">
        <v>392</v>
      </c>
      <c r="M5" s="40" t="s">
        <v>12</v>
      </c>
      <c r="N5" s="80" t="s">
        <v>106</v>
      </c>
      <c r="O5" s="121"/>
      <c r="P5" s="166"/>
      <c r="Q5" s="167"/>
      <c r="R5" s="5"/>
      <c r="S5" s="38" t="s">
        <v>386</v>
      </c>
      <c r="T5" s="38" t="s">
        <v>386</v>
      </c>
      <c r="U5" s="206"/>
      <c r="V5" s="207"/>
      <c r="W5" s="43" t="s">
        <v>392</v>
      </c>
      <c r="X5" s="39" t="s">
        <v>392</v>
      </c>
      <c r="Y5" s="39" t="s">
        <v>392</v>
      </c>
      <c r="Z5" s="39" t="s">
        <v>392</v>
      </c>
      <c r="AA5" s="39" t="s">
        <v>392</v>
      </c>
      <c r="AB5" s="39" t="s">
        <v>392</v>
      </c>
      <c r="AC5" s="39" t="s">
        <v>392</v>
      </c>
      <c r="AD5" s="39" t="s">
        <v>392</v>
      </c>
      <c r="AE5" s="39" t="s">
        <v>392</v>
      </c>
      <c r="AF5" s="44" t="s">
        <v>392</v>
      </c>
      <c r="AG5" s="188"/>
    </row>
    <row r="6" spans="1:33" x14ac:dyDescent="0.3">
      <c r="A6" s="122" t="s">
        <v>362</v>
      </c>
      <c r="B6" s="123">
        <v>1.6229020000000003E-16</v>
      </c>
      <c r="C6" s="124">
        <v>1.1846000000000001E-4</v>
      </c>
      <c r="D6" s="125">
        <v>0.5603000412736292</v>
      </c>
      <c r="E6" s="124">
        <v>2.0096927744430574E-3</v>
      </c>
      <c r="F6" s="125">
        <v>0.73348500052826382</v>
      </c>
      <c r="G6" s="124">
        <v>2.5794674008243902E-5</v>
      </c>
      <c r="H6" s="125">
        <v>1.1008171063688632</v>
      </c>
      <c r="I6" s="124">
        <v>2.6274425918284107E-5</v>
      </c>
      <c r="J6" s="125">
        <v>17.975730300158371</v>
      </c>
      <c r="K6" s="124">
        <v>1.11747752496415E-7</v>
      </c>
      <c r="L6" s="125">
        <v>11.389975332910245</v>
      </c>
      <c r="M6" s="126">
        <v>1.0085200000000001</v>
      </c>
      <c r="N6" s="126">
        <v>7.0000000000000007E-2</v>
      </c>
      <c r="O6" s="127">
        <v>73.598727866180212</v>
      </c>
      <c r="P6" s="168">
        <v>4.4857130394323246</v>
      </c>
      <c r="Q6" s="169">
        <v>4.3382735997968783E-2</v>
      </c>
      <c r="R6" s="191">
        <v>1.971869820321531E-3</v>
      </c>
      <c r="S6" s="172">
        <v>28.710548673748558</v>
      </c>
      <c r="T6" s="173">
        <v>1.301687984190167</v>
      </c>
      <c r="U6" s="182">
        <v>32.889730732324864</v>
      </c>
      <c r="V6" s="183">
        <v>5.9170891758211548</v>
      </c>
      <c r="W6" s="128">
        <v>2.9139999999999999E-5</v>
      </c>
      <c r="X6" s="128">
        <f>W6*0.0165</f>
        <v>4.8080999999999998E-7</v>
      </c>
      <c r="Y6" s="128">
        <v>3.4359999999999998E-7</v>
      </c>
      <c r="Z6" s="128">
        <f>Y6*0.357</f>
        <v>1.2266519999999998E-7</v>
      </c>
      <c r="AA6" s="128">
        <v>1.399E-8</v>
      </c>
      <c r="AB6" s="128">
        <f>AA6*0.999</f>
        <v>1.397601E-8</v>
      </c>
      <c r="AC6" s="128">
        <v>1.22E-8</v>
      </c>
      <c r="AD6" s="128">
        <f t="shared" ref="AD6:AD18" si="0">AC6*0.999</f>
        <v>1.21878E-8</v>
      </c>
      <c r="AE6" s="128">
        <v>1.3580000000000001E-7</v>
      </c>
      <c r="AF6" s="128">
        <f>AE6*0.0937</f>
        <v>1.2724460000000001E-8</v>
      </c>
      <c r="AG6" s="208" t="s">
        <v>388</v>
      </c>
    </row>
    <row r="7" spans="1:33" x14ac:dyDescent="0.3">
      <c r="A7" s="129" t="s">
        <v>363</v>
      </c>
      <c r="B7" s="130">
        <v>4.087532E-16</v>
      </c>
      <c r="C7" s="131">
        <v>2.9836000000000001E-4</v>
      </c>
      <c r="D7" s="132">
        <v>0.3666172885094528</v>
      </c>
      <c r="E7" s="131">
        <v>4.5023447300200515E-3</v>
      </c>
      <c r="F7" s="133">
        <v>0.10625768637689256</v>
      </c>
      <c r="G7" s="131">
        <v>7.1140222512430193E-5</v>
      </c>
      <c r="H7" s="133">
        <v>0.34073935623775614</v>
      </c>
      <c r="I7" s="131">
        <v>2.6269743898723554E-5</v>
      </c>
      <c r="J7" s="133">
        <v>17.975730300158371</v>
      </c>
      <c r="K7" s="131">
        <v>8.1307131293503309E-8</v>
      </c>
      <c r="L7" s="133">
        <v>21.904362908442639</v>
      </c>
      <c r="M7" s="134">
        <v>1.00858</v>
      </c>
      <c r="N7" s="134">
        <v>7.0000000000000007E-2</v>
      </c>
      <c r="O7" s="135">
        <v>92.830592330211914</v>
      </c>
      <c r="P7" s="170">
        <v>1.9906526756653069</v>
      </c>
      <c r="Q7" s="171">
        <v>6.1516981359633516E-2</v>
      </c>
      <c r="R7" s="192">
        <v>1.2263327895607483E-3</v>
      </c>
      <c r="S7" s="174">
        <v>40.709926651244082</v>
      </c>
      <c r="T7" s="175">
        <v>0.8095322516319805</v>
      </c>
      <c r="U7" s="184">
        <v>73.696917015336638</v>
      </c>
      <c r="V7" s="175">
        <v>13.247790490564819</v>
      </c>
      <c r="W7" s="136">
        <v>2.9139999999999999E-5</v>
      </c>
      <c r="X7" s="136">
        <f>W7*0.0165</f>
        <v>4.8080999999999998E-7</v>
      </c>
      <c r="Y7" s="136">
        <v>3.4359999999999998E-7</v>
      </c>
      <c r="Z7" s="136">
        <f>Y7*0.357</f>
        <v>1.2266519999999998E-7</v>
      </c>
      <c r="AA7" s="136">
        <v>1.399E-8</v>
      </c>
      <c r="AB7" s="136">
        <f>AA7*0.999</f>
        <v>1.397601E-8</v>
      </c>
      <c r="AC7" s="136">
        <v>1.22E-8</v>
      </c>
      <c r="AD7" s="136">
        <f t="shared" si="0"/>
        <v>1.21878E-8</v>
      </c>
      <c r="AE7" s="136">
        <v>1.3580000000000001E-7</v>
      </c>
      <c r="AF7" s="136">
        <f>AE7*0.0937</f>
        <v>1.2724460000000001E-8</v>
      </c>
      <c r="AG7" s="209"/>
    </row>
    <row r="8" spans="1:33" x14ac:dyDescent="0.3">
      <c r="A8" s="122" t="s">
        <v>364</v>
      </c>
      <c r="B8" s="123">
        <v>1.5393320000000001E-16</v>
      </c>
      <c r="C8" s="124">
        <v>1.1236E-4</v>
      </c>
      <c r="D8" s="137">
        <v>0.60535165076753372</v>
      </c>
      <c r="E8" s="124">
        <v>2.2849400364745543E-3</v>
      </c>
      <c r="F8" s="125">
        <v>0.27898501161966743</v>
      </c>
      <c r="G8" s="124">
        <v>3.7377254714661802E-5</v>
      </c>
      <c r="H8" s="125">
        <v>0.45385110442224624</v>
      </c>
      <c r="I8" s="124">
        <v>2.6275206363086709E-5</v>
      </c>
      <c r="J8" s="125">
        <v>17.975730300158371</v>
      </c>
      <c r="K8" s="124">
        <v>5.22992464160832E-8</v>
      </c>
      <c r="L8" s="125">
        <v>30.789608305907404</v>
      </c>
      <c r="M8" s="126">
        <v>1.00851</v>
      </c>
      <c r="N8" s="126">
        <v>7.0000000000000007E-2</v>
      </c>
      <c r="O8" s="127">
        <v>88.861009635210763</v>
      </c>
      <c r="P8" s="168">
        <v>4.9092706956524905</v>
      </c>
      <c r="Q8" s="169">
        <v>4.3697057056925372E-2</v>
      </c>
      <c r="R8" s="191">
        <v>2.1486680031843927E-3</v>
      </c>
      <c r="S8" s="172">
        <v>28.918543029382892</v>
      </c>
      <c r="T8" s="173">
        <v>1.4183973890366866</v>
      </c>
      <c r="U8" s="182">
        <v>37.39324070095023</v>
      </c>
      <c r="V8" s="183">
        <v>6.7225176054729721</v>
      </c>
      <c r="W8" s="128">
        <v>2.9139999999999999E-5</v>
      </c>
      <c r="X8" s="128">
        <f>W8*0.0165</f>
        <v>4.8080999999999998E-7</v>
      </c>
      <c r="Y8" s="128">
        <v>3.4359999999999998E-7</v>
      </c>
      <c r="Z8" s="128">
        <f>Y8*0.357</f>
        <v>1.2266519999999998E-7</v>
      </c>
      <c r="AA8" s="128">
        <v>1.399E-8</v>
      </c>
      <c r="AB8" s="128">
        <f>AA8*0.999</f>
        <v>1.397601E-8</v>
      </c>
      <c r="AC8" s="128">
        <v>1.22E-8</v>
      </c>
      <c r="AD8" s="128">
        <f t="shared" si="0"/>
        <v>1.21878E-8</v>
      </c>
      <c r="AE8" s="128">
        <v>1.3580000000000001E-7</v>
      </c>
      <c r="AF8" s="128">
        <f>AE8*0.0937</f>
        <v>1.2724460000000001E-8</v>
      </c>
      <c r="AG8" s="209"/>
    </row>
    <row r="9" spans="1:33" x14ac:dyDescent="0.3">
      <c r="A9" s="122" t="s">
        <v>365</v>
      </c>
      <c r="B9" s="123">
        <v>1.7623679999999999E-16</v>
      </c>
      <c r="C9" s="124">
        <v>1.2863999999999999E-4</v>
      </c>
      <c r="D9" s="137">
        <v>0.9766494254140049</v>
      </c>
      <c r="E9" s="124">
        <v>1.8967385216016211E-3</v>
      </c>
      <c r="F9" s="125">
        <v>0.21186180978627389</v>
      </c>
      <c r="G9" s="124">
        <v>2.4002674366230279E-5</v>
      </c>
      <c r="H9" s="125">
        <v>0.53375792054346438</v>
      </c>
      <c r="I9" s="124">
        <v>3.2259488769829464E-5</v>
      </c>
      <c r="J9" s="125">
        <v>15.888804839248333</v>
      </c>
      <c r="K9" s="124">
        <v>1.6771829635058766E-7</v>
      </c>
      <c r="L9" s="125">
        <v>8.541198741442491</v>
      </c>
      <c r="M9" s="126">
        <v>1.0085200000000001</v>
      </c>
      <c r="N9" s="126">
        <v>7.0000000000000007E-2</v>
      </c>
      <c r="O9" s="127">
        <v>63.220922657419713</v>
      </c>
      <c r="P9" s="168">
        <v>5.5426028526079829</v>
      </c>
      <c r="Q9" s="169">
        <v>4.2878081522400198E-2</v>
      </c>
      <c r="R9" s="191">
        <v>2.3782973744209293E-3</v>
      </c>
      <c r="S9" s="172">
        <v>28.376605118422017</v>
      </c>
      <c r="T9" s="173">
        <v>1.5699827882787969</v>
      </c>
      <c r="U9" s="182">
        <v>25.282061905481918</v>
      </c>
      <c r="V9" s="183">
        <v>4.0173745754359755</v>
      </c>
      <c r="W9" s="128">
        <v>2.7059999999999998E-5</v>
      </c>
      <c r="X9" s="128">
        <f>W9*0.0156</f>
        <v>4.2213599999999994E-7</v>
      </c>
      <c r="Y9" s="128">
        <v>2.6470000000000001E-8</v>
      </c>
      <c r="Z9" s="128">
        <f>Y9*0.999</f>
        <v>2.6443530000000001E-8</v>
      </c>
      <c r="AA9" s="128">
        <v>3.6650000000000001E-8</v>
      </c>
      <c r="AB9" s="128">
        <f>AA9*0.443</f>
        <v>1.6235950000000001E-8</v>
      </c>
      <c r="AC9" s="128">
        <v>1.22E-8</v>
      </c>
      <c r="AD9" s="128">
        <f t="shared" si="0"/>
        <v>1.21878E-8</v>
      </c>
      <c r="AE9" s="128">
        <v>1.12E-7</v>
      </c>
      <c r="AF9" s="128">
        <f>AE9*0.082</f>
        <v>9.1839999999999997E-9</v>
      </c>
      <c r="AG9" s="209"/>
    </row>
    <row r="10" spans="1:33" x14ac:dyDescent="0.3">
      <c r="A10" s="122" t="s">
        <v>366</v>
      </c>
      <c r="B10" s="123">
        <v>1.2883480000000001E-16</v>
      </c>
      <c r="C10" s="124">
        <v>9.4040000000000001E-5</v>
      </c>
      <c r="D10" s="137">
        <v>0.76392038490266112</v>
      </c>
      <c r="E10" s="124">
        <v>2.1719846657833799E-3</v>
      </c>
      <c r="F10" s="125">
        <v>0.10622625221194937</v>
      </c>
      <c r="G10" s="124">
        <v>3.1386965236364856E-5</v>
      </c>
      <c r="H10" s="125">
        <v>0.44607744006367706</v>
      </c>
      <c r="I10" s="124">
        <v>3.2260446992491428E-5</v>
      </c>
      <c r="J10" s="125">
        <v>15.888804839248333</v>
      </c>
      <c r="K10" s="124">
        <v>1.7420192614007753E-8</v>
      </c>
      <c r="L10" s="125">
        <v>73.917857112848012</v>
      </c>
      <c r="M10" s="126">
        <v>1.00851</v>
      </c>
      <c r="N10" s="126">
        <v>7.0000000000000007E-2</v>
      </c>
      <c r="O10" s="127">
        <v>97.857491183150827</v>
      </c>
      <c r="P10" s="168">
        <v>4.3166505752510398</v>
      </c>
      <c r="Q10" s="169">
        <v>4.2369675546604459E-2</v>
      </c>
      <c r="R10" s="191">
        <v>1.8295045607950055E-3</v>
      </c>
      <c r="S10" s="172">
        <v>28.040178262953084</v>
      </c>
      <c r="T10" s="173">
        <v>1.2077090229069976</v>
      </c>
      <c r="U10" s="182">
        <v>28.950071088652422</v>
      </c>
      <c r="V10" s="183">
        <v>4.5999230975771255</v>
      </c>
      <c r="W10" s="128">
        <v>2.7059999999999998E-5</v>
      </c>
      <c r="X10" s="128">
        <f>W10*0.0156</f>
        <v>4.2213599999999994E-7</v>
      </c>
      <c r="Y10" s="128">
        <v>2.6470000000000001E-8</v>
      </c>
      <c r="Z10" s="128">
        <f>Y10*0.999</f>
        <v>2.6443530000000001E-8</v>
      </c>
      <c r="AA10" s="128">
        <v>3.6650000000000001E-8</v>
      </c>
      <c r="AB10" s="128">
        <f>AA10*0.443</f>
        <v>1.6235950000000001E-8</v>
      </c>
      <c r="AC10" s="128">
        <v>1.22E-8</v>
      </c>
      <c r="AD10" s="128">
        <f t="shared" si="0"/>
        <v>1.21878E-8</v>
      </c>
      <c r="AE10" s="128">
        <v>1.12E-7</v>
      </c>
      <c r="AF10" s="128">
        <f>AE10*0.082</f>
        <v>9.1839999999999997E-9</v>
      </c>
      <c r="AG10" s="209"/>
    </row>
    <row r="11" spans="1:33" x14ac:dyDescent="0.3">
      <c r="A11" s="122" t="s">
        <v>367</v>
      </c>
      <c r="B11" s="123">
        <v>1.0440770000000001E-16</v>
      </c>
      <c r="C11" s="124">
        <v>7.6210000000000004E-5</v>
      </c>
      <c r="D11" s="137">
        <v>0.75492690830036047</v>
      </c>
      <c r="E11" s="124">
        <v>1.6086367018129778E-3</v>
      </c>
      <c r="F11" s="125">
        <v>0.13886309635279917</v>
      </c>
      <c r="G11" s="124">
        <v>2.4793474117196263E-5</v>
      </c>
      <c r="H11" s="125">
        <v>0.42725500510658521</v>
      </c>
      <c r="I11" s="124">
        <v>3.2261405253117883E-5</v>
      </c>
      <c r="J11" s="125">
        <v>15.888804839248335</v>
      </c>
      <c r="K11" s="124">
        <v>2.663403537626525E-8</v>
      </c>
      <c r="L11" s="125">
        <v>48.09598675207053</v>
      </c>
      <c r="M11" s="126">
        <v>1.0085</v>
      </c>
      <c r="N11" s="126">
        <v>7.0000000000000007E-2</v>
      </c>
      <c r="O11" s="127">
        <v>94.181991518294737</v>
      </c>
      <c r="P11" s="168">
        <v>5.4628471259472935</v>
      </c>
      <c r="Q11" s="169">
        <v>4.4619928806666306E-2</v>
      </c>
      <c r="R11" s="191">
        <v>2.4383059053110917E-3</v>
      </c>
      <c r="S11" s="172">
        <v>29.529229238977727</v>
      </c>
      <c r="T11" s="173">
        <v>1.6095951414543441</v>
      </c>
      <c r="U11" s="182">
        <v>21.440560431828718</v>
      </c>
      <c r="V11" s="183">
        <v>3.4067789090989002</v>
      </c>
      <c r="W11" s="128">
        <v>2.5389999999999999E-5</v>
      </c>
      <c r="X11" s="128">
        <f>W11*0.0168</f>
        <v>4.2655199999999997E-7</v>
      </c>
      <c r="Y11" s="128">
        <v>1.8749999999999999E-8</v>
      </c>
      <c r="Z11" s="128">
        <f>Y11*0.412</f>
        <v>7.7249999999999997E-9</v>
      </c>
      <c r="AA11" s="128">
        <v>1.3319999999999999E-8</v>
      </c>
      <c r="AB11" s="128">
        <f t="shared" ref="AB11:AB16" si="1">AA11*0.999</f>
        <v>1.330668E-8</v>
      </c>
      <c r="AC11" s="128">
        <v>1.22E-8</v>
      </c>
      <c r="AD11" s="128">
        <f t="shared" si="0"/>
        <v>1.21878E-8</v>
      </c>
      <c r="AE11" s="128">
        <v>9.125E-8</v>
      </c>
      <c r="AF11" s="128">
        <f>AE11*0.118</f>
        <v>1.0767499999999999E-8</v>
      </c>
      <c r="AG11" s="209"/>
    </row>
    <row r="12" spans="1:33" x14ac:dyDescent="0.3">
      <c r="A12" s="122" t="s">
        <v>368</v>
      </c>
      <c r="B12" s="123">
        <v>6.7910900000000001E-17</v>
      </c>
      <c r="C12" s="124">
        <v>4.9570000000000001E-5</v>
      </c>
      <c r="D12" s="137">
        <v>1.2504809875435403</v>
      </c>
      <c r="E12" s="124">
        <v>1.1635107312661529E-3</v>
      </c>
      <c r="F12" s="125">
        <v>0.15647191825270881</v>
      </c>
      <c r="G12" s="124">
        <v>1.5236904811825207E-5</v>
      </c>
      <c r="H12" s="125">
        <v>0.78796328674455907</v>
      </c>
      <c r="I12" s="124">
        <v>3.2262363551710692E-5</v>
      </c>
      <c r="J12" s="125">
        <v>15.888804839248335</v>
      </c>
      <c r="K12" s="124">
        <v>1.6483785541847911E-8</v>
      </c>
      <c r="L12" s="125">
        <v>107.83072436249411</v>
      </c>
      <c r="M12" s="126">
        <v>1.0084900000000001</v>
      </c>
      <c r="N12" s="126">
        <v>7.0000000000000007E-2</v>
      </c>
      <c r="O12" s="127">
        <v>96.470748130883649</v>
      </c>
      <c r="P12" s="168">
        <v>11.246308853033401</v>
      </c>
      <c r="Q12" s="169">
        <v>4.1101140315991193E-2</v>
      </c>
      <c r="R12" s="191">
        <v>4.6228085736098028E-3</v>
      </c>
      <c r="S12" s="172">
        <v>27.200748380793556</v>
      </c>
      <c r="T12" s="173">
        <v>3.0516514140970918</v>
      </c>
      <c r="U12" s="182">
        <v>15.507185035476045</v>
      </c>
      <c r="V12" s="183">
        <v>2.4640258466033118</v>
      </c>
      <c r="W12" s="128">
        <v>2.5389999999999999E-5</v>
      </c>
      <c r="X12" s="128">
        <f>W12*0.0168</f>
        <v>4.2655199999999997E-7</v>
      </c>
      <c r="Y12" s="128">
        <v>1.8749999999999999E-8</v>
      </c>
      <c r="Z12" s="128">
        <f>Y12*0.412</f>
        <v>7.7249999999999997E-9</v>
      </c>
      <c r="AA12" s="128">
        <v>1.3319999999999999E-8</v>
      </c>
      <c r="AB12" s="128">
        <f t="shared" si="1"/>
        <v>1.330668E-8</v>
      </c>
      <c r="AC12" s="128">
        <v>1.22E-8</v>
      </c>
      <c r="AD12" s="128">
        <f t="shared" si="0"/>
        <v>1.21878E-8</v>
      </c>
      <c r="AE12" s="128">
        <v>9.125E-8</v>
      </c>
      <c r="AF12" s="128">
        <f>AE12*0.118</f>
        <v>1.0767499999999999E-8</v>
      </c>
      <c r="AG12" s="209"/>
    </row>
    <row r="13" spans="1:33" x14ac:dyDescent="0.3">
      <c r="A13" s="129" t="s">
        <v>369</v>
      </c>
      <c r="B13" s="130">
        <v>1.149567E-16</v>
      </c>
      <c r="C13" s="131">
        <v>8.3910000000000001E-5</v>
      </c>
      <c r="D13" s="132">
        <v>0.99875428391835985</v>
      </c>
      <c r="E13" s="131">
        <v>1.3155346359048667E-3</v>
      </c>
      <c r="F13" s="133">
        <v>0.19308976264222333</v>
      </c>
      <c r="G13" s="131">
        <v>1.9877782129535517E-5</v>
      </c>
      <c r="H13" s="133">
        <v>0.62000000628254048</v>
      </c>
      <c r="I13" s="131">
        <v>3.2262363551710692E-5</v>
      </c>
      <c r="J13" s="133">
        <v>15.888804839248335</v>
      </c>
      <c r="K13" s="131">
        <v>2.5764978574208035E-8</v>
      </c>
      <c r="L13" s="133">
        <v>48.884730910854053</v>
      </c>
      <c r="M13" s="134">
        <v>1.0084900000000001</v>
      </c>
      <c r="N13" s="134">
        <v>7.0000000000000007E-2</v>
      </c>
      <c r="O13" s="135">
        <v>94.983229723086907</v>
      </c>
      <c r="P13" s="170">
        <v>4.8969005302297592</v>
      </c>
      <c r="Q13" s="171">
        <v>6.0585255712119132E-2</v>
      </c>
      <c r="R13" s="192">
        <v>2.9691053083876276E-3</v>
      </c>
      <c r="S13" s="174">
        <v>40.093432218767177</v>
      </c>
      <c r="T13" s="175">
        <v>1.9599796514096008</v>
      </c>
      <c r="U13" s="184">
        <v>17.533393651279106</v>
      </c>
      <c r="V13" s="175">
        <v>2.7860524138600402</v>
      </c>
      <c r="W13" s="136">
        <v>2.5389999999999999E-5</v>
      </c>
      <c r="X13" s="136">
        <f>W13*0.0168</f>
        <v>4.2655199999999997E-7</v>
      </c>
      <c r="Y13" s="136">
        <v>1.8749999999999999E-8</v>
      </c>
      <c r="Z13" s="136">
        <f>Y13*0.412</f>
        <v>7.7249999999999997E-9</v>
      </c>
      <c r="AA13" s="136">
        <v>1.3319999999999999E-8</v>
      </c>
      <c r="AB13" s="136">
        <f t="shared" si="1"/>
        <v>1.330668E-8</v>
      </c>
      <c r="AC13" s="136">
        <v>1.22E-8</v>
      </c>
      <c r="AD13" s="136">
        <f t="shared" si="0"/>
        <v>1.21878E-8</v>
      </c>
      <c r="AE13" s="136">
        <v>9.125E-8</v>
      </c>
      <c r="AF13" s="136">
        <f>AE13*0.118</f>
        <v>1.0767499999999999E-8</v>
      </c>
      <c r="AG13" s="209"/>
    </row>
    <row r="14" spans="1:33" x14ac:dyDescent="0.3">
      <c r="A14" s="129" t="s">
        <v>370</v>
      </c>
      <c r="B14" s="130">
        <v>2.3474950000000001E-16</v>
      </c>
      <c r="C14" s="131">
        <v>1.7135000000000002E-4</v>
      </c>
      <c r="D14" s="132">
        <v>0.53090336613967759</v>
      </c>
      <c r="E14" s="131">
        <v>2.2850423181927887E-3</v>
      </c>
      <c r="F14" s="133">
        <v>0.16553860644068055</v>
      </c>
      <c r="G14" s="131">
        <v>2.7527173669824868E-5</v>
      </c>
      <c r="H14" s="133">
        <v>0.61618516864278416</v>
      </c>
      <c r="I14" s="131">
        <v>3.2259488769829464E-5</v>
      </c>
      <c r="J14" s="133">
        <v>15.888804839248333</v>
      </c>
      <c r="K14" s="131">
        <v>1.0797771586375008E-7</v>
      </c>
      <c r="L14" s="133">
        <v>18.451179708526951</v>
      </c>
      <c r="M14" s="134">
        <v>1.0085200000000001</v>
      </c>
      <c r="N14" s="134">
        <v>7.0000000000000007E-2</v>
      </c>
      <c r="O14" s="135">
        <v>82.581538121630558</v>
      </c>
      <c r="P14" s="170">
        <v>4.2817640912982027</v>
      </c>
      <c r="Q14" s="171">
        <v>6.192667567283873E-2</v>
      </c>
      <c r="R14" s="192">
        <v>2.6535351046850131E-3</v>
      </c>
      <c r="S14" s="174">
        <v>40.981007996999971</v>
      </c>
      <c r="T14" s="175">
        <v>1.7516631284189774</v>
      </c>
      <c r="U14" s="184">
        <v>30.457922990123798</v>
      </c>
      <c r="V14" s="175">
        <v>4.8396625913622247</v>
      </c>
      <c r="W14" s="136">
        <v>2.7080000000000002E-5</v>
      </c>
      <c r="X14" s="136">
        <f>W14*0.0208</f>
        <v>5.6326400000000003E-7</v>
      </c>
      <c r="Y14" s="136">
        <v>2.1790000000000001E-7</v>
      </c>
      <c r="Z14" s="136">
        <f>Y14*0.427</f>
        <v>9.3043299999999998E-8</v>
      </c>
      <c r="AA14" s="136">
        <v>1.848E-9</v>
      </c>
      <c r="AB14" s="136">
        <f t="shared" si="1"/>
        <v>1.8461520000000001E-9</v>
      </c>
      <c r="AC14" s="136">
        <v>1.22E-8</v>
      </c>
      <c r="AD14" s="136">
        <f t="shared" si="0"/>
        <v>1.21878E-8</v>
      </c>
      <c r="AE14" s="136">
        <v>1.017E-7</v>
      </c>
      <c r="AF14" s="136">
        <f>AE14*0.155</f>
        <v>1.5763500000000001E-8</v>
      </c>
      <c r="AG14" s="209"/>
    </row>
    <row r="15" spans="1:33" x14ac:dyDescent="0.3">
      <c r="A15" s="122" t="s">
        <v>371</v>
      </c>
      <c r="B15" s="123">
        <v>1.0248969999999999E-16</v>
      </c>
      <c r="C15" s="124">
        <v>7.4809999999999997E-5</v>
      </c>
      <c r="D15" s="137">
        <v>1.0426158323610841</v>
      </c>
      <c r="E15" s="124">
        <v>1.6672052087943377E-3</v>
      </c>
      <c r="F15" s="125">
        <v>0.13032308089470748</v>
      </c>
      <c r="G15" s="124">
        <v>2.1439788990107039E-5</v>
      </c>
      <c r="H15" s="125">
        <v>0.46659224875528843</v>
      </c>
      <c r="I15" s="124">
        <v>3.2907534114036875E-5</v>
      </c>
      <c r="J15" s="125">
        <v>15.888951244813894</v>
      </c>
      <c r="K15" s="124">
        <v>2.4679261527597069E-8</v>
      </c>
      <c r="L15" s="125">
        <v>75.740632201954085</v>
      </c>
      <c r="M15" s="126">
        <v>1.0085</v>
      </c>
      <c r="N15" s="126">
        <v>7.0000000000000007E-2</v>
      </c>
      <c r="O15" s="127">
        <v>94.150126682570018</v>
      </c>
      <c r="P15" s="168">
        <v>8.0552259420280787</v>
      </c>
      <c r="Q15" s="169">
        <v>4.2247246535233915E-2</v>
      </c>
      <c r="R15" s="191">
        <v>3.4035565324729592E-3</v>
      </c>
      <c r="S15" s="172">
        <v>27.959163340463256</v>
      </c>
      <c r="T15" s="173">
        <v>2.2467864818949721</v>
      </c>
      <c r="U15" s="182">
        <v>21.784884904905226</v>
      </c>
      <c r="V15" s="183">
        <v>3.4615061756518486</v>
      </c>
      <c r="W15" s="128">
        <v>2.739E-5</v>
      </c>
      <c r="X15" s="128">
        <f>W15*0.023</f>
        <v>6.2997000000000002E-7</v>
      </c>
      <c r="Y15" s="128">
        <v>8.5450000000000001E-8</v>
      </c>
      <c r="Z15" s="128">
        <f>Y15*0.134</f>
        <v>1.1450300000000001E-8</v>
      </c>
      <c r="AA15" s="128">
        <v>1.425E-8</v>
      </c>
      <c r="AB15" s="128">
        <f t="shared" si="1"/>
        <v>1.4235750000000001E-8</v>
      </c>
      <c r="AC15" s="128">
        <v>1.22E-8</v>
      </c>
      <c r="AD15" s="128">
        <f t="shared" si="0"/>
        <v>1.21878E-8</v>
      </c>
      <c r="AE15" s="128">
        <v>1.017E-7</v>
      </c>
      <c r="AF15" s="128">
        <f>AE15*0.155</f>
        <v>1.5763500000000001E-8</v>
      </c>
      <c r="AG15" s="209"/>
    </row>
    <row r="16" spans="1:33" x14ac:dyDescent="0.3">
      <c r="A16" s="122" t="s">
        <v>372</v>
      </c>
      <c r="B16" s="123">
        <v>1.1354559999999999E-16</v>
      </c>
      <c r="C16" s="124">
        <v>8.2879999999999993E-5</v>
      </c>
      <c r="D16" s="137">
        <v>1.2756507692526577</v>
      </c>
      <c r="E16" s="124">
        <v>1.9364755429619898E-3</v>
      </c>
      <c r="F16" s="125">
        <v>0.15647514569192941</v>
      </c>
      <c r="G16" s="124">
        <v>2.596258822216704E-5</v>
      </c>
      <c r="H16" s="125">
        <v>0.70647973261605779</v>
      </c>
      <c r="I16" s="124">
        <v>3.2907534114036875E-5</v>
      </c>
      <c r="J16" s="125">
        <v>15.888951244813894</v>
      </c>
      <c r="K16" s="124">
        <v>1.6434794969020305E-8</v>
      </c>
      <c r="L16" s="125">
        <v>95.99245302200184</v>
      </c>
      <c r="M16" s="126">
        <v>1.0085</v>
      </c>
      <c r="N16" s="126">
        <v>7.0000000000000007E-2</v>
      </c>
      <c r="O16" s="127">
        <v>97.731022287947326</v>
      </c>
      <c r="P16" s="168">
        <v>6.0192574576819355</v>
      </c>
      <c r="Q16" s="169">
        <v>4.1828868011053399E-2</v>
      </c>
      <c r="R16" s="191">
        <v>2.5186378730854631E-3</v>
      </c>
      <c r="S16" s="172">
        <v>27.682309447772081</v>
      </c>
      <c r="T16" s="173">
        <v>1.6626262340597893</v>
      </c>
      <c r="U16" s="182">
        <v>25.303417873399553</v>
      </c>
      <c r="V16" s="183">
        <v>4.0206426898725454</v>
      </c>
      <c r="W16" s="128">
        <v>2.739E-5</v>
      </c>
      <c r="X16" s="128">
        <f>W16*0.023</f>
        <v>6.2997000000000002E-7</v>
      </c>
      <c r="Y16" s="128">
        <v>8.5450000000000001E-8</v>
      </c>
      <c r="Z16" s="128">
        <f>Y16*0.134</f>
        <v>1.1450300000000001E-8</v>
      </c>
      <c r="AA16" s="128">
        <v>1.425E-8</v>
      </c>
      <c r="AB16" s="128">
        <f t="shared" si="1"/>
        <v>1.4235750000000001E-8</v>
      </c>
      <c r="AC16" s="128">
        <v>1.22E-8</v>
      </c>
      <c r="AD16" s="128">
        <f t="shared" si="0"/>
        <v>1.21878E-8</v>
      </c>
      <c r="AE16" s="128">
        <v>1.075E-7</v>
      </c>
      <c r="AF16" s="128">
        <f>AE16*0.127</f>
        <v>1.3652500000000001E-8</v>
      </c>
      <c r="AG16" s="209"/>
    </row>
    <row r="17" spans="1:33" x14ac:dyDescent="0.3">
      <c r="A17" s="122" t="s">
        <v>373</v>
      </c>
      <c r="B17" s="123">
        <v>1.5045339999999999E-16</v>
      </c>
      <c r="C17" s="124">
        <v>1.0981999999999999E-4</v>
      </c>
      <c r="D17" s="137">
        <v>0.79783860016547214</v>
      </c>
      <c r="E17" s="124">
        <v>1.0052951572842223E-3</v>
      </c>
      <c r="F17" s="125">
        <v>0.12229124211173577</v>
      </c>
      <c r="G17" s="124">
        <v>1.6137013366133803E-5</v>
      </c>
      <c r="H17" s="125">
        <v>1.0893047530331412</v>
      </c>
      <c r="I17" s="124">
        <v>3.2907534114036875E-5</v>
      </c>
      <c r="J17" s="125">
        <v>15.888951244813894</v>
      </c>
      <c r="K17" s="124">
        <v>2.3029981514823617E-7</v>
      </c>
      <c r="L17" s="125">
        <v>17.206860097162998</v>
      </c>
      <c r="M17" s="126">
        <v>1.0085</v>
      </c>
      <c r="N17" s="126">
        <v>7.0000000000000007E-2</v>
      </c>
      <c r="O17" s="127">
        <v>40.777173022048316</v>
      </c>
      <c r="P17" s="168">
        <v>26.52785404242303</v>
      </c>
      <c r="Q17" s="169">
        <v>4.4546789810260251E-2</v>
      </c>
      <c r="R17" s="191">
        <v>1.1817432956050837E-2</v>
      </c>
      <c r="S17" s="172">
        <v>29.480831524148797</v>
      </c>
      <c r="T17" s="173">
        <v>7.8010241171490398</v>
      </c>
      <c r="U17" s="182">
        <v>13.135761541148144</v>
      </c>
      <c r="V17" s="183">
        <v>2.0871965689590493</v>
      </c>
      <c r="W17" s="128">
        <v>2.4579999999999998E-5</v>
      </c>
      <c r="X17" s="128">
        <f>W17*0.0173</f>
        <v>4.2523399999999995E-7</v>
      </c>
      <c r="Y17" s="128">
        <v>2.473E-7</v>
      </c>
      <c r="Z17" s="128">
        <f>Y17*0.337</f>
        <v>8.3340100000000009E-8</v>
      </c>
      <c r="AA17" s="128">
        <v>2.754E-8</v>
      </c>
      <c r="AB17" s="128">
        <f>AA17*0.805</f>
        <v>2.2169700000000003E-8</v>
      </c>
      <c r="AC17" s="128">
        <v>1.22E-8</v>
      </c>
      <c r="AD17" s="128">
        <f t="shared" si="0"/>
        <v>1.21878E-8</v>
      </c>
      <c r="AE17" s="128">
        <v>9.418E-8</v>
      </c>
      <c r="AF17" s="128">
        <f>AE17*0.1</f>
        <v>9.4180000000000004E-9</v>
      </c>
      <c r="AG17" s="209"/>
    </row>
    <row r="18" spans="1:33" x14ac:dyDescent="0.3">
      <c r="A18" s="122" t="s">
        <v>374</v>
      </c>
      <c r="B18" s="123">
        <v>6.4170800000000007E-17</v>
      </c>
      <c r="C18" s="124">
        <v>4.6840000000000006E-5</v>
      </c>
      <c r="D18" s="137">
        <v>1.2673908402334531</v>
      </c>
      <c r="E18" s="124">
        <v>9.4875832328370781E-4</v>
      </c>
      <c r="F18" s="125">
        <v>0.19332710929505717</v>
      </c>
      <c r="G18" s="124">
        <v>1.5576579548248108E-5</v>
      </c>
      <c r="H18" s="125">
        <v>0.7093553266701017</v>
      </c>
      <c r="I18" s="124">
        <v>3.2907534114036875E-5</v>
      </c>
      <c r="J18" s="125">
        <v>15.888951244813894</v>
      </c>
      <c r="K18" s="124">
        <v>2.8084164344119977E-8</v>
      </c>
      <c r="L18" s="125">
        <v>40.957564892739171</v>
      </c>
      <c r="M18" s="126">
        <v>1.0085</v>
      </c>
      <c r="N18" s="126">
        <v>7.0000000000000007E-2</v>
      </c>
      <c r="O18" s="127">
        <v>90.153462817257804</v>
      </c>
      <c r="P18" s="168">
        <v>8.3801296310567377</v>
      </c>
      <c r="Q18" s="169">
        <v>4.4509819438097724E-2</v>
      </c>
      <c r="R18" s="191">
        <v>3.7309730660296755E-3</v>
      </c>
      <c r="S18" s="172">
        <v>29.45636739249224</v>
      </c>
      <c r="T18" s="173">
        <v>2.4629216315332596</v>
      </c>
      <c r="U18" s="182">
        <v>12.396999452929224</v>
      </c>
      <c r="V18" s="183">
        <v>1.9698990090753443</v>
      </c>
      <c r="W18" s="128">
        <v>2.4579999999999998E-5</v>
      </c>
      <c r="X18" s="128">
        <f>W18*0.0173</f>
        <v>4.2523399999999995E-7</v>
      </c>
      <c r="Y18" s="128">
        <v>2.473E-7</v>
      </c>
      <c r="Z18" s="128">
        <f>Y18*0.337</f>
        <v>8.3340100000000009E-8</v>
      </c>
      <c r="AA18" s="128">
        <v>2.754E-8</v>
      </c>
      <c r="AB18" s="128">
        <f>AA18*0.805</f>
        <v>2.2169700000000003E-8</v>
      </c>
      <c r="AC18" s="128">
        <v>1.22E-8</v>
      </c>
      <c r="AD18" s="128">
        <f t="shared" si="0"/>
        <v>1.21878E-8</v>
      </c>
      <c r="AE18" s="128">
        <v>9.418E-8</v>
      </c>
      <c r="AF18" s="128">
        <f>AE18*0.1</f>
        <v>9.4180000000000004E-9</v>
      </c>
      <c r="AG18" s="209"/>
    </row>
    <row r="19" spans="1:33" x14ac:dyDescent="0.3">
      <c r="A19" s="129" t="s">
        <v>375</v>
      </c>
      <c r="B19" s="130">
        <v>1.3767130000000001E-16</v>
      </c>
      <c r="C19" s="131">
        <v>1.0049000000000001E-4</v>
      </c>
      <c r="D19" s="132">
        <v>0.93986432830411948</v>
      </c>
      <c r="E19" s="131">
        <v>1.3051826216085587E-3</v>
      </c>
      <c r="F19" s="133">
        <v>0.18661087252024361</v>
      </c>
      <c r="G19" s="131">
        <v>2.0386384683807071E-5</v>
      </c>
      <c r="H19" s="133">
        <v>0.70467480315562336</v>
      </c>
      <c r="I19" s="131">
        <v>3.2906556661442737E-5</v>
      </c>
      <c r="J19" s="133">
        <v>11.516925681101441</v>
      </c>
      <c r="K19" s="131">
        <v>7.7240476684751362E-8</v>
      </c>
      <c r="L19" s="133">
        <v>24.642526651923443</v>
      </c>
      <c r="M19" s="134">
        <v>1.00851</v>
      </c>
      <c r="N19" s="134">
        <v>7.0000000000000007E-2</v>
      </c>
      <c r="O19" s="135">
        <v>80.684748088606554</v>
      </c>
      <c r="P19" s="170">
        <v>7.1304319028406997</v>
      </c>
      <c r="Q19" s="171">
        <v>6.21229155612429E-2</v>
      </c>
      <c r="R19" s="192">
        <v>4.4311489755449046E-3</v>
      </c>
      <c r="S19" s="174">
        <v>41.110853331035777</v>
      </c>
      <c r="T19" s="175">
        <v>2.9251091172251122</v>
      </c>
      <c r="U19" s="184">
        <v>17.05487258363782</v>
      </c>
      <c r="V19" s="175">
        <v>1.9644548378585365</v>
      </c>
      <c r="W19" s="136">
        <v>2.5910000000000001E-5</v>
      </c>
      <c r="X19" s="136">
        <f>W19*0.0196</f>
        <v>5.0783599999999997E-7</v>
      </c>
      <c r="Y19" s="136">
        <v>4.2049999999999999E-7</v>
      </c>
      <c r="Z19" s="136">
        <f>Y19*0.999</f>
        <v>4.2007949999999997E-7</v>
      </c>
      <c r="AA19" s="136">
        <v>5.2240000000000002E-9</v>
      </c>
      <c r="AB19" s="136">
        <f>AA19*0.999</f>
        <v>5.218776E-9</v>
      </c>
      <c r="AC19" s="136">
        <v>1.22E-8</v>
      </c>
      <c r="AD19" s="136">
        <f>AC19*0.25</f>
        <v>3.05E-9</v>
      </c>
      <c r="AE19" s="136">
        <v>1.1619999999999999E-7</v>
      </c>
      <c r="AF19" s="136">
        <f>AE19*0.133</f>
        <v>1.54546E-8</v>
      </c>
      <c r="AG19" s="209"/>
    </row>
    <row r="20" spans="1:33" x14ac:dyDescent="0.3">
      <c r="A20" s="122" t="s">
        <v>376</v>
      </c>
      <c r="B20" s="123">
        <v>7.9460000000000001E-17</v>
      </c>
      <c r="C20" s="124">
        <v>5.8E-5</v>
      </c>
      <c r="D20" s="137">
        <v>1.0114509099727875</v>
      </c>
      <c r="E20" s="124">
        <v>1.3260483819632078E-3</v>
      </c>
      <c r="F20" s="125">
        <v>0.15094313990244251</v>
      </c>
      <c r="G20" s="124">
        <v>1.9609658477543374E-5</v>
      </c>
      <c r="H20" s="125">
        <v>0.80293511594934486</v>
      </c>
      <c r="I20" s="124">
        <v>3.2906556661442737E-5</v>
      </c>
      <c r="J20" s="125">
        <v>11.516925681101441</v>
      </c>
      <c r="K20" s="124">
        <v>1.759420119727755E-8</v>
      </c>
      <c r="L20" s="125">
        <v>102.48408945116437</v>
      </c>
      <c r="M20" s="126">
        <v>1.00851</v>
      </c>
      <c r="N20" s="126">
        <v>7.0000000000000007E-2</v>
      </c>
      <c r="O20" s="127">
        <v>96.97229925720346</v>
      </c>
      <c r="P20" s="168">
        <v>9.6674915521338676</v>
      </c>
      <c r="Q20" s="169">
        <v>4.2415539636978201E-2</v>
      </c>
      <c r="R20" s="191">
        <v>4.1010185158324476E-3</v>
      </c>
      <c r="S20" s="172">
        <v>28.070527884581274</v>
      </c>
      <c r="T20" s="173">
        <v>2.7072012220580972</v>
      </c>
      <c r="U20" s="182">
        <v>17.327531830389461</v>
      </c>
      <c r="V20" s="183">
        <v>1.9957703578387502</v>
      </c>
      <c r="W20" s="128">
        <v>2.5910000000000001E-5</v>
      </c>
      <c r="X20" s="128">
        <f>W20*0.0196</f>
        <v>5.0783599999999997E-7</v>
      </c>
      <c r="Y20" s="128">
        <v>4.2049999999999999E-7</v>
      </c>
      <c r="Z20" s="128">
        <f>Y20*0.999</f>
        <v>4.2007949999999997E-7</v>
      </c>
      <c r="AA20" s="128">
        <v>5.2240000000000002E-9</v>
      </c>
      <c r="AB20" s="128">
        <f>AA20*0.999</f>
        <v>5.218776E-9</v>
      </c>
      <c r="AC20" s="128">
        <v>1.22E-8</v>
      </c>
      <c r="AD20" s="128">
        <f>AC20*0.25</f>
        <v>3.05E-9</v>
      </c>
      <c r="AE20" s="128">
        <v>1.1619999999999999E-7</v>
      </c>
      <c r="AF20" s="128">
        <f>AE20*0.133</f>
        <v>1.54546E-8</v>
      </c>
      <c r="AG20" s="209"/>
    </row>
    <row r="21" spans="1:33" x14ac:dyDescent="0.3">
      <c r="A21" s="129" t="s">
        <v>377</v>
      </c>
      <c r="B21" s="130">
        <v>7.1315350000000012E-16</v>
      </c>
      <c r="C21" s="131">
        <v>5.2055000000000005E-4</v>
      </c>
      <c r="D21" s="132">
        <v>0.19801856954485655</v>
      </c>
      <c r="E21" s="131">
        <v>4.604970558983879E-3</v>
      </c>
      <c r="F21" s="133">
        <v>0.13887354594164877</v>
      </c>
      <c r="G21" s="131">
        <v>6.7043340921494623E-5</v>
      </c>
      <c r="H21" s="133">
        <v>0.33106947150102872</v>
      </c>
      <c r="I21" s="131">
        <v>4.79040408621445E-5</v>
      </c>
      <c r="J21" s="133">
        <v>15.891822323274969</v>
      </c>
      <c r="K21" s="131">
        <v>8.1423721705441189E-7</v>
      </c>
      <c r="L21" s="133">
        <v>1.8972323534199846</v>
      </c>
      <c r="M21" s="134">
        <v>1.00865</v>
      </c>
      <c r="N21" s="134">
        <v>7.0000000000000007E-2</v>
      </c>
      <c r="O21" s="135">
        <v>54.191904413027679</v>
      </c>
      <c r="P21" s="170">
        <v>1.7308303341431308</v>
      </c>
      <c r="Q21" s="171">
        <v>6.1259527790363741E-2</v>
      </c>
      <c r="R21" s="192">
        <v>1.0637060115562492E-3</v>
      </c>
      <c r="S21" s="174">
        <v>40.539577758077016</v>
      </c>
      <c r="T21" s="175">
        <v>0.70217840532620301</v>
      </c>
      <c r="U21" s="184">
        <v>41.335150741001293</v>
      </c>
      <c r="V21" s="175">
        <v>6.5691595283057254</v>
      </c>
      <c r="W21" s="136">
        <v>2.4649999999999999E-5</v>
      </c>
      <c r="X21" s="136">
        <f>W21*0.0183</f>
        <v>4.5109499999999998E-7</v>
      </c>
      <c r="Y21" s="136">
        <v>1.8129999999999999E-7</v>
      </c>
      <c r="Z21" s="136">
        <f>Y21*0.375</f>
        <v>6.7987499999999999E-8</v>
      </c>
      <c r="AA21" s="136">
        <v>1.9979999999999999E-9</v>
      </c>
      <c r="AB21" s="136">
        <f>AA21*0.999</f>
        <v>1.9960019999999999E-9</v>
      </c>
      <c r="AC21" s="136">
        <v>1.22E-8</v>
      </c>
      <c r="AD21" s="136">
        <f>AC21*0.999</f>
        <v>1.21878E-8</v>
      </c>
      <c r="AE21" s="136">
        <v>7.1260000000000004E-8</v>
      </c>
      <c r="AF21" s="136">
        <f>AE21*0.138</f>
        <v>9.833880000000002E-9</v>
      </c>
      <c r="AG21" s="209"/>
    </row>
    <row r="22" spans="1:33" x14ac:dyDescent="0.3">
      <c r="A22" s="138" t="s">
        <v>378</v>
      </c>
      <c r="B22" s="139">
        <v>2.5244990000000001E-16</v>
      </c>
      <c r="C22" s="140">
        <v>1.8427E-4</v>
      </c>
      <c r="D22" s="141">
        <v>0.47435201079817363</v>
      </c>
      <c r="E22" s="140">
        <v>3.7288119067715596E-3</v>
      </c>
      <c r="F22" s="142">
        <v>0.18383814800982734</v>
      </c>
      <c r="G22" s="140">
        <v>4.9619873524368691E-5</v>
      </c>
      <c r="H22" s="142">
        <v>0.37100800941430806</v>
      </c>
      <c r="I22" s="140">
        <v>4.7959304096406692E-5</v>
      </c>
      <c r="J22" s="142">
        <v>15.89182883305476</v>
      </c>
      <c r="K22" s="140">
        <v>7.8043242149574395E-8</v>
      </c>
      <c r="L22" s="142">
        <v>22.366878164703603</v>
      </c>
      <c r="M22" s="143">
        <v>1.00854</v>
      </c>
      <c r="N22" s="143">
        <v>7.0000000000000007E-2</v>
      </c>
      <c r="O22" s="144">
        <v>89.586048960664002</v>
      </c>
      <c r="P22" s="168">
        <v>3.2715517071797362</v>
      </c>
      <c r="Q22" s="169">
        <v>4.4271989742537286E-2</v>
      </c>
      <c r="R22" s="191">
        <v>1.4506660220549891E-3</v>
      </c>
      <c r="S22" s="176">
        <v>29.298989998681535</v>
      </c>
      <c r="T22" s="177">
        <v>0.95762605870177742</v>
      </c>
      <c r="U22" s="182">
        <v>33.431938614592795</v>
      </c>
      <c r="V22" s="183">
        <v>5.3133019473077256</v>
      </c>
      <c r="W22" s="145">
        <v>1.9729999999999999E-5</v>
      </c>
      <c r="X22" s="145">
        <f>W22*0.0344</f>
        <v>6.7871199999999997E-7</v>
      </c>
      <c r="Y22" s="145">
        <v>5.905E-7</v>
      </c>
      <c r="Z22" s="145">
        <f>Y22*0.139</f>
        <v>8.2079500000000004E-8</v>
      </c>
      <c r="AA22" s="145">
        <v>2.915E-8</v>
      </c>
      <c r="AB22" s="145">
        <f>AA22*0.834</f>
        <v>2.4311099999999997E-8</v>
      </c>
      <c r="AC22" s="145">
        <v>1.22E-8</v>
      </c>
      <c r="AD22" s="145">
        <f>AC22*0.999</f>
        <v>1.21878E-8</v>
      </c>
      <c r="AE22" s="145">
        <v>8.336E-8</v>
      </c>
      <c r="AF22" s="145">
        <f>AE22*0.21</f>
        <v>1.75056E-8</v>
      </c>
      <c r="AG22" s="209"/>
    </row>
    <row r="23" spans="1:33" x14ac:dyDescent="0.3">
      <c r="A23" s="146" t="s">
        <v>379</v>
      </c>
      <c r="B23" s="147">
        <v>1.45905E-16</v>
      </c>
      <c r="C23" s="148">
        <v>1.065E-4</v>
      </c>
      <c r="D23" s="149">
        <v>0.80668136736549945</v>
      </c>
      <c r="E23" s="148">
        <v>1.5570600922221809E-3</v>
      </c>
      <c r="F23" s="150">
        <v>0.13713767152711279</v>
      </c>
      <c r="G23" s="148">
        <v>2.283128716688376E-5</v>
      </c>
      <c r="H23" s="150">
        <v>0.76285626087854808</v>
      </c>
      <c r="I23" s="148">
        <v>4.4218959445220554E-5</v>
      </c>
      <c r="J23" s="150">
        <v>11.203887384410146</v>
      </c>
      <c r="K23" s="148">
        <v>1.5111310597691544E-7</v>
      </c>
      <c r="L23" s="150">
        <v>26.234372245569492</v>
      </c>
      <c r="M23" s="151">
        <v>1.0085</v>
      </c>
      <c r="N23" s="151">
        <v>7.0000000000000007E-2</v>
      </c>
      <c r="O23" s="152">
        <v>62.111554997864637</v>
      </c>
      <c r="P23" s="153">
        <v>17.966326895953245</v>
      </c>
      <c r="Q23" s="154">
        <v>4.2484114409124786E-2</v>
      </c>
      <c r="R23" s="189">
        <v>7.6330572386491546E-3</v>
      </c>
      <c r="S23" s="178">
        <v>28.11590582204219</v>
      </c>
      <c r="T23" s="179">
        <v>5.0388022618317336</v>
      </c>
      <c r="U23" s="185">
        <v>15.141028510326706</v>
      </c>
      <c r="V23" s="186">
        <v>1.6965108627760452</v>
      </c>
      <c r="W23" s="155">
        <v>2.279E-5</v>
      </c>
      <c r="X23" s="155">
        <v>3.69198E-7</v>
      </c>
      <c r="Y23" s="155">
        <v>3.437E-9</v>
      </c>
      <c r="Z23" s="155">
        <v>3.433563E-9</v>
      </c>
      <c r="AA23" s="155">
        <v>8.9000000000000003E-8</v>
      </c>
      <c r="AB23" s="155">
        <v>2.3852000000000001E-8</v>
      </c>
      <c r="AC23" s="155">
        <v>1E-8</v>
      </c>
      <c r="AD23" s="155">
        <v>1.0000000000000001E-9</v>
      </c>
      <c r="AE23" s="155">
        <v>4.999E-8</v>
      </c>
      <c r="AF23" s="155">
        <v>3.2843430000000003E-8</v>
      </c>
      <c r="AG23" s="205" t="s">
        <v>389</v>
      </c>
    </row>
    <row r="24" spans="1:33" x14ac:dyDescent="0.3">
      <c r="A24" s="146" t="s">
        <v>380</v>
      </c>
      <c r="B24" s="147">
        <v>2.4099670000000002E-16</v>
      </c>
      <c r="C24" s="148">
        <v>1.7591000000000001E-4</v>
      </c>
      <c r="D24" s="149">
        <v>0.30835844196606232</v>
      </c>
      <c r="E24" s="148">
        <v>1.7842859174978228E-3</v>
      </c>
      <c r="F24" s="150">
        <v>0.17459314538922174</v>
      </c>
      <c r="G24" s="148">
        <v>2.5022373126376403E-5</v>
      </c>
      <c r="H24" s="150">
        <v>0.64456902477893518</v>
      </c>
      <c r="I24" s="148">
        <v>4.4215019293631636E-5</v>
      </c>
      <c r="J24" s="150">
        <v>11.203887384410148</v>
      </c>
      <c r="K24" s="148">
        <v>3.3697959289957122E-7</v>
      </c>
      <c r="L24" s="150">
        <v>11.36896577730011</v>
      </c>
      <c r="M24" s="151">
        <v>1.0085299999999999</v>
      </c>
      <c r="N24" s="151">
        <v>7.0000000000000007E-2</v>
      </c>
      <c r="O24" s="152">
        <v>45.396447408929042</v>
      </c>
      <c r="P24" s="153">
        <v>14.36580786359203</v>
      </c>
      <c r="Q24" s="154">
        <v>4.4756551441367615E-2</v>
      </c>
      <c r="R24" s="189">
        <v>6.4301150329647222E-3</v>
      </c>
      <c r="S24" s="178">
        <v>29.619635456086176</v>
      </c>
      <c r="T24" s="179">
        <v>4.2447017757192969</v>
      </c>
      <c r="U24" s="185">
        <v>17.352194890948674</v>
      </c>
      <c r="V24" s="186">
        <v>1.9443564232474291</v>
      </c>
      <c r="W24" s="155">
        <v>2.279E-5</v>
      </c>
      <c r="X24" s="155">
        <v>3.69198E-7</v>
      </c>
      <c r="Y24" s="155">
        <v>3.437E-9</v>
      </c>
      <c r="Z24" s="155">
        <v>3.433563E-9</v>
      </c>
      <c r="AA24" s="155">
        <v>8.9000000000000003E-8</v>
      </c>
      <c r="AB24" s="155">
        <v>2.3852000000000001E-8</v>
      </c>
      <c r="AC24" s="155">
        <v>1E-8</v>
      </c>
      <c r="AD24" s="155">
        <v>1.0000000000000001E-9</v>
      </c>
      <c r="AE24" s="155">
        <v>4.999E-8</v>
      </c>
      <c r="AF24" s="155">
        <v>3.2843430000000003E-8</v>
      </c>
      <c r="AG24" s="205"/>
    </row>
    <row r="25" spans="1:33" x14ac:dyDescent="0.3">
      <c r="A25" s="146" t="s">
        <v>381</v>
      </c>
      <c r="B25" s="147">
        <v>1.1242219999999998E-16</v>
      </c>
      <c r="C25" s="148">
        <v>8.2059999999999983E-5</v>
      </c>
      <c r="D25" s="149">
        <v>1.2131914164496476</v>
      </c>
      <c r="E25" s="148">
        <v>1.8627510592996853E-3</v>
      </c>
      <c r="F25" s="150">
        <v>0.12211857924916958</v>
      </c>
      <c r="G25" s="148">
        <v>2.8564224219075049E-5</v>
      </c>
      <c r="H25" s="150">
        <v>0.41899038407188088</v>
      </c>
      <c r="I25" s="148">
        <v>4.4217646009322554E-5</v>
      </c>
      <c r="J25" s="150">
        <v>11.203887384410145</v>
      </c>
      <c r="K25" s="148">
        <v>2.059101568692369E-8</v>
      </c>
      <c r="L25" s="150">
        <v>65.157831171699584</v>
      </c>
      <c r="M25" s="151">
        <v>1.00851</v>
      </c>
      <c r="N25" s="151">
        <v>7.0000000000000007E-2</v>
      </c>
      <c r="O25" s="152">
        <v>98.501840934913076</v>
      </c>
      <c r="P25" s="153">
        <v>5.1723651621624382</v>
      </c>
      <c r="Q25" s="154">
        <v>4.3393965958181423E-2</v>
      </c>
      <c r="R25" s="189">
        <v>2.2451198839757557E-3</v>
      </c>
      <c r="S25" s="178">
        <v>28.717979833798839</v>
      </c>
      <c r="T25" s="179">
        <v>1.482068204544823</v>
      </c>
      <c r="U25" s="185">
        <v>18.114208110182815</v>
      </c>
      <c r="V25" s="186">
        <v>2.0296160334938049</v>
      </c>
      <c r="W25" s="155">
        <v>5.5840000000000001E-5</v>
      </c>
      <c r="X25" s="155">
        <v>9.60448E-7</v>
      </c>
      <c r="Y25" s="155">
        <v>5.8240000000000003E-7</v>
      </c>
      <c r="Z25" s="155">
        <v>9.2019200000000009E-8</v>
      </c>
      <c r="AA25" s="155">
        <v>1.763E-8</v>
      </c>
      <c r="AB25" s="155">
        <v>1.7612370000000001E-8</v>
      </c>
      <c r="AC25" s="155">
        <v>1E-8</v>
      </c>
      <c r="AD25" s="155">
        <v>1.0000000000000001E-9</v>
      </c>
      <c r="AE25" s="155">
        <v>1.2030000000000001E-7</v>
      </c>
      <c r="AF25" s="155">
        <v>9.6119700000000007E-9</v>
      </c>
      <c r="AG25" s="205"/>
    </row>
    <row r="26" spans="1:33" x14ac:dyDescent="0.3">
      <c r="A26" s="156" t="s">
        <v>382</v>
      </c>
      <c r="B26" s="157">
        <v>2.0806190000000003E-16</v>
      </c>
      <c r="C26" s="158">
        <v>1.5187000000000002E-4</v>
      </c>
      <c r="D26" s="159">
        <v>3.81910216957673</v>
      </c>
      <c r="E26" s="158">
        <v>2.336086589090135E-3</v>
      </c>
      <c r="F26" s="160">
        <v>0.15655887040081043</v>
      </c>
      <c r="G26" s="158">
        <v>3.8717577761785539E-5</v>
      </c>
      <c r="H26" s="160">
        <v>0.40571579970553623</v>
      </c>
      <c r="I26" s="158">
        <v>4.4251567050033482E-5</v>
      </c>
      <c r="J26" s="160">
        <v>11.203896768781359</v>
      </c>
      <c r="K26" s="158">
        <v>5.1425129348719742E-8</v>
      </c>
      <c r="L26" s="160">
        <v>24.787051584327529</v>
      </c>
      <c r="M26" s="161">
        <v>1.0085299999999999</v>
      </c>
      <c r="N26" s="161">
        <v>7.0000000000000007E-2</v>
      </c>
      <c r="O26" s="162">
        <v>93.411276666789675</v>
      </c>
      <c r="P26" s="163">
        <v>4.9162845794905605</v>
      </c>
      <c r="Q26" s="164">
        <v>6.0728001648246731E-2</v>
      </c>
      <c r="R26" s="190">
        <v>2.9870748764307953E-3</v>
      </c>
      <c r="S26" s="180">
        <v>40.18788303005163</v>
      </c>
      <c r="T26" s="181">
        <v>1.9718417049958092</v>
      </c>
      <c r="U26" s="187">
        <v>22.699804209912021</v>
      </c>
      <c r="V26" s="181">
        <v>2.5435109272218082</v>
      </c>
      <c r="W26" s="165">
        <v>2.9130000000000001E-5</v>
      </c>
      <c r="X26" s="165">
        <v>3.0586500000000005E-7</v>
      </c>
      <c r="Y26" s="165">
        <v>2.3650000000000001E-7</v>
      </c>
      <c r="Z26" s="165">
        <v>1.15412E-7</v>
      </c>
      <c r="AA26" s="165">
        <v>9.1999999999999997E-9</v>
      </c>
      <c r="AB26" s="165">
        <v>9.1908000000000001E-9</v>
      </c>
      <c r="AC26" s="165">
        <v>1E-8</v>
      </c>
      <c r="AD26" s="165">
        <v>1.0000000000000001E-9</v>
      </c>
      <c r="AE26" s="165">
        <v>1.2560000000000001E-7</v>
      </c>
      <c r="AF26" s="165">
        <v>1.016104E-8</v>
      </c>
      <c r="AG26" s="205"/>
    </row>
    <row r="27" spans="1:33" x14ac:dyDescent="0.3">
      <c r="A27" s="146" t="s">
        <v>383</v>
      </c>
      <c r="B27" s="147">
        <v>2.5399525999999995E-16</v>
      </c>
      <c r="C27" s="148">
        <v>1.8539799999999998E-4</v>
      </c>
      <c r="D27" s="149">
        <v>0.40536898242711128</v>
      </c>
      <c r="E27" s="148">
        <v>1.9068220677122801E-3</v>
      </c>
      <c r="F27" s="150">
        <v>0.13900489869270777</v>
      </c>
      <c r="G27" s="148">
        <v>2.8071081733915957E-5</v>
      </c>
      <c r="H27" s="150">
        <v>0.57830057820323655</v>
      </c>
      <c r="I27" s="148">
        <v>4.4290776076431307E-5</v>
      </c>
      <c r="J27" s="150">
        <v>11.203906154390733</v>
      </c>
      <c r="K27" s="148">
        <v>3.5478416700004688E-7</v>
      </c>
      <c r="L27" s="150">
        <v>4.590497665196219</v>
      </c>
      <c r="M27" s="151">
        <v>1.00851</v>
      </c>
      <c r="N27" s="151">
        <v>7.0000000000000007E-2</v>
      </c>
      <c r="O27" s="152">
        <v>45.42206047651743</v>
      </c>
      <c r="P27" s="153">
        <v>5.9034770103497731</v>
      </c>
      <c r="Q27" s="154">
        <v>4.4164145424148843E-2</v>
      </c>
      <c r="R27" s="189">
        <v>2.6079428579488884E-3</v>
      </c>
      <c r="S27" s="178">
        <v>29.227626866207114</v>
      </c>
      <c r="T27" s="179">
        <v>1.7215776061167218</v>
      </c>
      <c r="U27" s="185">
        <v>18.512164899328454</v>
      </c>
      <c r="V27" s="186">
        <v>2.0742452140857637</v>
      </c>
      <c r="W27" s="155">
        <v>2.9130000000000001E-5</v>
      </c>
      <c r="X27" s="155">
        <v>3.0586500000000005E-7</v>
      </c>
      <c r="Y27" s="155">
        <v>2.3650000000000001E-7</v>
      </c>
      <c r="Z27" s="155">
        <v>1.15412E-7</v>
      </c>
      <c r="AA27" s="155">
        <v>9.1999999999999997E-9</v>
      </c>
      <c r="AB27" s="155">
        <v>9.1908000000000001E-9</v>
      </c>
      <c r="AC27" s="155">
        <v>1E-8</v>
      </c>
      <c r="AD27" s="155">
        <v>1.0000000000000001E-9</v>
      </c>
      <c r="AE27" s="155">
        <v>1.2560000000000001E-7</v>
      </c>
      <c r="AF27" s="155">
        <v>1.016104E-8</v>
      </c>
      <c r="AG27" s="205"/>
    </row>
    <row r="28" spans="1:33" x14ac:dyDescent="0.3">
      <c r="A28" s="146" t="s">
        <v>384</v>
      </c>
      <c r="B28" s="147">
        <v>1.2002569999999999E-16</v>
      </c>
      <c r="C28" s="148">
        <v>8.7609999999999996E-5</v>
      </c>
      <c r="D28" s="149">
        <v>0.77111106593977896</v>
      </c>
      <c r="E28" s="148">
        <v>1.8211262105481227E-3</v>
      </c>
      <c r="F28" s="150">
        <v>0.13073389634806634</v>
      </c>
      <c r="G28" s="148">
        <v>2.7839864532983738E-5</v>
      </c>
      <c r="H28" s="150">
        <v>0.62620174725026623</v>
      </c>
      <c r="I28" s="148">
        <v>4.4328703148356841E-5</v>
      </c>
      <c r="J28" s="150">
        <v>11.203915541238269</v>
      </c>
      <c r="K28" s="148">
        <v>2.5618945098766952E-8</v>
      </c>
      <c r="L28" s="150">
        <v>79.422613780467685</v>
      </c>
      <c r="M28" s="151">
        <v>1.0085</v>
      </c>
      <c r="N28" s="151">
        <v>7.0000000000000007E-2</v>
      </c>
      <c r="O28" s="152">
        <v>96.884460279358308</v>
      </c>
      <c r="P28" s="153">
        <v>7.2433035833837414</v>
      </c>
      <c r="Q28" s="154">
        <v>4.6609696370417564E-2</v>
      </c>
      <c r="R28" s="189">
        <v>3.3766316893003735E-3</v>
      </c>
      <c r="S28" s="178">
        <v>30.845896468115306</v>
      </c>
      <c r="T28" s="179">
        <v>2.229009103841042</v>
      </c>
      <c r="U28" s="185">
        <v>17.665053631499877</v>
      </c>
      <c r="V28" s="186">
        <v>1.9793124288810089</v>
      </c>
      <c r="W28" s="155">
        <v>2.499E-5</v>
      </c>
      <c r="X28" s="155">
        <v>3.8984399999999995E-7</v>
      </c>
      <c r="Y28" s="155">
        <v>4.8770000000000001E-7</v>
      </c>
      <c r="Z28" s="155">
        <v>1.85326E-7</v>
      </c>
      <c r="AA28" s="155">
        <v>5.4930000000000003E-8</v>
      </c>
      <c r="AB28" s="155">
        <v>2.9881920000000003E-8</v>
      </c>
      <c r="AC28" s="155">
        <v>1E-8</v>
      </c>
      <c r="AD28" s="155">
        <v>1.0000000000000001E-9</v>
      </c>
      <c r="AE28" s="155">
        <v>1.0649999999999999E-7</v>
      </c>
      <c r="AF28" s="155">
        <v>1.1608499999999999E-8</v>
      </c>
      <c r="AG28" s="205"/>
    </row>
    <row r="29" spans="1:33" x14ac:dyDescent="0.3">
      <c r="A29" s="146" t="s">
        <v>385</v>
      </c>
      <c r="B29" s="147">
        <v>1.9363579999999999E-16</v>
      </c>
      <c r="C29" s="148">
        <v>1.4134E-4</v>
      </c>
      <c r="D29" s="149">
        <v>0.53142987763503369</v>
      </c>
      <c r="E29" s="148">
        <v>2.2464230819174533E-3</v>
      </c>
      <c r="F29" s="150">
        <v>0.16570925449665935</v>
      </c>
      <c r="G29" s="148">
        <v>3.5094615924885171E-5</v>
      </c>
      <c r="H29" s="150">
        <v>0.57448498143787963</v>
      </c>
      <c r="I29" s="148">
        <v>4.4362709359098038E-5</v>
      </c>
      <c r="J29" s="150">
        <v>11.203924929323962</v>
      </c>
      <c r="K29" s="148">
        <v>1.2982459481201107E-7</v>
      </c>
      <c r="L29" s="150">
        <v>11.950654754966745</v>
      </c>
      <c r="M29" s="151">
        <v>1.0085200000000001</v>
      </c>
      <c r="N29" s="151">
        <v>7.0000000000000007E-2</v>
      </c>
      <c r="O29" s="152">
        <v>76.127298410646503</v>
      </c>
      <c r="P29" s="153">
        <v>4.4115274860855669</v>
      </c>
      <c r="Q29" s="154">
        <v>4.7898383806624596E-2</v>
      </c>
      <c r="R29" s="189">
        <v>2.1145406090935107E-3</v>
      </c>
      <c r="S29" s="178">
        <v>31.698638768802731</v>
      </c>
      <c r="T29" s="179">
        <v>1.3958668018750453</v>
      </c>
      <c r="U29" s="185">
        <v>21.773840583615641</v>
      </c>
      <c r="V29" s="186">
        <v>2.4397915737025246</v>
      </c>
      <c r="W29" s="155">
        <v>2.499E-5</v>
      </c>
      <c r="X29" s="155">
        <v>3.8984399999999995E-7</v>
      </c>
      <c r="Y29" s="155">
        <v>4.8770000000000001E-7</v>
      </c>
      <c r="Z29" s="155">
        <v>1.85326E-7</v>
      </c>
      <c r="AA29" s="155">
        <v>5.4930000000000003E-8</v>
      </c>
      <c r="AB29" s="155">
        <v>2.9881920000000003E-8</v>
      </c>
      <c r="AC29" s="155">
        <v>1E-8</v>
      </c>
      <c r="AD29" s="155">
        <v>1.0000000000000001E-9</v>
      </c>
      <c r="AE29" s="155">
        <v>1.0649999999999999E-7</v>
      </c>
      <c r="AF29" s="155">
        <v>1.1608499999999999E-8</v>
      </c>
      <c r="AG29" s="205"/>
    </row>
  </sheetData>
  <mergeCells count="5">
    <mergeCell ref="AG23:AG29"/>
    <mergeCell ref="F1:H1"/>
    <mergeCell ref="U4:U5"/>
    <mergeCell ref="V4:V5"/>
    <mergeCell ref="AG6:A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Y-3 Core 25.8</vt:lpstr>
      <vt:lpstr>PR Sample CF132_nexus</vt:lpstr>
      <vt:lpstr>PR Sample CF132_noblesse</vt:lpstr>
      <vt:lpstr>S19 ERU3 22.9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Niespolo</dc:creator>
  <cp:lastModifiedBy>Alison Pereira</cp:lastModifiedBy>
  <dcterms:created xsi:type="dcterms:W3CDTF">2018-05-07T22:24:22Z</dcterms:created>
  <dcterms:modified xsi:type="dcterms:W3CDTF">2018-10-05T09:19:13Z</dcterms:modified>
</cp:coreProperties>
</file>