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23355" yWindow="2700" windowWidth="24240" windowHeight="13740"/>
  </bookViews>
  <sheets>
    <sheet name="Sum_table" sheetId="1" r:id="rId1"/>
    <sheet name="Sheet2" sheetId="2" r:id="rId2"/>
    <sheet name="Sheet4" sheetId="4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" i="1" l="1"/>
  <c r="E9" i="1"/>
  <c r="G9" i="1"/>
  <c r="F27" i="1"/>
  <c r="E27" i="1"/>
  <c r="C11" i="1"/>
  <c r="G27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F26" i="1"/>
  <c r="G26" i="1"/>
  <c r="F45" i="1"/>
  <c r="E45" i="1"/>
  <c r="C29" i="1"/>
  <c r="G45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F44" i="1"/>
  <c r="G44" i="1"/>
  <c r="F63" i="1"/>
  <c r="E63" i="1"/>
  <c r="C47" i="1"/>
  <c r="G63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F62" i="1"/>
  <c r="G62" i="1"/>
  <c r="F70" i="1"/>
  <c r="G70" i="1"/>
  <c r="F88" i="1"/>
  <c r="E88" i="1"/>
  <c r="C72" i="1"/>
  <c r="G88" i="1"/>
  <c r="D72" i="1"/>
  <c r="C73" i="1"/>
  <c r="D73" i="1"/>
  <c r="C74" i="1"/>
  <c r="D74" i="1"/>
  <c r="C75" i="1"/>
  <c r="D75" i="1"/>
  <c r="C76" i="1"/>
  <c r="D76" i="1"/>
  <c r="C77" i="1"/>
  <c r="D77" i="1"/>
  <c r="C78" i="1"/>
  <c r="D78" i="1"/>
  <c r="C79" i="1"/>
  <c r="D79" i="1"/>
  <c r="C80" i="1"/>
  <c r="D80" i="1"/>
  <c r="C81" i="1"/>
  <c r="D81" i="1"/>
  <c r="F87" i="1"/>
  <c r="G87" i="1"/>
  <c r="F106" i="1"/>
  <c r="E106" i="1"/>
  <c r="C90" i="1"/>
  <c r="G106" i="1"/>
  <c r="D90" i="1"/>
  <c r="C91" i="1"/>
  <c r="D91" i="1"/>
  <c r="C92" i="1"/>
  <c r="D92" i="1"/>
  <c r="C93" i="1"/>
  <c r="D93" i="1"/>
  <c r="C94" i="1"/>
  <c r="D94" i="1"/>
  <c r="C95" i="1"/>
  <c r="D95" i="1"/>
  <c r="C96" i="1"/>
  <c r="D96" i="1"/>
  <c r="C97" i="1"/>
  <c r="D97" i="1"/>
  <c r="C98" i="1"/>
  <c r="D98" i="1"/>
  <c r="C99" i="1"/>
  <c r="D99" i="1"/>
  <c r="F105" i="1"/>
  <c r="G105" i="1"/>
  <c r="C2" i="2"/>
  <c r="D2" i="2"/>
  <c r="E2" i="2"/>
  <c r="F2" i="2"/>
  <c r="C3" i="2"/>
  <c r="D3" i="2"/>
  <c r="E3" i="2"/>
  <c r="F3" i="2"/>
  <c r="C4" i="2"/>
  <c r="D4" i="2"/>
  <c r="E4" i="2"/>
  <c r="F4" i="2"/>
  <c r="E6" i="2"/>
  <c r="E7" i="2"/>
  <c r="B94" i="4"/>
  <c r="C94" i="4"/>
</calcChain>
</file>

<file path=xl/sharedStrings.xml><?xml version="1.0" encoding="utf-8"?>
<sst xmlns="http://schemas.openxmlformats.org/spreadsheetml/2006/main" count="380" uniqueCount="190">
  <si>
    <t>M1_87Paw-87a_g71c</t>
  </si>
  <si>
    <t>M1_87Paw-87a_g71r</t>
  </si>
  <si>
    <t>M1_87Paw-87a_g74c Cs-Res=208</t>
  </si>
  <si>
    <t>M1_87Paw-87a_g74r</t>
  </si>
  <si>
    <t>M1_87Paw-87a_g62c</t>
  </si>
  <si>
    <t>M1_87Paw-87a_g62r</t>
  </si>
  <si>
    <t>M1_87Paw-87a_g65c</t>
  </si>
  <si>
    <t>M1_87Paw-87a_g65r</t>
  </si>
  <si>
    <t>M1_87Paw-87a_g79c</t>
  </si>
  <si>
    <t>M1_87Paw-87a_g79r</t>
  </si>
  <si>
    <t>M1_85-Ruc-26_g117c</t>
  </si>
  <si>
    <t>M1_85-Ruc-26_g117r</t>
  </si>
  <si>
    <t>M1_85-Ruc-26_g119c</t>
  </si>
  <si>
    <t>M1_85-Ruc-26_g119r</t>
  </si>
  <si>
    <t>M1_87Paw-87a_g109c</t>
  </si>
  <si>
    <t>M1_87Paw-87a_g109r</t>
  </si>
  <si>
    <t>20151022@642.asc</t>
  </si>
  <si>
    <t>20151022@643.asc</t>
  </si>
  <si>
    <t>20151022@644.asc</t>
  </si>
  <si>
    <t>20151022@645.asc</t>
  </si>
  <si>
    <t>20151022@646.asc</t>
  </si>
  <si>
    <t>20151022@647.asc</t>
  </si>
  <si>
    <t>20151022@648.asc</t>
  </si>
  <si>
    <t>20151022@649.asc</t>
  </si>
  <si>
    <t>20151022@650.asc</t>
  </si>
  <si>
    <t>20151022@651.asc</t>
  </si>
  <si>
    <t>20151022@652.asc</t>
  </si>
  <si>
    <t>20151022@653.asc</t>
  </si>
  <si>
    <t>20151022@654.asc</t>
  </si>
  <si>
    <t>20151022@655.asc</t>
  </si>
  <si>
    <t>Pavlis #2</t>
  </si>
  <si>
    <t>Pavlis #1</t>
  </si>
  <si>
    <t>20151022@656.asc</t>
  </si>
  <si>
    <t>M2_g2_KIM5</t>
  </si>
  <si>
    <t>20151022@657.asc</t>
  </si>
  <si>
    <t>20151022@658.asc</t>
  </si>
  <si>
    <t>M2_g1_KIM5</t>
  </si>
  <si>
    <t>20151022@659.asc</t>
  </si>
  <si>
    <t>20151022@660.asc</t>
  </si>
  <si>
    <t>20151022@661.asc</t>
  </si>
  <si>
    <t>20151022@662.asc</t>
  </si>
  <si>
    <t>20151022@663.asc</t>
  </si>
  <si>
    <t>20151022@664.asc</t>
  </si>
  <si>
    <t>20151022@665.asc</t>
  </si>
  <si>
    <t>20151022@666.asc</t>
  </si>
  <si>
    <t>20151022@667.asc</t>
  </si>
  <si>
    <t>20151022@668.asc</t>
  </si>
  <si>
    <t>20151022@669.asc</t>
  </si>
  <si>
    <t>20151022@670.asc</t>
  </si>
  <si>
    <t>20151022@671.asc</t>
  </si>
  <si>
    <t>20151022@672.asc</t>
  </si>
  <si>
    <t>20151022@673.asc</t>
  </si>
  <si>
    <t>20151022@674.asc</t>
  </si>
  <si>
    <t>20151022@675.asc</t>
  </si>
  <si>
    <t>20151022@676.asc</t>
  </si>
  <si>
    <t>20151022@677.asc</t>
  </si>
  <si>
    <t>20151022@678.asc</t>
  </si>
  <si>
    <t>20151022@679.asc</t>
  </si>
  <si>
    <t>20151022@680.asc</t>
  </si>
  <si>
    <t>20151022@681.asc</t>
  </si>
  <si>
    <t>20151022@682.asc</t>
  </si>
  <si>
    <t>20151022@683.asc</t>
  </si>
  <si>
    <t>20151022@684.asc</t>
  </si>
  <si>
    <t>20151022@685.asc</t>
  </si>
  <si>
    <t>20151022@686.asc</t>
  </si>
  <si>
    <t>20151022@687.asc</t>
  </si>
  <si>
    <t>M2_86-Pac-12a_g16c</t>
  </si>
  <si>
    <t>M2_86-Pac-12a_g16r</t>
  </si>
  <si>
    <t>M2_86-Pac-12a_g28c</t>
  </si>
  <si>
    <t>M2_86-Pac-12a_g28r</t>
  </si>
  <si>
    <t>M2_86-Pac-12a_g51c</t>
  </si>
  <si>
    <t>M2_86-Pac-12a_g51r</t>
  </si>
  <si>
    <t>M2_85-39D_g58c</t>
  </si>
  <si>
    <t>M2_85-39D_g58r</t>
  </si>
  <si>
    <t>M2_85-39D_g67c</t>
  </si>
  <si>
    <t>M2_85-39D_g67r</t>
  </si>
  <si>
    <t>M2_85-39D_g74c</t>
  </si>
  <si>
    <t>M2_85-39D_g74r</t>
  </si>
  <si>
    <t>M2_85-39D_g70c</t>
  </si>
  <si>
    <t>M2_85-39D_g70r</t>
  </si>
  <si>
    <t>M2_86-Pac-12a_g23c</t>
  </si>
  <si>
    <t>M2_86-Pac-12a_g23r</t>
  </si>
  <si>
    <t>M2_86-Pac-12a_g26c</t>
  </si>
  <si>
    <t>M2_86-Pac-12a_g26r</t>
  </si>
  <si>
    <t>M2_86-Pac-12a_g35c</t>
  </si>
  <si>
    <t>M2_86-Pac-12a_g35r</t>
  </si>
  <si>
    <t>Mass Calibration NMR=1007392</t>
  </si>
  <si>
    <t>20151022@609.asc</t>
  </si>
  <si>
    <t>20151022@610.asc</t>
  </si>
  <si>
    <t>M1_g1_KIM5</t>
  </si>
  <si>
    <t>20151022@611.asc</t>
  </si>
  <si>
    <t>M1_g2_KIM5</t>
  </si>
  <si>
    <t>20151022@612.asc</t>
  </si>
  <si>
    <t>M1_g3_KIM5</t>
  </si>
  <si>
    <t>20151022@613.asc</t>
  </si>
  <si>
    <t>M1_g4_KIM5</t>
  </si>
  <si>
    <t>20151022@614.asc</t>
  </si>
  <si>
    <t>20151022@615.asc</t>
  </si>
  <si>
    <t>20151022@616.asc</t>
  </si>
  <si>
    <t>20151022@617.asc</t>
  </si>
  <si>
    <t>20151022@618.asc</t>
  </si>
  <si>
    <t>20151022@619.asc</t>
  </si>
  <si>
    <t>20151022@620.asc</t>
  </si>
  <si>
    <t>20151022@621.asc</t>
  </si>
  <si>
    <t>20151022@622.asc</t>
  </si>
  <si>
    <t>20151022@623.asc</t>
  </si>
  <si>
    <t>M1_g1_KIM5 Cs-Res=207</t>
  </si>
  <si>
    <t>20151022@624.asc</t>
  </si>
  <si>
    <t xml:space="preserve">M1 KIM5 g1/                               </t>
  </si>
  <si>
    <t>20151022@625.asc</t>
  </si>
  <si>
    <t>20151022@626.asc</t>
  </si>
  <si>
    <t>20151022@627.asc</t>
  </si>
  <si>
    <t>20151022@628.asc</t>
  </si>
  <si>
    <t>20151022@629.asc</t>
  </si>
  <si>
    <t>20151022@630.asc</t>
  </si>
  <si>
    <t>20151022@631.asc</t>
  </si>
  <si>
    <t>20151022@632.asc</t>
  </si>
  <si>
    <t>20151022@633.asc</t>
  </si>
  <si>
    <t>20151022@634.asc</t>
  </si>
  <si>
    <t>20151022@635.asc</t>
  </si>
  <si>
    <t>20151022@636.asc</t>
  </si>
  <si>
    <t>20151022@637.asc</t>
  </si>
  <si>
    <t>20151022@638.asc</t>
  </si>
  <si>
    <t>20151022@639.asc</t>
  </si>
  <si>
    <t>20151022@640.asc</t>
  </si>
  <si>
    <t>20151022@641.asc</t>
  </si>
  <si>
    <t xml:space="preserve">A10-UWG/                                  </t>
  </si>
  <si>
    <t>FC offset 64sec</t>
  </si>
  <si>
    <t>δ18O ‰ measured</t>
  </si>
  <si>
    <t>2ccn-g12_UWG2</t>
  </si>
  <si>
    <t>2an-UWG2</t>
  </si>
  <si>
    <t>2ccn-UWG2 Cs-Res=181</t>
  </si>
  <si>
    <t>2ccn-UWG2 Cs-Res=183</t>
  </si>
  <si>
    <t>2bbo-UWG2</t>
  </si>
  <si>
    <t>9-2bo-UWG2 Cs-Res=171</t>
  </si>
  <si>
    <t>9-2bo-UWG2 Cs-Res=173</t>
  </si>
  <si>
    <t>9-2bo-UWG2 Cs-Res=175</t>
  </si>
  <si>
    <t>9-2bo-UWG2 Cs-Res=177</t>
  </si>
  <si>
    <t>Fo#</t>
  </si>
  <si>
    <t>bias rel. to UWG-2</t>
  </si>
  <si>
    <t>2ccn-UWG2</t>
  </si>
  <si>
    <t>File</t>
  </si>
  <si>
    <t>Comment</t>
  </si>
  <si>
    <t>X</t>
  </si>
  <si>
    <t>Y</t>
  </si>
  <si>
    <t>DTFA-X</t>
  </si>
  <si>
    <t>DTFA-Y</t>
  </si>
  <si>
    <t>Mass</t>
  </si>
  <si>
    <t>C-bkg</t>
  </si>
  <si>
    <t>H1-bkg</t>
  </si>
  <si>
    <t>Sample Name</t>
  </si>
  <si>
    <r>
      <t>δ</t>
    </r>
    <r>
      <rPr>
        <b/>
        <vertAlign val="superscript"/>
        <sz val="10"/>
        <rFont val="Arial"/>
        <family val="2"/>
      </rPr>
      <t>18</t>
    </r>
    <r>
      <rPr>
        <b/>
        <sz val="10"/>
        <rFont val="Arial"/>
        <family val="2"/>
      </rPr>
      <t>O ‰ VSMOW</t>
    </r>
  </si>
  <si>
    <t>2SD (ext.)</t>
  </si>
  <si>
    <t>Mass Bias (‰)</t>
  </si>
  <si>
    <r>
      <t>δ</t>
    </r>
    <r>
      <rPr>
        <b/>
        <vertAlign val="superscript"/>
        <sz val="10"/>
        <rFont val="Arial"/>
        <family val="2"/>
      </rPr>
      <t>18</t>
    </r>
    <r>
      <rPr>
        <b/>
        <sz val="10"/>
        <rFont val="Arial"/>
        <family val="2"/>
      </rPr>
      <t>O ‰ measured</t>
    </r>
  </si>
  <si>
    <t>2SE (int.)</t>
  </si>
  <si>
    <r>
      <t>16</t>
    </r>
    <r>
      <rPr>
        <b/>
        <sz val="10"/>
        <rFont val="Arial"/>
        <family val="2"/>
      </rPr>
      <t>O (Gcps)</t>
    </r>
  </si>
  <si>
    <t>IP (nA)</t>
  </si>
  <si>
    <t>Yield (Gcps/nA)</t>
  </si>
  <si>
    <t>Date</t>
  </si>
  <si>
    <t>Time</t>
  </si>
  <si>
    <r>
      <t>16</t>
    </r>
    <r>
      <rPr>
        <b/>
        <sz val="10"/>
        <rFont val="Arial"/>
        <family val="2"/>
      </rPr>
      <t>OH/</t>
    </r>
    <r>
      <rPr>
        <b/>
        <vertAlign val="superscript"/>
        <sz val="10"/>
        <rFont val="Arial"/>
        <family val="2"/>
      </rPr>
      <t>16</t>
    </r>
    <r>
      <rPr>
        <b/>
        <sz val="10"/>
        <rFont val="Arial"/>
        <family val="2"/>
      </rPr>
      <t>O</t>
    </r>
  </si>
  <si>
    <t>average and 2SD</t>
  </si>
  <si>
    <t>SCOL</t>
  </si>
  <si>
    <t>NH-Ol</t>
  </si>
  <si>
    <t>OR-Ol</t>
  </si>
  <si>
    <t>d18O VSMOW</t>
  </si>
  <si>
    <t>d18Osims</t>
  </si>
  <si>
    <t>bias</t>
  </si>
  <si>
    <t>bias rel. to SCOL</t>
  </si>
  <si>
    <t>bracket average and 2SD</t>
  </si>
  <si>
    <t>slope</t>
  </si>
  <si>
    <t>intercept</t>
  </si>
  <si>
    <t>9-2bo-UWG2</t>
  </si>
  <si>
    <t>Supplementary data table T2--SIMS oxygen isotope analyses</t>
  </si>
  <si>
    <t>M1_C80-13_g10c</t>
  </si>
  <si>
    <t>M1_C80-13_g10r</t>
  </si>
  <si>
    <t>M1_C80-13_g14c</t>
  </si>
  <si>
    <t>M1_C80-13_g14r</t>
  </si>
  <si>
    <t>M1_C80-13_g23c</t>
  </si>
  <si>
    <t>M1_C80-13_g23r</t>
  </si>
  <si>
    <t>M1_C80-13_g17c</t>
  </si>
  <si>
    <t>M1_C80-13_g17r</t>
  </si>
  <si>
    <t>M1_C80-13_g40c</t>
  </si>
  <si>
    <t>M1_C80-13_g40r</t>
  </si>
  <si>
    <t>M1_C80-13_g56c</t>
  </si>
  <si>
    <t>M1_C80-13_g56r</t>
  </si>
  <si>
    <t>M2_g1_KIM5 Cs-Res=209</t>
  </si>
  <si>
    <t>M1_R-33_g121c_U Ariz. sec. U-Pb geochron zircon std</t>
  </si>
  <si>
    <t>M1_R-33_g121r_U Ariz. sec. U-Pb geochron zircon 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</si>
</sst>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b/>
      <sz val="10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20" fontId="2" fillId="2" borderId="1" xfId="0" applyNumberFormat="1" applyFont="1" applyFill="1" applyBorder="1" applyAlignment="1">
      <alignment horizontal="center" vertical="center" wrapText="1"/>
    </xf>
    <xf numFmtId="20" fontId="0" fillId="0" borderId="0" xfId="0" applyNumberFormat="1"/>
    <xf numFmtId="164" fontId="0" fillId="0" borderId="0" xfId="0" applyNumberFormat="1"/>
    <xf numFmtId="2" fontId="0" fillId="0" borderId="0" xfId="0" applyNumberFormat="1"/>
    <xf numFmtId="11" fontId="3" fillId="2" borderId="1" xfId="0" applyNumberFormat="1" applyFont="1" applyFill="1" applyBorder="1" applyAlignment="1">
      <alignment horizontal="center" vertical="center" wrapText="1"/>
    </xf>
    <xf numFmtId="11" fontId="0" fillId="0" borderId="0" xfId="0" applyNumberFormat="1"/>
    <xf numFmtId="164" fontId="2" fillId="3" borderId="0" xfId="0" applyNumberFormat="1" applyFont="1" applyFill="1"/>
    <xf numFmtId="0" fontId="2" fillId="0" borderId="0" xfId="0" applyFont="1"/>
    <xf numFmtId="2" fontId="2" fillId="0" borderId="0" xfId="0" applyNumberFormat="1" applyFont="1"/>
    <xf numFmtId="164" fontId="2" fillId="0" borderId="0" xfId="0" applyNumberFormat="1" applyFont="1"/>
    <xf numFmtId="20" fontId="2" fillId="0" borderId="0" xfId="0" applyNumberFormat="1" applyFont="1"/>
    <xf numFmtId="11" fontId="2" fillId="0" borderId="0" xfId="0" applyNumberFormat="1" applyFont="1"/>
    <xf numFmtId="0" fontId="8" fillId="0" borderId="0" xfId="0" applyFont="1"/>
    <xf numFmtId="0" fontId="5" fillId="0" borderId="0" xfId="0" applyFont="1"/>
    <xf numFmtId="2" fontId="5" fillId="0" borderId="0" xfId="0" applyNumberFormat="1" applyFont="1"/>
    <xf numFmtId="164" fontId="5" fillId="0" borderId="0" xfId="0" applyNumberFormat="1" applyFont="1"/>
    <xf numFmtId="164" fontId="5" fillId="3" borderId="0" xfId="0" applyNumberFormat="1" applyFont="1" applyFill="1"/>
    <xf numFmtId="20" fontId="5" fillId="0" borderId="0" xfId="0" applyNumberFormat="1" applyFont="1"/>
    <xf numFmtId="11" fontId="5" fillId="0" borderId="0" xfId="0" applyNumberFormat="1" applyFont="1"/>
    <xf numFmtId="164" fontId="8" fillId="0" borderId="0" xfId="0" applyNumberFormat="1" applyFont="1"/>
    <xf numFmtId="0" fontId="0" fillId="4" borderId="0" xfId="0" applyFill="1"/>
    <xf numFmtId="2" fontId="0" fillId="4" borderId="0" xfId="0" applyNumberFormat="1" applyFill="1"/>
    <xf numFmtId="164" fontId="0" fillId="4" borderId="0" xfId="0" applyNumberFormat="1" applyFill="1"/>
    <xf numFmtId="164" fontId="2" fillId="4" borderId="0" xfId="0" applyNumberFormat="1" applyFont="1" applyFill="1"/>
    <xf numFmtId="20" fontId="0" fillId="4" borderId="0" xfId="0" applyNumberFormat="1" applyFill="1"/>
    <xf numFmtId="11" fontId="0" fillId="4" borderId="0" xfId="0" applyNumberFormat="1" applyFill="1"/>
    <xf numFmtId="0" fontId="4" fillId="4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164" fontId="7" fillId="4" borderId="0" xfId="0" applyNumberFormat="1" applyFont="1" applyFill="1"/>
    <xf numFmtId="20" fontId="6" fillId="4" borderId="0" xfId="0" applyNumberFormat="1" applyFont="1" applyFill="1"/>
    <xf numFmtId="2" fontId="4" fillId="4" borderId="0" xfId="0" applyNumberFormat="1" applyFont="1" applyFill="1"/>
    <xf numFmtId="164" fontId="4" fillId="4" borderId="0" xfId="0" applyNumberFormat="1" applyFont="1" applyFill="1"/>
    <xf numFmtId="20" fontId="4" fillId="4" borderId="0" xfId="0" applyNumberFormat="1" applyFont="1" applyFill="1"/>
    <xf numFmtId="11" fontId="4" fillId="4" borderId="0" xfId="0" applyNumberFormat="1" applyFont="1" applyFill="1"/>
  </cellXfs>
  <cellStyles count="1">
    <cellStyle name="Normal" xfId="0" builtinId="0"/>
  </cellStyles>
  <dxfs count="2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87318246772602E-2"/>
          <c:y val="6.9343096586618497E-2"/>
          <c:w val="0.91534421094273499"/>
          <c:h val="0.8211682490520609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-7.4878477816992847E-2"/>
                  <c:y val="6.8766301743080793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Sheet2!$G$2:$G$4</c:f>
              <c:numCache>
                <c:formatCode>General</c:formatCode>
                <c:ptCount val="3"/>
                <c:pt idx="0">
                  <c:v>89</c:v>
                </c:pt>
                <c:pt idx="1">
                  <c:v>100</c:v>
                </c:pt>
                <c:pt idx="2">
                  <c:v>60</c:v>
                </c:pt>
              </c:numCache>
            </c:numRef>
          </c:xVal>
          <c:yVal>
            <c:numRef>
              <c:f>Sheet2!$F$2:$F$4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581248"/>
        <c:axId val="209796096"/>
      </c:scatterChart>
      <c:valAx>
        <c:axId val="196581248"/>
        <c:scaling>
          <c:orientation val="minMax"/>
          <c:max val="104.9"/>
          <c:min val="55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9796096"/>
        <c:crosses val="autoZero"/>
        <c:crossBetween val="midCat"/>
      </c:valAx>
      <c:valAx>
        <c:axId val="209796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658124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53409411023901"/>
          <c:y val="7.0671408575551001E-2"/>
          <c:w val="0.69230845710687505"/>
          <c:h val="0.8127211986188359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yVal>
            <c:numRef>
              <c:f>Sheet4!$B$2:$B$93</c:f>
              <c:numCache>
                <c:formatCode>0.000</c:formatCode>
                <c:ptCount val="92"/>
                <c:pt idx="0">
                  <c:v>8.9290000000000003</c:v>
                </c:pt>
                <c:pt idx="1">
                  <c:v>8.8209999999999997</c:v>
                </c:pt>
                <c:pt idx="2">
                  <c:v>8.782</c:v>
                </c:pt>
                <c:pt idx="3">
                  <c:v>8.6829999999999998</c:v>
                </c:pt>
                <c:pt idx="4">
                  <c:v>8.6210000000000004</c:v>
                </c:pt>
                <c:pt idx="5">
                  <c:v>8.5039999999999996</c:v>
                </c:pt>
                <c:pt idx="6">
                  <c:v>8.6210000000000004</c:v>
                </c:pt>
                <c:pt idx="7">
                  <c:v>8.6839999999999993</c:v>
                </c:pt>
                <c:pt idx="8">
                  <c:v>8.7720000000000002</c:v>
                </c:pt>
                <c:pt idx="9">
                  <c:v>8.5609999999999999</c:v>
                </c:pt>
                <c:pt idx="10">
                  <c:v>8.7260000000000009</c:v>
                </c:pt>
                <c:pt idx="11">
                  <c:v>8.7669999999999995</c:v>
                </c:pt>
                <c:pt idx="12">
                  <c:v>8.8729999999999993</c:v>
                </c:pt>
                <c:pt idx="13">
                  <c:v>8.5730000000000004</c:v>
                </c:pt>
                <c:pt idx="14">
                  <c:v>8.6660000000000004</c:v>
                </c:pt>
                <c:pt idx="15">
                  <c:v>8.6440000000000001</c:v>
                </c:pt>
                <c:pt idx="16">
                  <c:v>8.7520000000000007</c:v>
                </c:pt>
                <c:pt idx="17">
                  <c:v>8.85</c:v>
                </c:pt>
                <c:pt idx="18">
                  <c:v>8.5630000000000006</c:v>
                </c:pt>
                <c:pt idx="19">
                  <c:v>8.5690000000000008</c:v>
                </c:pt>
                <c:pt idx="20">
                  <c:v>8.5960000000000001</c:v>
                </c:pt>
                <c:pt idx="21">
                  <c:v>8.5830000000000002</c:v>
                </c:pt>
                <c:pt idx="22">
                  <c:v>8.56</c:v>
                </c:pt>
                <c:pt idx="23">
                  <c:v>8.3070000000000004</c:v>
                </c:pt>
                <c:pt idx="24">
                  <c:v>8.3079999999999998</c:v>
                </c:pt>
                <c:pt idx="25">
                  <c:v>8.4250000000000007</c:v>
                </c:pt>
                <c:pt idx="26">
                  <c:v>8.4359999999999999</c:v>
                </c:pt>
                <c:pt idx="27">
                  <c:v>8.3640000000000008</c:v>
                </c:pt>
                <c:pt idx="28">
                  <c:v>8.6159999999999997</c:v>
                </c:pt>
                <c:pt idx="29">
                  <c:v>8.6999999999999993</c:v>
                </c:pt>
                <c:pt idx="30">
                  <c:v>8.5419999999999998</c:v>
                </c:pt>
                <c:pt idx="31">
                  <c:v>8.1539999999999999</c:v>
                </c:pt>
                <c:pt idx="32">
                  <c:v>8.7469999999999999</c:v>
                </c:pt>
                <c:pt idx="33">
                  <c:v>8.4220000000000006</c:v>
                </c:pt>
                <c:pt idx="34">
                  <c:v>8.3379999999999992</c:v>
                </c:pt>
                <c:pt idx="35">
                  <c:v>8.4079999999999995</c:v>
                </c:pt>
                <c:pt idx="36">
                  <c:v>8.8490000000000002</c:v>
                </c:pt>
                <c:pt idx="37">
                  <c:v>8.9359999999999999</c:v>
                </c:pt>
                <c:pt idx="38">
                  <c:v>8.8390000000000004</c:v>
                </c:pt>
                <c:pt idx="39">
                  <c:v>8.7859999999999996</c:v>
                </c:pt>
                <c:pt idx="40">
                  <c:v>8.6590000000000007</c:v>
                </c:pt>
                <c:pt idx="41">
                  <c:v>8.7420000000000009</c:v>
                </c:pt>
                <c:pt idx="42">
                  <c:v>8.6240000000000006</c:v>
                </c:pt>
                <c:pt idx="43">
                  <c:v>8.6620000000000008</c:v>
                </c:pt>
                <c:pt idx="44">
                  <c:v>8.7680000000000007</c:v>
                </c:pt>
                <c:pt idx="45">
                  <c:v>8.798</c:v>
                </c:pt>
                <c:pt idx="46">
                  <c:v>8.8249999999999993</c:v>
                </c:pt>
                <c:pt idx="47">
                  <c:v>9.1329999999999991</c:v>
                </c:pt>
                <c:pt idx="48">
                  <c:v>8.8870000000000005</c:v>
                </c:pt>
                <c:pt idx="49">
                  <c:v>8.9879999999999995</c:v>
                </c:pt>
                <c:pt idx="50">
                  <c:v>8.7219999999999995</c:v>
                </c:pt>
                <c:pt idx="51">
                  <c:v>8.8379999999999992</c:v>
                </c:pt>
                <c:pt idx="52">
                  <c:v>8.8559999999999999</c:v>
                </c:pt>
                <c:pt idx="53">
                  <c:v>8.7370000000000001</c:v>
                </c:pt>
                <c:pt idx="54">
                  <c:v>8.9329999999999998</c:v>
                </c:pt>
                <c:pt idx="55">
                  <c:v>8.8610000000000007</c:v>
                </c:pt>
                <c:pt idx="56">
                  <c:v>8.6549999999999994</c:v>
                </c:pt>
                <c:pt idx="57">
                  <c:v>8.9440000000000008</c:v>
                </c:pt>
                <c:pt idx="58">
                  <c:v>8.7629999999999999</c:v>
                </c:pt>
                <c:pt idx="59">
                  <c:v>8.9120000000000008</c:v>
                </c:pt>
                <c:pt idx="60">
                  <c:v>8.9049999999999994</c:v>
                </c:pt>
                <c:pt idx="61">
                  <c:v>8.7880000000000003</c:v>
                </c:pt>
                <c:pt idx="62">
                  <c:v>8.7520000000000007</c:v>
                </c:pt>
                <c:pt idx="63">
                  <c:v>8.8290000000000006</c:v>
                </c:pt>
                <c:pt idx="64">
                  <c:v>8.5419999999999998</c:v>
                </c:pt>
                <c:pt idx="65">
                  <c:v>8.7110000000000003</c:v>
                </c:pt>
                <c:pt idx="66">
                  <c:v>8.6509999999999998</c:v>
                </c:pt>
                <c:pt idx="67">
                  <c:v>8.4339999999999993</c:v>
                </c:pt>
                <c:pt idx="68">
                  <c:v>8.5459999999999994</c:v>
                </c:pt>
                <c:pt idx="69">
                  <c:v>8.4990000000000006</c:v>
                </c:pt>
                <c:pt idx="70">
                  <c:v>8.6069999999999993</c:v>
                </c:pt>
                <c:pt idx="71">
                  <c:v>8.5559999999999992</c:v>
                </c:pt>
                <c:pt idx="72">
                  <c:v>8.5589999999999993</c:v>
                </c:pt>
                <c:pt idx="73">
                  <c:v>8.6229999999999993</c:v>
                </c:pt>
                <c:pt idx="74">
                  <c:v>8.5250000000000004</c:v>
                </c:pt>
                <c:pt idx="75">
                  <c:v>8.8239999999999998</c:v>
                </c:pt>
                <c:pt idx="76">
                  <c:v>8.6790000000000003</c:v>
                </c:pt>
                <c:pt idx="77">
                  <c:v>8.5310000000000006</c:v>
                </c:pt>
                <c:pt idx="78">
                  <c:v>8.52</c:v>
                </c:pt>
                <c:pt idx="79">
                  <c:v>8.5009999999999994</c:v>
                </c:pt>
                <c:pt idx="80">
                  <c:v>8.6530000000000005</c:v>
                </c:pt>
                <c:pt idx="81">
                  <c:v>8.7050000000000001</c:v>
                </c:pt>
                <c:pt idx="82">
                  <c:v>8.593</c:v>
                </c:pt>
                <c:pt idx="83">
                  <c:v>8.61</c:v>
                </c:pt>
                <c:pt idx="84">
                  <c:v>8.1869999999999994</c:v>
                </c:pt>
                <c:pt idx="85">
                  <c:v>8.3740000000000006</c:v>
                </c:pt>
                <c:pt idx="86">
                  <c:v>8.2240000000000002</c:v>
                </c:pt>
                <c:pt idx="87">
                  <c:v>8.2859999999999996</c:v>
                </c:pt>
                <c:pt idx="88">
                  <c:v>8.2590000000000003</c:v>
                </c:pt>
                <c:pt idx="89">
                  <c:v>8.25</c:v>
                </c:pt>
                <c:pt idx="90">
                  <c:v>8.3659999999999997</c:v>
                </c:pt>
                <c:pt idx="91">
                  <c:v>8.3930000000000007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551488"/>
        <c:axId val="227558144"/>
      </c:scatterChart>
      <c:valAx>
        <c:axId val="227551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7558144"/>
        <c:crosses val="autoZero"/>
        <c:crossBetween val="midCat"/>
      </c:valAx>
      <c:valAx>
        <c:axId val="227558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l-GR"/>
                  <a:t>δ18</a:t>
                </a:r>
                <a:r>
                  <a:rPr lang="en-US"/>
                  <a:t>O ‰ measured</a:t>
                </a:r>
              </a:p>
            </c:rich>
          </c:tx>
          <c:layout>
            <c:manualLayout>
              <c:xMode val="edge"/>
              <c:yMode val="edge"/>
              <c:x val="2.94117647058823E-2"/>
              <c:y val="0.32155477031802099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755148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556561085972795"/>
          <c:y val="0.45229681978798603"/>
          <c:w val="0.108597285067873"/>
          <c:h val="4.946996466431090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393700</xdr:colOff>
      <xdr:row>7</xdr:row>
      <xdr:rowOff>127000</xdr:rowOff>
    </xdr:from>
    <xdr:to>
      <xdr:col>13</xdr:col>
      <xdr:colOff>457200</xdr:colOff>
      <xdr:row>30</xdr:row>
      <xdr:rowOff>101600</xdr:rowOff>
    </xdr:to>
    <xdr:graphicFrame macro="">
      <xdr:nvGraphicFramePr>
        <xdr:cNvPr id="205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508000</xdr:colOff>
      <xdr:row>6</xdr:row>
      <xdr:rowOff>101600</xdr:rowOff>
    </xdr:from>
    <xdr:to>
      <xdr:col>11</xdr:col>
      <xdr:colOff>63500</xdr:colOff>
      <xdr:row>30</xdr:row>
      <xdr:rowOff>38100</xdr:rowOff>
    </xdr:to>
    <xdr:graphicFrame macro="">
      <xdr:nvGraphicFramePr>
        <xdr:cNvPr id="410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6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defaultColWidth="8.85546875" defaultRowHeight="12.75" x14ac:dyDescent="0.2"/>
  <cols>
    <col min="1" max="1" width="14.7109375" customWidth="1"/>
    <col min="2" max="2" width="48" customWidth="1"/>
    <col min="3" max="3" width="48" style="10" customWidth="1"/>
    <col min="4" max="4" width="8.140625" style="10" customWidth="1"/>
    <col min="5" max="5" width="12.28515625" style="10" customWidth="1"/>
    <col min="6" max="6" width="10.28515625" style="9" customWidth="1"/>
    <col min="7" max="7" width="8" style="9" customWidth="1"/>
    <col min="8" max="8" width="8.28515625" style="9" customWidth="1"/>
    <col min="9" max="9" width="8.42578125" style="13" customWidth="1"/>
    <col min="10" max="10" width="10.28515625" style="9" customWidth="1"/>
    <col min="11" max="11" width="10.28515625" customWidth="1"/>
    <col min="12" max="12" width="6.85546875" style="8" customWidth="1"/>
    <col min="13" max="14" width="5.42578125" customWidth="1"/>
    <col min="15" max="16" width="6.42578125" customWidth="1"/>
    <col min="17" max="17" width="8.42578125" customWidth="1"/>
    <col min="18" max="18" width="10" customWidth="1"/>
    <col min="19" max="19" width="8.140625" customWidth="1"/>
    <col min="20" max="20" width="8.28515625" customWidth="1"/>
    <col min="21" max="21" width="9.7109375" style="12" customWidth="1"/>
    <col min="22" max="22" width="8" customWidth="1"/>
  </cols>
  <sheetData>
    <row r="1" spans="1:22" ht="27" x14ac:dyDescent="0.2">
      <c r="A1" s="1" t="s">
        <v>141</v>
      </c>
      <c r="B1" s="1" t="s">
        <v>142</v>
      </c>
      <c r="C1" s="2" t="s">
        <v>151</v>
      </c>
      <c r="D1" s="2" t="s">
        <v>152</v>
      </c>
      <c r="E1" s="2" t="s">
        <v>153</v>
      </c>
      <c r="F1" s="3" t="s">
        <v>154</v>
      </c>
      <c r="G1" s="3" t="s">
        <v>155</v>
      </c>
      <c r="H1" s="4" t="s">
        <v>156</v>
      </c>
      <c r="I1" s="5" t="s">
        <v>157</v>
      </c>
      <c r="J1" s="3" t="s">
        <v>158</v>
      </c>
      <c r="K1" s="1" t="s">
        <v>159</v>
      </c>
      <c r="L1" s="7" t="s">
        <v>160</v>
      </c>
      <c r="M1" s="1" t="s">
        <v>143</v>
      </c>
      <c r="N1" s="1" t="s">
        <v>144</v>
      </c>
      <c r="O1" s="1" t="s">
        <v>145</v>
      </c>
      <c r="P1" s="1" t="s">
        <v>146</v>
      </c>
      <c r="Q1" s="1" t="s">
        <v>147</v>
      </c>
      <c r="R1" s="1" t="s">
        <v>148</v>
      </c>
      <c r="S1" s="1" t="s">
        <v>149</v>
      </c>
      <c r="T1" s="1" t="s">
        <v>150</v>
      </c>
      <c r="U1" s="11" t="s">
        <v>161</v>
      </c>
      <c r="V1" s="34" t="s">
        <v>138</v>
      </c>
    </row>
    <row r="2" spans="1:22" x14ac:dyDescent="0.2">
      <c r="A2" s="14" t="s">
        <v>174</v>
      </c>
    </row>
    <row r="3" spans="1:22" s="33" customFormat="1" x14ac:dyDescent="0.2">
      <c r="B3" s="33" t="s">
        <v>86</v>
      </c>
      <c r="C3" s="37" t="s">
        <v>127</v>
      </c>
      <c r="D3" s="37"/>
      <c r="E3" s="37"/>
      <c r="F3" s="38"/>
      <c r="G3" s="38"/>
      <c r="H3" s="38"/>
      <c r="I3" s="38"/>
      <c r="J3" s="38"/>
      <c r="L3" s="39"/>
      <c r="U3" s="40"/>
    </row>
    <row r="4" spans="1:22" s="33" customFormat="1" x14ac:dyDescent="0.2">
      <c r="A4" s="33" t="s">
        <v>87</v>
      </c>
      <c r="B4" s="33" t="s">
        <v>31</v>
      </c>
      <c r="C4" s="37"/>
      <c r="D4" s="37"/>
      <c r="E4" s="37"/>
      <c r="F4" s="38"/>
      <c r="G4" s="38"/>
      <c r="H4" s="38"/>
      <c r="I4" s="38"/>
      <c r="J4" s="38"/>
      <c r="L4" s="39"/>
      <c r="U4" s="40"/>
    </row>
    <row r="5" spans="1:22" x14ac:dyDescent="0.2">
      <c r="A5" t="s">
        <v>88</v>
      </c>
      <c r="B5" t="s">
        <v>106</v>
      </c>
      <c r="F5" s="9">
        <v>5.6349999999999998</v>
      </c>
      <c r="G5" s="9">
        <v>0.219</v>
      </c>
      <c r="H5" s="9">
        <v>2.813037</v>
      </c>
      <c r="I5" s="13">
        <v>1.867127</v>
      </c>
      <c r="J5" s="9">
        <v>1.5066125657226317</v>
      </c>
      <c r="K5" s="6">
        <v>42299</v>
      </c>
      <c r="L5" s="8">
        <v>0.37361111111111112</v>
      </c>
      <c r="M5">
        <v>379</v>
      </c>
      <c r="N5">
        <v>1051</v>
      </c>
      <c r="O5">
        <v>-5</v>
      </c>
      <c r="P5">
        <v>18</v>
      </c>
      <c r="Q5">
        <v>898604</v>
      </c>
      <c r="R5">
        <v>-2603900</v>
      </c>
      <c r="S5">
        <v>-52507</v>
      </c>
      <c r="T5" t="s">
        <v>126</v>
      </c>
      <c r="U5" s="12">
        <v>1.240735E-3</v>
      </c>
    </row>
    <row r="6" spans="1:22" x14ac:dyDescent="0.2">
      <c r="A6" t="s">
        <v>90</v>
      </c>
      <c r="B6" t="s">
        <v>91</v>
      </c>
      <c r="F6" s="9">
        <v>5.6319999999999997</v>
      </c>
      <c r="G6" s="9">
        <v>0.20599999999999999</v>
      </c>
      <c r="H6" s="9">
        <v>2.8270949999999999</v>
      </c>
      <c r="I6" s="13">
        <v>1.8686129999999999</v>
      </c>
      <c r="J6" s="9">
        <v>1.5129376708820927</v>
      </c>
      <c r="K6" s="6">
        <v>42299</v>
      </c>
      <c r="L6" s="8">
        <v>0.37638888888888888</v>
      </c>
      <c r="M6">
        <v>312</v>
      </c>
      <c r="N6">
        <v>-15</v>
      </c>
      <c r="O6">
        <v>-5</v>
      </c>
      <c r="P6">
        <v>8</v>
      </c>
      <c r="Q6">
        <v>898604</v>
      </c>
      <c r="R6">
        <v>-2603900</v>
      </c>
      <c r="S6">
        <v>-52507</v>
      </c>
      <c r="T6" t="s">
        <v>126</v>
      </c>
      <c r="U6" s="12">
        <v>7.9798010000000003E-4</v>
      </c>
    </row>
    <row r="7" spans="1:22" x14ac:dyDescent="0.2">
      <c r="A7" t="s">
        <v>92</v>
      </c>
      <c r="B7" t="s">
        <v>93</v>
      </c>
      <c r="F7" s="9">
        <v>5.3369999999999997</v>
      </c>
      <c r="G7" s="9">
        <v>0.22600000000000001</v>
      </c>
      <c r="H7" s="9">
        <v>2.834727</v>
      </c>
      <c r="I7" s="13">
        <v>1.8717035</v>
      </c>
      <c r="J7" s="9">
        <v>1.5145171230379171</v>
      </c>
      <c r="K7" s="6">
        <v>42299</v>
      </c>
      <c r="L7" s="8">
        <v>0.37916666666666665</v>
      </c>
      <c r="M7">
        <v>603</v>
      </c>
      <c r="N7">
        <v>-662</v>
      </c>
      <c r="O7">
        <v>-7</v>
      </c>
      <c r="P7">
        <v>2</v>
      </c>
      <c r="Q7">
        <v>898604</v>
      </c>
      <c r="R7">
        <v>-2603900</v>
      </c>
      <c r="S7">
        <v>-52507</v>
      </c>
      <c r="T7" t="s">
        <v>126</v>
      </c>
      <c r="U7" s="12">
        <v>8.0304370000000005E-4</v>
      </c>
    </row>
    <row r="8" spans="1:22" x14ac:dyDescent="0.2">
      <c r="A8" t="s">
        <v>94</v>
      </c>
      <c r="B8" t="s">
        <v>95</v>
      </c>
      <c r="F8" s="9">
        <v>5.67</v>
      </c>
      <c r="G8" s="9">
        <v>0.19900000000000001</v>
      </c>
      <c r="H8" s="9">
        <v>2.818657</v>
      </c>
      <c r="I8" s="13">
        <v>1.8629410000000002</v>
      </c>
      <c r="J8" s="9">
        <v>1.5130146365343828</v>
      </c>
      <c r="K8" s="6">
        <v>42299</v>
      </c>
      <c r="L8" s="8">
        <v>0.38124999999999998</v>
      </c>
      <c r="M8">
        <v>336</v>
      </c>
      <c r="N8">
        <v>-1006</v>
      </c>
      <c r="O8">
        <v>-6</v>
      </c>
      <c r="P8">
        <v>-2</v>
      </c>
      <c r="Q8">
        <v>898604</v>
      </c>
      <c r="R8">
        <v>-2603900</v>
      </c>
      <c r="S8">
        <v>-52507</v>
      </c>
      <c r="T8" t="s">
        <v>126</v>
      </c>
      <c r="U8" s="12">
        <v>8.4410859999999998E-4</v>
      </c>
    </row>
    <row r="9" spans="1:22" s="14" customFormat="1" x14ac:dyDescent="0.2">
      <c r="B9" s="14" t="s">
        <v>162</v>
      </c>
      <c r="C9" s="15">
        <v>5.09</v>
      </c>
      <c r="D9" s="15"/>
      <c r="E9" s="15">
        <f>((F9/1000+1)/(C9/1000+1)-1)*1000</f>
        <v>0.47607676924465991</v>
      </c>
      <c r="F9" s="16">
        <f>AVERAGE(F5:F8)</f>
        <v>5.5685000000000002</v>
      </c>
      <c r="G9" s="16">
        <f>2*STDEV(F5:F8)</f>
        <v>0.31058868835379916</v>
      </c>
      <c r="H9" s="16"/>
      <c r="I9" s="13"/>
      <c r="J9" s="16"/>
      <c r="L9" s="17"/>
      <c r="U9" s="18"/>
    </row>
    <row r="11" spans="1:22" x14ac:dyDescent="0.2">
      <c r="A11" t="s">
        <v>96</v>
      </c>
      <c r="B11" t="s">
        <v>175</v>
      </c>
      <c r="C11" s="15">
        <f>((F11/1000+1)/($E$27/1000+1)-1)*1000</f>
        <v>5.0413916668128333</v>
      </c>
      <c r="D11" s="15">
        <f>$G$27</f>
        <v>0.39527341351091588</v>
      </c>
      <c r="F11" s="9">
        <v>5.3860000000000001</v>
      </c>
      <c r="G11" s="9">
        <v>0.217</v>
      </c>
      <c r="H11" s="9">
        <v>2.7826870000000001</v>
      </c>
      <c r="I11" s="13">
        <v>1.8554310000000001</v>
      </c>
      <c r="J11" s="9">
        <v>1.4997523486456785</v>
      </c>
      <c r="K11" s="6">
        <v>42299</v>
      </c>
      <c r="L11" s="8">
        <v>0.38611111111111113</v>
      </c>
      <c r="M11">
        <v>-740</v>
      </c>
      <c r="N11">
        <v>685</v>
      </c>
      <c r="O11">
        <v>1</v>
      </c>
      <c r="P11">
        <v>14</v>
      </c>
      <c r="Q11">
        <v>898604</v>
      </c>
      <c r="R11">
        <v>-2603900</v>
      </c>
      <c r="S11">
        <v>-52507</v>
      </c>
      <c r="T11" t="s">
        <v>126</v>
      </c>
      <c r="U11" s="12">
        <v>8.6675149999999998E-4</v>
      </c>
    </row>
    <row r="12" spans="1:22" x14ac:dyDescent="0.2">
      <c r="A12" t="s">
        <v>97</v>
      </c>
      <c r="B12" t="s">
        <v>176</v>
      </c>
      <c r="C12" s="15">
        <f t="shared" ref="C12:C20" si="0">((F12/1000+1)/($E$27/1000+1)-1)*1000</f>
        <v>4.8184681027869658</v>
      </c>
      <c r="D12" s="15">
        <f t="shared" ref="D12:D20" si="1">$G$27</f>
        <v>0.39527341351091588</v>
      </c>
      <c r="F12" s="9">
        <v>5.1630000000000003</v>
      </c>
      <c r="G12" s="9">
        <v>0.191</v>
      </c>
      <c r="H12" s="9">
        <v>2.7818800000000001</v>
      </c>
      <c r="I12" s="13">
        <v>1.86165</v>
      </c>
      <c r="J12" s="9">
        <v>1.4943088120753096</v>
      </c>
      <c r="K12" s="6">
        <v>42299</v>
      </c>
      <c r="L12" s="8">
        <v>0.38819444444444445</v>
      </c>
      <c r="M12">
        <v>-719</v>
      </c>
      <c r="N12">
        <v>613</v>
      </c>
      <c r="O12">
        <v>3</v>
      </c>
      <c r="P12">
        <v>14</v>
      </c>
      <c r="Q12">
        <v>898604</v>
      </c>
      <c r="R12">
        <v>-2603900</v>
      </c>
      <c r="S12">
        <v>-52507</v>
      </c>
      <c r="T12" t="s">
        <v>126</v>
      </c>
      <c r="U12" s="12">
        <v>9.3418570000000005E-4</v>
      </c>
    </row>
    <row r="13" spans="1:22" x14ac:dyDescent="0.2">
      <c r="A13" t="s">
        <v>98</v>
      </c>
      <c r="B13" t="s">
        <v>177</v>
      </c>
      <c r="C13" s="15">
        <f t="shared" si="0"/>
        <v>5.0963728148909482</v>
      </c>
      <c r="D13" s="15">
        <f t="shared" si="1"/>
        <v>0.39527341351091588</v>
      </c>
      <c r="F13" s="9">
        <v>5.4409999999999998</v>
      </c>
      <c r="G13" s="9">
        <v>0.26400000000000001</v>
      </c>
      <c r="H13" s="9">
        <v>2.7894739999999998</v>
      </c>
      <c r="I13" s="13">
        <v>1.8511674999999999</v>
      </c>
      <c r="J13" s="9">
        <v>1.5068728248524241</v>
      </c>
      <c r="K13" s="6">
        <v>42299</v>
      </c>
      <c r="L13" s="8">
        <v>0.39166666666666666</v>
      </c>
      <c r="M13">
        <v>31</v>
      </c>
      <c r="N13">
        <v>850</v>
      </c>
      <c r="O13">
        <v>-3</v>
      </c>
      <c r="P13">
        <v>15</v>
      </c>
      <c r="Q13">
        <v>898604</v>
      </c>
      <c r="R13">
        <v>-2603900</v>
      </c>
      <c r="S13">
        <v>-52507</v>
      </c>
      <c r="T13" t="s">
        <v>126</v>
      </c>
      <c r="U13" s="12">
        <v>9.0768290000000002E-4</v>
      </c>
    </row>
    <row r="14" spans="1:22" x14ac:dyDescent="0.2">
      <c r="A14" t="s">
        <v>99</v>
      </c>
      <c r="B14" t="s">
        <v>178</v>
      </c>
      <c r="C14" s="15">
        <f t="shared" si="0"/>
        <v>4.6305325420834542</v>
      </c>
      <c r="D14" s="15">
        <f t="shared" si="1"/>
        <v>0.39527341351091588</v>
      </c>
      <c r="F14" s="9">
        <v>4.9749999999999996</v>
      </c>
      <c r="G14" s="9">
        <v>0.219</v>
      </c>
      <c r="H14" s="9">
        <v>2.793914</v>
      </c>
      <c r="I14" s="13">
        <v>1.848312</v>
      </c>
      <c r="J14" s="9">
        <v>1.5116030194036505</v>
      </c>
      <c r="K14" s="6">
        <v>42299</v>
      </c>
      <c r="L14" s="8">
        <v>0.39444444444444443</v>
      </c>
      <c r="M14">
        <v>28</v>
      </c>
      <c r="N14">
        <v>932</v>
      </c>
      <c r="O14">
        <v>-3</v>
      </c>
      <c r="P14">
        <v>16</v>
      </c>
      <c r="Q14">
        <v>898604</v>
      </c>
      <c r="R14">
        <v>-2603900</v>
      </c>
      <c r="S14">
        <v>-52507</v>
      </c>
      <c r="T14" t="s">
        <v>126</v>
      </c>
      <c r="U14" s="12">
        <v>8.8515040000000005E-4</v>
      </c>
    </row>
    <row r="15" spans="1:22" x14ac:dyDescent="0.2">
      <c r="A15" t="s">
        <v>100</v>
      </c>
      <c r="B15" t="s">
        <v>179</v>
      </c>
      <c r="C15" s="15">
        <f t="shared" si="0"/>
        <v>4.7065064921549826</v>
      </c>
      <c r="D15" s="15">
        <f t="shared" si="1"/>
        <v>0.39527341351091588</v>
      </c>
      <c r="F15" s="9">
        <v>5.0510000000000002</v>
      </c>
      <c r="G15" s="9">
        <v>0.2</v>
      </c>
      <c r="H15" s="9">
        <v>2.7894019999999999</v>
      </c>
      <c r="I15" s="13">
        <v>1.8439700000000001</v>
      </c>
      <c r="J15" s="9">
        <v>1.5127154997098651</v>
      </c>
      <c r="K15" s="6">
        <v>42299</v>
      </c>
      <c r="L15" s="8">
        <v>0.3979166666666667</v>
      </c>
      <c r="M15">
        <v>-461</v>
      </c>
      <c r="N15">
        <v>82</v>
      </c>
      <c r="O15">
        <v>-1</v>
      </c>
      <c r="P15">
        <v>8</v>
      </c>
      <c r="Q15">
        <v>898604</v>
      </c>
      <c r="R15">
        <v>-2603900</v>
      </c>
      <c r="S15">
        <v>-52507</v>
      </c>
      <c r="T15" t="s">
        <v>126</v>
      </c>
      <c r="U15" s="12">
        <v>8.7956760000000003E-4</v>
      </c>
    </row>
    <row r="16" spans="1:22" x14ac:dyDescent="0.2">
      <c r="A16" t="s">
        <v>101</v>
      </c>
      <c r="B16" t="s">
        <v>180</v>
      </c>
      <c r="C16" s="15">
        <f t="shared" si="0"/>
        <v>4.9564208016010802</v>
      </c>
      <c r="D16" s="15">
        <f t="shared" si="1"/>
        <v>0.39527341351091588</v>
      </c>
      <c r="F16" s="9">
        <v>5.3010000000000002</v>
      </c>
      <c r="G16" s="9">
        <v>0.19600000000000001</v>
      </c>
      <c r="H16" s="9">
        <v>2.7755190000000001</v>
      </c>
      <c r="I16" s="13">
        <v>1.8411930000000001</v>
      </c>
      <c r="J16" s="9">
        <v>1.5074568499880241</v>
      </c>
      <c r="K16" s="6">
        <v>42299</v>
      </c>
      <c r="L16" s="8">
        <v>0.40069444444444446</v>
      </c>
      <c r="M16">
        <v>-503</v>
      </c>
      <c r="N16">
        <v>133</v>
      </c>
      <c r="O16">
        <v>-1</v>
      </c>
      <c r="P16">
        <v>8</v>
      </c>
      <c r="Q16">
        <v>898604</v>
      </c>
      <c r="R16">
        <v>-2603900</v>
      </c>
      <c r="S16">
        <v>-52507</v>
      </c>
      <c r="T16" t="s">
        <v>126</v>
      </c>
      <c r="U16" s="12">
        <v>9.9462760000000009E-4</v>
      </c>
    </row>
    <row r="17" spans="1:21" x14ac:dyDescent="0.2">
      <c r="A17" t="s">
        <v>102</v>
      </c>
      <c r="B17" t="s">
        <v>181</v>
      </c>
      <c r="C17" s="15">
        <f t="shared" si="0"/>
        <v>4.8164687883114343</v>
      </c>
      <c r="D17" s="15">
        <f t="shared" si="1"/>
        <v>0.39527341351091588</v>
      </c>
      <c r="F17" s="9">
        <v>5.1609999999999996</v>
      </c>
      <c r="G17" s="9">
        <v>0.19900000000000001</v>
      </c>
      <c r="H17" s="9">
        <v>2.772713</v>
      </c>
      <c r="I17" s="13">
        <v>1.8365770000000001</v>
      </c>
      <c r="J17" s="9">
        <v>1.5097178065499022</v>
      </c>
      <c r="K17" s="6">
        <v>42299</v>
      </c>
      <c r="L17" s="8">
        <v>0.40347222222222223</v>
      </c>
      <c r="M17">
        <v>-540</v>
      </c>
      <c r="N17">
        <v>342</v>
      </c>
      <c r="O17">
        <v>0</v>
      </c>
      <c r="P17">
        <v>11</v>
      </c>
      <c r="Q17">
        <v>898604</v>
      </c>
      <c r="R17">
        <v>-2603900</v>
      </c>
      <c r="S17">
        <v>-52507</v>
      </c>
      <c r="T17" t="s">
        <v>126</v>
      </c>
      <c r="U17" s="12">
        <v>9.4177629999999996E-4</v>
      </c>
    </row>
    <row r="18" spans="1:21" x14ac:dyDescent="0.2">
      <c r="A18" t="s">
        <v>103</v>
      </c>
      <c r="B18" t="s">
        <v>182</v>
      </c>
      <c r="C18" s="15">
        <f t="shared" si="0"/>
        <v>5.1093683589822358</v>
      </c>
      <c r="D18" s="15">
        <f t="shared" si="1"/>
        <v>0.39527341351091588</v>
      </c>
      <c r="F18" s="9">
        <v>5.4539999999999997</v>
      </c>
      <c r="G18" s="9">
        <v>0.217</v>
      </c>
      <c r="H18" s="9">
        <v>2.767579</v>
      </c>
      <c r="I18" s="13">
        <v>1.831766</v>
      </c>
      <c r="J18" s="9">
        <v>1.5108802106819321</v>
      </c>
      <c r="K18" s="6">
        <v>42299</v>
      </c>
      <c r="L18" s="8">
        <v>0.4055555555555555</v>
      </c>
      <c r="M18">
        <v>-503</v>
      </c>
      <c r="N18">
        <v>250</v>
      </c>
      <c r="O18">
        <v>0</v>
      </c>
      <c r="P18">
        <v>10</v>
      </c>
      <c r="Q18">
        <v>898604</v>
      </c>
      <c r="R18">
        <v>-2603900</v>
      </c>
      <c r="S18">
        <v>-52507</v>
      </c>
      <c r="T18" t="s">
        <v>126</v>
      </c>
      <c r="U18" s="12">
        <v>1.0201229999999999E-3</v>
      </c>
    </row>
    <row r="19" spans="1:21" x14ac:dyDescent="0.2">
      <c r="A19" t="s">
        <v>104</v>
      </c>
      <c r="B19" t="s">
        <v>183</v>
      </c>
      <c r="C19" s="15">
        <f t="shared" si="0"/>
        <v>4.8714499363895492</v>
      </c>
      <c r="D19" s="15">
        <f t="shared" si="1"/>
        <v>0.39527341351091588</v>
      </c>
      <c r="F19" s="9">
        <v>5.2160000000000002</v>
      </c>
      <c r="G19" s="9">
        <v>0.214</v>
      </c>
      <c r="H19" s="9">
        <v>2.7599</v>
      </c>
      <c r="I19" s="13">
        <v>1.8327830000000001</v>
      </c>
      <c r="J19" s="9">
        <v>1.5058520294000981</v>
      </c>
      <c r="K19" s="6">
        <v>42299</v>
      </c>
      <c r="L19" s="8">
        <v>0.40902777777777777</v>
      </c>
      <c r="M19">
        <v>-141</v>
      </c>
      <c r="N19">
        <v>-536</v>
      </c>
      <c r="O19">
        <v>-3</v>
      </c>
      <c r="P19">
        <v>4</v>
      </c>
      <c r="Q19">
        <v>898604</v>
      </c>
      <c r="R19">
        <v>-2603900</v>
      </c>
      <c r="S19">
        <v>-52507</v>
      </c>
      <c r="T19" t="s">
        <v>126</v>
      </c>
      <c r="U19" s="12">
        <v>9.0603639999999996E-4</v>
      </c>
    </row>
    <row r="20" spans="1:21" x14ac:dyDescent="0.2">
      <c r="A20" t="s">
        <v>105</v>
      </c>
      <c r="B20" t="s">
        <v>184</v>
      </c>
      <c r="C20" s="15">
        <f t="shared" si="0"/>
        <v>5.2693135170276406</v>
      </c>
      <c r="D20" s="15">
        <f t="shared" si="1"/>
        <v>0.39527341351091588</v>
      </c>
      <c r="F20" s="9">
        <v>5.6139999999999999</v>
      </c>
      <c r="G20" s="9">
        <v>0.21099999999999999</v>
      </c>
      <c r="H20" s="9">
        <v>2.7447530000000002</v>
      </c>
      <c r="I20" s="13">
        <v>1.8241385000000001</v>
      </c>
      <c r="J20" s="9">
        <v>1.5046845401267503</v>
      </c>
      <c r="K20" s="6">
        <v>42299</v>
      </c>
      <c r="L20" s="8">
        <v>0.41319444444444442</v>
      </c>
      <c r="M20">
        <v>-106</v>
      </c>
      <c r="N20">
        <v>-610</v>
      </c>
      <c r="O20">
        <v>-4</v>
      </c>
      <c r="P20">
        <v>3</v>
      </c>
      <c r="Q20">
        <v>898604</v>
      </c>
      <c r="R20">
        <v>-2603900</v>
      </c>
      <c r="S20">
        <v>-52507</v>
      </c>
      <c r="T20" t="s">
        <v>126</v>
      </c>
      <c r="U20" s="12">
        <v>9.0271399999999999E-4</v>
      </c>
    </row>
    <row r="22" spans="1:21" x14ac:dyDescent="0.2">
      <c r="A22" t="s">
        <v>107</v>
      </c>
      <c r="B22" t="s">
        <v>89</v>
      </c>
      <c r="F22" s="9">
        <v>5.4489999999999998</v>
      </c>
      <c r="G22" s="9">
        <v>0.217</v>
      </c>
      <c r="H22" s="9">
        <v>2.7280549999999999</v>
      </c>
      <c r="I22" s="13">
        <v>1.808414</v>
      </c>
      <c r="J22" s="9">
        <v>1.5085345501638452</v>
      </c>
      <c r="K22" s="6">
        <v>42299</v>
      </c>
      <c r="L22" s="8">
        <v>0.41597222222222219</v>
      </c>
      <c r="M22">
        <v>376</v>
      </c>
      <c r="N22">
        <v>1035</v>
      </c>
      <c r="O22">
        <v>-8</v>
      </c>
      <c r="P22">
        <v>19</v>
      </c>
      <c r="Q22">
        <v>898604</v>
      </c>
      <c r="R22">
        <v>-2603900</v>
      </c>
      <c r="S22">
        <v>-52507</v>
      </c>
      <c r="T22" t="s">
        <v>108</v>
      </c>
      <c r="U22" s="12">
        <v>8.8121520000000004E-4</v>
      </c>
    </row>
    <row r="23" spans="1:21" x14ac:dyDescent="0.2">
      <c r="A23" t="s">
        <v>109</v>
      </c>
      <c r="B23" t="s">
        <v>89</v>
      </c>
      <c r="F23" s="9">
        <v>5.367</v>
      </c>
      <c r="G23" s="9">
        <v>0.158</v>
      </c>
      <c r="H23" s="9">
        <v>2.7011310000000002</v>
      </c>
      <c r="I23" s="13">
        <v>1.7928459999999999</v>
      </c>
      <c r="J23" s="9">
        <v>1.5066162961012828</v>
      </c>
      <c r="K23" s="6">
        <v>42299</v>
      </c>
      <c r="L23" s="8">
        <v>0.41875000000000001</v>
      </c>
      <c r="M23">
        <v>399</v>
      </c>
      <c r="N23">
        <v>1038</v>
      </c>
      <c r="O23">
        <v>-8</v>
      </c>
      <c r="P23">
        <v>19</v>
      </c>
      <c r="Q23">
        <v>898604</v>
      </c>
      <c r="R23">
        <v>-2603900</v>
      </c>
      <c r="S23">
        <v>-52507</v>
      </c>
      <c r="T23" t="s">
        <v>108</v>
      </c>
      <c r="U23" s="12">
        <v>9.2233720000000003E-4</v>
      </c>
    </row>
    <row r="24" spans="1:21" x14ac:dyDescent="0.2">
      <c r="A24" t="s">
        <v>110</v>
      </c>
      <c r="B24" t="s">
        <v>89</v>
      </c>
      <c r="F24" s="9">
        <v>5.1289999999999996</v>
      </c>
      <c r="G24" s="9">
        <v>0.218</v>
      </c>
      <c r="H24" s="9">
        <v>2.6833999999999998</v>
      </c>
      <c r="I24" s="13">
        <v>1.7775905000000001</v>
      </c>
      <c r="J24" s="9">
        <v>1.5095715239252234</v>
      </c>
      <c r="K24" s="6">
        <v>42299</v>
      </c>
      <c r="L24" s="8">
        <v>0.42083333333333334</v>
      </c>
      <c r="M24">
        <v>422</v>
      </c>
      <c r="N24">
        <v>1040</v>
      </c>
      <c r="O24">
        <v>-9</v>
      </c>
      <c r="P24">
        <v>18</v>
      </c>
      <c r="Q24">
        <v>898604</v>
      </c>
      <c r="R24">
        <v>-2603900</v>
      </c>
      <c r="S24">
        <v>-52507</v>
      </c>
      <c r="T24" t="s">
        <v>108</v>
      </c>
      <c r="U24" s="12">
        <v>9.1044740000000002E-4</v>
      </c>
    </row>
    <row r="25" spans="1:21" x14ac:dyDescent="0.2">
      <c r="A25" t="s">
        <v>111</v>
      </c>
      <c r="B25" t="s">
        <v>89</v>
      </c>
      <c r="F25" s="9">
        <v>5.258</v>
      </c>
      <c r="G25" s="9">
        <v>0.248</v>
      </c>
      <c r="H25" s="9">
        <v>2.6514959999999999</v>
      </c>
      <c r="I25" s="13">
        <v>1.763314</v>
      </c>
      <c r="J25" s="9">
        <v>1.5037004186435312</v>
      </c>
      <c r="K25" s="6">
        <v>42299</v>
      </c>
      <c r="L25" s="8">
        <v>0.42291666666666666</v>
      </c>
      <c r="M25">
        <v>445</v>
      </c>
      <c r="N25">
        <v>1042</v>
      </c>
      <c r="O25">
        <v>-9</v>
      </c>
      <c r="P25">
        <v>19</v>
      </c>
      <c r="Q25">
        <v>898604</v>
      </c>
      <c r="R25">
        <v>-2603900</v>
      </c>
      <c r="S25">
        <v>-52507</v>
      </c>
      <c r="T25" t="s">
        <v>108</v>
      </c>
      <c r="U25" s="12">
        <v>9.1352969999999997E-4</v>
      </c>
    </row>
    <row r="26" spans="1:21" s="14" customFormat="1" x14ac:dyDescent="0.2">
      <c r="B26" s="14" t="s">
        <v>162</v>
      </c>
      <c r="C26" s="15"/>
      <c r="D26" s="15"/>
      <c r="E26" s="15"/>
      <c r="F26" s="16">
        <f>AVERAGE(F22:F25)</f>
        <v>5.3007499999999999</v>
      </c>
      <c r="G26" s="16">
        <f>2*STDEV(F22:F25)</f>
        <v>0.27735116128595316</v>
      </c>
      <c r="H26" s="16"/>
      <c r="I26" s="13"/>
      <c r="J26" s="16"/>
      <c r="L26" s="17"/>
      <c r="U26" s="18"/>
    </row>
    <row r="27" spans="1:21" s="20" customFormat="1" x14ac:dyDescent="0.2">
      <c r="B27" s="20" t="s">
        <v>170</v>
      </c>
      <c r="C27" s="21">
        <v>5.09</v>
      </c>
      <c r="D27" s="15"/>
      <c r="E27" s="21">
        <f>((F27/1000+1)/(C27/1000+1)-1)*1000</f>
        <v>0.34287974211255623</v>
      </c>
      <c r="F27" s="22">
        <f>AVERAGE(F5:F8, F22:F25)</f>
        <v>5.4346249999999996</v>
      </c>
      <c r="G27" s="22">
        <f>2*STDEV(F5:F8, F22:F25)</f>
        <v>0.39527341351091588</v>
      </c>
      <c r="H27" s="22"/>
      <c r="I27" s="23"/>
      <c r="J27" s="22"/>
      <c r="L27" s="24"/>
      <c r="U27" s="25"/>
    </row>
    <row r="29" spans="1:21" x14ac:dyDescent="0.2">
      <c r="A29" t="s">
        <v>112</v>
      </c>
      <c r="B29" t="s">
        <v>0</v>
      </c>
      <c r="C29" s="15">
        <f>((F29/1000+1)/($E$45/1000+1)-1)*1000</f>
        <v>5.7038351038432022</v>
      </c>
      <c r="D29" s="15">
        <f>$G$45</f>
        <v>0.27345827574134346</v>
      </c>
      <c r="F29" s="9">
        <v>5.9740000000000002</v>
      </c>
      <c r="G29" s="9">
        <v>0.20200000000000001</v>
      </c>
      <c r="H29" s="9">
        <v>2.650665</v>
      </c>
      <c r="I29" s="13">
        <v>1.751814</v>
      </c>
      <c r="J29" s="9">
        <v>1.5130972808757095</v>
      </c>
      <c r="K29" s="6">
        <v>42299</v>
      </c>
      <c r="L29" s="8">
        <v>0.42569444444444443</v>
      </c>
      <c r="M29">
        <v>1585</v>
      </c>
      <c r="N29">
        <v>940</v>
      </c>
      <c r="O29">
        <v>-16</v>
      </c>
      <c r="P29">
        <v>18</v>
      </c>
      <c r="Q29">
        <v>898604</v>
      </c>
      <c r="R29">
        <v>-2603900</v>
      </c>
      <c r="S29">
        <v>-52507</v>
      </c>
      <c r="T29" t="s">
        <v>108</v>
      </c>
      <c r="U29" s="12">
        <v>9.7409350000000005E-4</v>
      </c>
    </row>
    <row r="30" spans="1:21" x14ac:dyDescent="0.2">
      <c r="A30" t="s">
        <v>113</v>
      </c>
      <c r="B30" t="s">
        <v>1</v>
      </c>
      <c r="C30" s="15">
        <f t="shared" ref="C30:C38" si="2">((F30/1000+1)/($E$45/1000+1)-1)*1000</f>
        <v>5.5478769992838295</v>
      </c>
      <c r="D30" s="15">
        <f t="shared" ref="D30:D38" si="3">$G$45</f>
        <v>0.27345827574134346</v>
      </c>
      <c r="F30" s="9">
        <v>5.8179999999999996</v>
      </c>
      <c r="G30" s="9">
        <v>0.217</v>
      </c>
      <c r="H30" s="9">
        <v>2.623761</v>
      </c>
      <c r="I30" s="13">
        <v>1.7437170000000002</v>
      </c>
      <c r="J30" s="9">
        <v>1.5046942823864191</v>
      </c>
      <c r="K30" s="6">
        <v>42299</v>
      </c>
      <c r="L30" s="8">
        <v>0.4284722222222222</v>
      </c>
      <c r="M30">
        <v>1579</v>
      </c>
      <c r="N30">
        <v>844</v>
      </c>
      <c r="O30">
        <v>-16</v>
      </c>
      <c r="P30">
        <v>17</v>
      </c>
      <c r="Q30">
        <v>898604</v>
      </c>
      <c r="R30">
        <v>-2603900</v>
      </c>
      <c r="S30">
        <v>-52507</v>
      </c>
      <c r="T30" t="s">
        <v>108</v>
      </c>
      <c r="U30" s="12">
        <v>9.4388719999999998E-4</v>
      </c>
    </row>
    <row r="31" spans="1:21" x14ac:dyDescent="0.2">
      <c r="A31" t="s">
        <v>114</v>
      </c>
      <c r="B31" t="s">
        <v>2</v>
      </c>
      <c r="C31" s="15">
        <f t="shared" si="2"/>
        <v>5.7148321496776067</v>
      </c>
      <c r="D31" s="15">
        <f t="shared" si="3"/>
        <v>0.27345827574134346</v>
      </c>
      <c r="F31" s="9">
        <v>5.9850000000000003</v>
      </c>
      <c r="G31" s="9">
        <v>0.24</v>
      </c>
      <c r="H31" s="9">
        <v>2.7731430000000001</v>
      </c>
      <c r="I31" s="13">
        <v>1.82762</v>
      </c>
      <c r="J31" s="9">
        <v>1.5173520753767196</v>
      </c>
      <c r="K31" s="6">
        <v>42299</v>
      </c>
      <c r="L31" s="8">
        <v>0.43194444444444446</v>
      </c>
      <c r="M31">
        <v>1166</v>
      </c>
      <c r="N31">
        <v>460</v>
      </c>
      <c r="O31">
        <v>-15</v>
      </c>
      <c r="P31">
        <v>14</v>
      </c>
      <c r="Q31">
        <v>898604</v>
      </c>
      <c r="R31">
        <v>-2603900</v>
      </c>
      <c r="S31">
        <v>-52507</v>
      </c>
      <c r="T31" t="s">
        <v>108</v>
      </c>
      <c r="U31" s="12">
        <v>9.7627149999999997E-4</v>
      </c>
    </row>
    <row r="32" spans="1:21" x14ac:dyDescent="0.2">
      <c r="A32" t="s">
        <v>115</v>
      </c>
      <c r="B32" t="s">
        <v>3</v>
      </c>
      <c r="C32" s="15">
        <f t="shared" si="2"/>
        <v>5.6778420864167511</v>
      </c>
      <c r="D32" s="15">
        <f t="shared" si="3"/>
        <v>0.27345827574134346</v>
      </c>
      <c r="F32" s="9">
        <v>5.9480000000000004</v>
      </c>
      <c r="G32" s="9">
        <v>0.22800000000000001</v>
      </c>
      <c r="H32" s="9">
        <v>2.7968229999999998</v>
      </c>
      <c r="I32" s="13">
        <v>1.8444395</v>
      </c>
      <c r="J32" s="9">
        <v>1.5163538842016775</v>
      </c>
      <c r="K32" s="6">
        <v>42299</v>
      </c>
      <c r="L32" s="8">
        <v>0.43472222222222223</v>
      </c>
      <c r="M32">
        <v>1115</v>
      </c>
      <c r="N32">
        <v>605</v>
      </c>
      <c r="O32">
        <v>-14</v>
      </c>
      <c r="P32">
        <v>15</v>
      </c>
      <c r="Q32">
        <v>898604</v>
      </c>
      <c r="R32">
        <v>-2603900</v>
      </c>
      <c r="S32">
        <v>-52507</v>
      </c>
      <c r="T32" t="s">
        <v>108</v>
      </c>
      <c r="U32" s="12">
        <v>1.0155209999999999E-3</v>
      </c>
    </row>
    <row r="33" spans="1:21" x14ac:dyDescent="0.2">
      <c r="A33" t="s">
        <v>116</v>
      </c>
      <c r="B33" t="s">
        <v>4</v>
      </c>
      <c r="C33" s="15">
        <f t="shared" si="2"/>
        <v>5.821803413702531</v>
      </c>
      <c r="D33" s="15">
        <f t="shared" si="3"/>
        <v>0.27345827574134346</v>
      </c>
      <c r="F33" s="9">
        <v>6.0919999999999996</v>
      </c>
      <c r="G33" s="9">
        <v>0.245</v>
      </c>
      <c r="H33" s="9">
        <v>2.8052929999999998</v>
      </c>
      <c r="I33" s="13">
        <v>1.8588339999999999</v>
      </c>
      <c r="J33" s="9">
        <v>1.5091681129137944</v>
      </c>
      <c r="K33" s="6">
        <v>42299</v>
      </c>
      <c r="L33" s="8">
        <v>0.4375</v>
      </c>
      <c r="M33">
        <v>1080</v>
      </c>
      <c r="N33">
        <v>1205</v>
      </c>
      <c r="O33">
        <v>-13</v>
      </c>
      <c r="P33">
        <v>20</v>
      </c>
      <c r="Q33">
        <v>898604</v>
      </c>
      <c r="R33">
        <v>-2603900</v>
      </c>
      <c r="S33">
        <v>-52507</v>
      </c>
      <c r="T33" t="s">
        <v>108</v>
      </c>
      <c r="U33" s="12">
        <v>9.2154979999999997E-4</v>
      </c>
    </row>
    <row r="34" spans="1:21" x14ac:dyDescent="0.2">
      <c r="A34" t="s">
        <v>117</v>
      </c>
      <c r="B34" t="s">
        <v>5</v>
      </c>
      <c r="C34" s="15">
        <f t="shared" si="2"/>
        <v>5.8517953568870684</v>
      </c>
      <c r="D34" s="15">
        <f t="shared" si="3"/>
        <v>0.27345827574134346</v>
      </c>
      <c r="F34" s="9">
        <v>6.1219999999999999</v>
      </c>
      <c r="G34" s="9">
        <v>0.14599999999999999</v>
      </c>
      <c r="H34" s="9">
        <v>2.8108420000000001</v>
      </c>
      <c r="I34" s="13">
        <v>1.8608685</v>
      </c>
      <c r="J34" s="9">
        <v>1.5105000702628908</v>
      </c>
      <c r="K34" s="6">
        <v>42299</v>
      </c>
      <c r="L34" s="8">
        <v>0.43958333333333338</v>
      </c>
      <c r="M34">
        <v>1053</v>
      </c>
      <c r="N34">
        <v>1312</v>
      </c>
      <c r="O34">
        <v>-13</v>
      </c>
      <c r="P34">
        <v>22</v>
      </c>
      <c r="Q34">
        <v>898604</v>
      </c>
      <c r="R34">
        <v>-2603900</v>
      </c>
      <c r="S34">
        <v>-52507</v>
      </c>
      <c r="T34" t="s">
        <v>108</v>
      </c>
      <c r="U34" s="12">
        <v>1.0092269999999999E-3</v>
      </c>
    </row>
    <row r="35" spans="1:21" x14ac:dyDescent="0.2">
      <c r="A35" t="s">
        <v>118</v>
      </c>
      <c r="B35" t="s">
        <v>6</v>
      </c>
      <c r="C35" s="15">
        <f t="shared" si="2"/>
        <v>5.4449046610167695</v>
      </c>
      <c r="D35" s="15">
        <f t="shared" si="3"/>
        <v>0.27345827574134346</v>
      </c>
      <c r="F35" s="9">
        <v>5.7149999999999999</v>
      </c>
      <c r="G35" s="9">
        <v>0.13300000000000001</v>
      </c>
      <c r="H35" s="9">
        <v>2.8011840000000001</v>
      </c>
      <c r="I35" s="13">
        <v>1.8594205000000001</v>
      </c>
      <c r="J35" s="9">
        <v>1.5064822615433142</v>
      </c>
      <c r="K35" s="6">
        <v>42299</v>
      </c>
      <c r="L35" s="8">
        <v>0.44236111111111115</v>
      </c>
      <c r="M35">
        <v>1589</v>
      </c>
      <c r="N35">
        <v>1172</v>
      </c>
      <c r="O35">
        <v>-17</v>
      </c>
      <c r="P35">
        <v>20</v>
      </c>
      <c r="Q35">
        <v>898604</v>
      </c>
      <c r="R35">
        <v>-2603900</v>
      </c>
      <c r="S35">
        <v>-52507</v>
      </c>
      <c r="T35" t="s">
        <v>108</v>
      </c>
      <c r="U35" s="12">
        <v>1.002274E-3</v>
      </c>
    </row>
    <row r="36" spans="1:21" x14ac:dyDescent="0.2">
      <c r="A36" t="s">
        <v>119</v>
      </c>
      <c r="B36" t="s">
        <v>7</v>
      </c>
      <c r="C36" s="15">
        <f t="shared" si="2"/>
        <v>5.7648187216519098</v>
      </c>
      <c r="D36" s="15">
        <f t="shared" si="3"/>
        <v>0.27345827574134346</v>
      </c>
      <c r="F36" s="9">
        <v>6.0350000000000001</v>
      </c>
      <c r="G36" s="9">
        <v>0.19700000000000001</v>
      </c>
      <c r="H36" s="9">
        <v>2.8034279999999998</v>
      </c>
      <c r="I36" s="13">
        <v>1.8573865000000001</v>
      </c>
      <c r="J36" s="9">
        <v>1.5093401400300905</v>
      </c>
      <c r="K36" s="6">
        <v>42299</v>
      </c>
      <c r="L36" s="8">
        <v>0.44444444444444442</v>
      </c>
      <c r="M36">
        <v>1625</v>
      </c>
      <c r="N36">
        <v>1097</v>
      </c>
      <c r="O36">
        <v>-17</v>
      </c>
      <c r="P36">
        <v>19</v>
      </c>
      <c r="Q36">
        <v>898604</v>
      </c>
      <c r="R36">
        <v>-2603900</v>
      </c>
      <c r="S36">
        <v>-52507</v>
      </c>
      <c r="T36" t="s">
        <v>108</v>
      </c>
      <c r="U36" s="12">
        <v>1.0124540000000001E-3</v>
      </c>
    </row>
    <row r="37" spans="1:21" x14ac:dyDescent="0.2">
      <c r="A37" t="s">
        <v>120</v>
      </c>
      <c r="B37" t="s">
        <v>8</v>
      </c>
      <c r="C37" s="15">
        <f t="shared" si="2"/>
        <v>5.7598200644544129</v>
      </c>
      <c r="D37" s="15">
        <f t="shared" si="3"/>
        <v>0.27345827574134346</v>
      </c>
      <c r="F37" s="9">
        <v>6.03</v>
      </c>
      <c r="G37" s="9">
        <v>0.186</v>
      </c>
      <c r="H37" s="9">
        <v>2.7944749999999998</v>
      </c>
      <c r="I37" s="13">
        <v>1.8488205</v>
      </c>
      <c r="J37" s="9">
        <v>1.5114907044788826</v>
      </c>
      <c r="K37" s="6">
        <v>42299</v>
      </c>
      <c r="L37" s="8">
        <v>0.44722222222222219</v>
      </c>
      <c r="M37">
        <v>1016</v>
      </c>
      <c r="N37">
        <v>248</v>
      </c>
      <c r="O37">
        <v>-15</v>
      </c>
      <c r="P37">
        <v>11</v>
      </c>
      <c r="Q37">
        <v>898604</v>
      </c>
      <c r="R37">
        <v>-2603900</v>
      </c>
      <c r="S37">
        <v>-52507</v>
      </c>
      <c r="T37" t="s">
        <v>108</v>
      </c>
      <c r="U37" s="12">
        <v>9.4539479999999996E-4</v>
      </c>
    </row>
    <row r="38" spans="1:21" x14ac:dyDescent="0.2">
      <c r="A38" t="s">
        <v>121</v>
      </c>
      <c r="B38" t="s">
        <v>9</v>
      </c>
      <c r="C38" s="15">
        <f t="shared" si="2"/>
        <v>6.0197502387202562</v>
      </c>
      <c r="D38" s="15">
        <f t="shared" si="3"/>
        <v>0.27345827574134346</v>
      </c>
      <c r="F38" s="9">
        <v>6.29</v>
      </c>
      <c r="G38" s="9">
        <v>0.254</v>
      </c>
      <c r="H38" s="9">
        <v>2.7965559999999998</v>
      </c>
      <c r="I38" s="13">
        <v>1.8478815</v>
      </c>
      <c r="J38" s="9">
        <v>1.5133849221392173</v>
      </c>
      <c r="K38" s="6">
        <v>42299</v>
      </c>
      <c r="L38" s="8">
        <v>0.44930555555555557</v>
      </c>
      <c r="M38">
        <v>1058</v>
      </c>
      <c r="N38">
        <v>111</v>
      </c>
      <c r="O38">
        <v>-16</v>
      </c>
      <c r="P38">
        <v>10</v>
      </c>
      <c r="Q38">
        <v>898604</v>
      </c>
      <c r="R38">
        <v>-2603900</v>
      </c>
      <c r="S38">
        <v>-52507</v>
      </c>
      <c r="T38" t="s">
        <v>108</v>
      </c>
      <c r="U38" s="12">
        <v>1.0453319999999999E-3</v>
      </c>
    </row>
    <row r="40" spans="1:21" x14ac:dyDescent="0.2">
      <c r="A40" t="s">
        <v>122</v>
      </c>
      <c r="B40" t="s">
        <v>89</v>
      </c>
      <c r="F40" s="9">
        <v>5.5359999999999996</v>
      </c>
      <c r="G40" s="9">
        <v>0.19600000000000001</v>
      </c>
      <c r="H40" s="9">
        <v>2.7874780000000001</v>
      </c>
      <c r="I40" s="13">
        <v>1.8521844999999999</v>
      </c>
      <c r="J40" s="9">
        <v>1.504967782637205</v>
      </c>
      <c r="K40" s="6">
        <v>42299</v>
      </c>
      <c r="L40" s="8">
        <v>0.45208333333333334</v>
      </c>
      <c r="M40">
        <v>377</v>
      </c>
      <c r="N40">
        <v>1010</v>
      </c>
      <c r="O40">
        <v>-11</v>
      </c>
      <c r="P40">
        <v>18</v>
      </c>
      <c r="Q40">
        <v>898604</v>
      </c>
      <c r="R40">
        <v>-2603900</v>
      </c>
      <c r="S40">
        <v>-52507</v>
      </c>
      <c r="T40" t="s">
        <v>108</v>
      </c>
      <c r="U40" s="12">
        <v>9.0255279999999999E-4</v>
      </c>
    </row>
    <row r="41" spans="1:21" x14ac:dyDescent="0.2">
      <c r="A41" t="s">
        <v>123</v>
      </c>
      <c r="B41" t="s">
        <v>89</v>
      </c>
      <c r="F41" s="9">
        <v>5.5140000000000002</v>
      </c>
      <c r="G41" s="9">
        <v>0.27700000000000002</v>
      </c>
      <c r="H41" s="9">
        <v>2.779048</v>
      </c>
      <c r="I41" s="13">
        <v>1.849329</v>
      </c>
      <c r="J41" s="9">
        <v>1.5027331534843178</v>
      </c>
      <c r="K41" s="6">
        <v>42299</v>
      </c>
      <c r="L41" s="8">
        <v>0.45416666666666666</v>
      </c>
      <c r="M41">
        <v>401</v>
      </c>
      <c r="N41">
        <v>1010</v>
      </c>
      <c r="O41">
        <v>-11</v>
      </c>
      <c r="P41">
        <v>18</v>
      </c>
      <c r="Q41">
        <v>898604</v>
      </c>
      <c r="R41">
        <v>-2603900</v>
      </c>
      <c r="S41">
        <v>-52507</v>
      </c>
      <c r="T41" t="s">
        <v>108</v>
      </c>
      <c r="U41" s="12">
        <v>9.1593019999999998E-4</v>
      </c>
    </row>
    <row r="42" spans="1:21" x14ac:dyDescent="0.2">
      <c r="A42" t="s">
        <v>124</v>
      </c>
      <c r="B42" t="s">
        <v>89</v>
      </c>
      <c r="F42" s="9">
        <v>5.306</v>
      </c>
      <c r="G42" s="9">
        <v>0.185</v>
      </c>
      <c r="H42" s="9">
        <v>2.7746050000000002</v>
      </c>
      <c r="I42" s="13">
        <v>1.8426404999999999</v>
      </c>
      <c r="J42" s="9">
        <v>1.5057766287021264</v>
      </c>
      <c r="K42" s="6">
        <v>42299</v>
      </c>
      <c r="L42" s="8">
        <v>0.45624999999999999</v>
      </c>
      <c r="M42">
        <v>423</v>
      </c>
      <c r="N42">
        <v>1016</v>
      </c>
      <c r="O42">
        <v>-12</v>
      </c>
      <c r="P42">
        <v>18</v>
      </c>
      <c r="Q42">
        <v>898604</v>
      </c>
      <c r="R42">
        <v>-2603900</v>
      </c>
      <c r="S42">
        <v>-52507</v>
      </c>
      <c r="T42" t="s">
        <v>108</v>
      </c>
      <c r="U42" s="12">
        <v>9.1661279999999997E-4</v>
      </c>
    </row>
    <row r="43" spans="1:21" x14ac:dyDescent="0.2">
      <c r="A43" t="s">
        <v>125</v>
      </c>
      <c r="B43" t="s">
        <v>89</v>
      </c>
      <c r="F43" s="9">
        <v>5.3209999999999997</v>
      </c>
      <c r="G43" s="9">
        <v>0.22</v>
      </c>
      <c r="H43" s="9">
        <v>2.7606950000000001</v>
      </c>
      <c r="I43" s="13">
        <v>1.836147</v>
      </c>
      <c r="J43" s="9">
        <v>1.5035261338008341</v>
      </c>
      <c r="K43" s="6">
        <v>42299</v>
      </c>
      <c r="L43" s="8">
        <v>0.45902777777777781</v>
      </c>
      <c r="M43">
        <v>451</v>
      </c>
      <c r="N43">
        <v>1018</v>
      </c>
      <c r="O43">
        <v>-11</v>
      </c>
      <c r="P43">
        <v>18</v>
      </c>
      <c r="Q43">
        <v>898604</v>
      </c>
      <c r="R43">
        <v>-2603900</v>
      </c>
      <c r="S43">
        <v>-52507</v>
      </c>
      <c r="T43" t="s">
        <v>108</v>
      </c>
      <c r="U43" s="12">
        <v>9.1996440000000003E-4</v>
      </c>
    </row>
    <row r="44" spans="1:21" s="14" customFormat="1" x14ac:dyDescent="0.2">
      <c r="B44" s="14" t="s">
        <v>162</v>
      </c>
      <c r="C44" s="15"/>
      <c r="D44" s="15"/>
      <c r="E44" s="15"/>
      <c r="F44" s="16">
        <f>AVERAGE(F40:F43)</f>
        <v>5.4192499999999999</v>
      </c>
      <c r="G44" s="16">
        <f>2*STDEV(F40:F43)</f>
        <v>0.24518496419370142</v>
      </c>
      <c r="H44" s="16"/>
      <c r="I44" s="13"/>
      <c r="J44" s="16"/>
      <c r="L44" s="17"/>
      <c r="U44" s="18"/>
    </row>
    <row r="45" spans="1:21" s="20" customFormat="1" x14ac:dyDescent="0.2">
      <c r="B45" s="20" t="s">
        <v>170</v>
      </c>
      <c r="C45" s="21">
        <v>5.09</v>
      </c>
      <c r="D45" s="15"/>
      <c r="E45" s="21">
        <f>((F45/1000+1)/(C45/1000+1)-1)*1000</f>
        <v>0.26863265976184714</v>
      </c>
      <c r="F45" s="22">
        <f>AVERAGE(F22:F25, F40:F43)</f>
        <v>5.3599999999999994</v>
      </c>
      <c r="G45" s="22">
        <f>2*STDEV(F22:F25, F40:F43)</f>
        <v>0.27345827574134346</v>
      </c>
      <c r="H45" s="22"/>
      <c r="I45" s="23"/>
      <c r="J45" s="22"/>
      <c r="L45" s="24"/>
      <c r="U45" s="25"/>
    </row>
    <row r="47" spans="1:21" x14ac:dyDescent="0.2">
      <c r="A47" t="s">
        <v>16</v>
      </c>
      <c r="B47" t="s">
        <v>10</v>
      </c>
      <c r="C47" s="15">
        <f>((F47/1000+1)/($E$63/1000+1)-1)*1000</f>
        <v>5.6465765353355124</v>
      </c>
      <c r="D47" s="15">
        <f>$G$63</f>
        <v>0.31434421533453716</v>
      </c>
      <c r="F47" s="9">
        <v>5.96</v>
      </c>
      <c r="G47" s="9">
        <v>0.14899999999999999</v>
      </c>
      <c r="H47" s="9">
        <v>2.7513899999999998</v>
      </c>
      <c r="I47" s="13">
        <v>1.823356</v>
      </c>
      <c r="J47" s="9">
        <v>1.5089702723988074</v>
      </c>
      <c r="K47" s="6">
        <v>42299</v>
      </c>
      <c r="L47" s="8">
        <v>0.46180555555555558</v>
      </c>
      <c r="M47">
        <v>881</v>
      </c>
      <c r="N47">
        <v>-1811</v>
      </c>
      <c r="O47">
        <v>-15</v>
      </c>
      <c r="P47">
        <v>-7</v>
      </c>
      <c r="Q47">
        <v>898604</v>
      </c>
      <c r="R47">
        <v>-2603900</v>
      </c>
      <c r="S47">
        <v>-52507</v>
      </c>
      <c r="T47" t="s">
        <v>108</v>
      </c>
      <c r="U47" s="12">
        <v>1.013442E-3</v>
      </c>
    </row>
    <row r="48" spans="1:21" x14ac:dyDescent="0.2">
      <c r="A48" t="s">
        <v>17</v>
      </c>
      <c r="B48" t="s">
        <v>11</v>
      </c>
      <c r="C48" s="15">
        <f t="shared" ref="C48:C56" si="4">((F48/1000+1)/($E$63/1000+1)-1)*1000</f>
        <v>6.4203353828427012</v>
      </c>
      <c r="D48" s="15">
        <f t="shared" ref="D48:D56" si="5">$G$63</f>
        <v>0.31434421533453716</v>
      </c>
      <c r="F48" s="9">
        <v>6.734</v>
      </c>
      <c r="G48" s="9">
        <v>0.20899999999999999</v>
      </c>
      <c r="H48" s="9">
        <v>2.747115</v>
      </c>
      <c r="I48" s="13">
        <v>1.818819</v>
      </c>
      <c r="J48" s="9">
        <v>1.5103839359496465</v>
      </c>
      <c r="K48" s="6">
        <v>42299</v>
      </c>
      <c r="L48" s="8">
        <v>0.46388888888888885</v>
      </c>
      <c r="M48">
        <v>821</v>
      </c>
      <c r="N48">
        <v>-1814</v>
      </c>
      <c r="O48">
        <v>-14</v>
      </c>
      <c r="P48">
        <v>-7</v>
      </c>
      <c r="Q48">
        <v>898604</v>
      </c>
      <c r="R48">
        <v>-2603900</v>
      </c>
      <c r="S48">
        <v>-52507</v>
      </c>
      <c r="T48" t="s">
        <v>108</v>
      </c>
      <c r="U48" s="12">
        <v>9.47549E-4</v>
      </c>
    </row>
    <row r="49" spans="1:21" x14ac:dyDescent="0.2">
      <c r="A49" t="s">
        <v>18</v>
      </c>
      <c r="B49" t="s">
        <v>12</v>
      </c>
      <c r="C49" s="15">
        <f t="shared" si="4"/>
        <v>7.8618861039090326</v>
      </c>
      <c r="D49" s="15">
        <f t="shared" si="5"/>
        <v>0.31434421533453716</v>
      </c>
      <c r="F49" s="9">
        <v>8.1760000000000002</v>
      </c>
      <c r="G49" s="9">
        <v>0.217</v>
      </c>
      <c r="H49" s="9">
        <v>2.7426689999999998</v>
      </c>
      <c r="I49" s="13">
        <v>1.8157285000000001</v>
      </c>
      <c r="J49" s="9">
        <v>1.5105061136618165</v>
      </c>
      <c r="K49" s="6">
        <v>42299</v>
      </c>
      <c r="L49" s="8">
        <v>0.46666666666666662</v>
      </c>
      <c r="M49">
        <v>461</v>
      </c>
      <c r="N49">
        <v>-1823</v>
      </c>
      <c r="O49">
        <v>-12</v>
      </c>
      <c r="P49">
        <v>-7</v>
      </c>
      <c r="Q49">
        <v>898604</v>
      </c>
      <c r="R49">
        <v>-2603900</v>
      </c>
      <c r="S49">
        <v>-52507</v>
      </c>
      <c r="T49" t="s">
        <v>108</v>
      </c>
      <c r="U49" s="12">
        <v>9.277679E-4</v>
      </c>
    </row>
    <row r="50" spans="1:21" x14ac:dyDescent="0.2">
      <c r="A50" t="s">
        <v>19</v>
      </c>
      <c r="B50" t="s">
        <v>13</v>
      </c>
      <c r="C50" s="15">
        <f t="shared" si="4"/>
        <v>7.6719453015494654</v>
      </c>
      <c r="D50" s="15">
        <f t="shared" si="5"/>
        <v>0.31434421533453716</v>
      </c>
      <c r="F50" s="9">
        <v>7.9859999999999998</v>
      </c>
      <c r="G50" s="9">
        <v>0.26400000000000001</v>
      </c>
      <c r="H50" s="9">
        <v>2.758162</v>
      </c>
      <c r="I50" s="13">
        <v>1.8149459999999999</v>
      </c>
      <c r="J50" s="9">
        <v>1.5196936988758896</v>
      </c>
      <c r="K50" s="6">
        <v>42299</v>
      </c>
      <c r="L50" s="8">
        <v>0.46875</v>
      </c>
      <c r="M50">
        <v>540</v>
      </c>
      <c r="N50">
        <v>-1836</v>
      </c>
      <c r="O50">
        <v>-13</v>
      </c>
      <c r="P50">
        <v>-7</v>
      </c>
      <c r="Q50">
        <v>898604</v>
      </c>
      <c r="R50">
        <v>-2603900</v>
      </c>
      <c r="S50">
        <v>-52507</v>
      </c>
      <c r="T50" t="s">
        <v>108</v>
      </c>
      <c r="U50" s="12">
        <v>8.9231719999999996E-4</v>
      </c>
    </row>
    <row r="51" spans="1:21" x14ac:dyDescent="0.2">
      <c r="A51" t="s">
        <v>20</v>
      </c>
      <c r="B51" t="s">
        <v>188</v>
      </c>
      <c r="C51" s="15">
        <f t="shared" si="4"/>
        <v>6.3363615544309582</v>
      </c>
      <c r="D51" s="15">
        <f t="shared" si="5"/>
        <v>0.31434421533453716</v>
      </c>
      <c r="F51" s="9">
        <v>6.65</v>
      </c>
      <c r="G51" s="9">
        <v>0.23599999999999999</v>
      </c>
      <c r="H51" s="9">
        <v>2.7462360000000001</v>
      </c>
      <c r="I51" s="13">
        <v>1.8082965</v>
      </c>
      <c r="J51" s="9">
        <v>1.5186867861548148</v>
      </c>
      <c r="K51" s="6">
        <v>42299</v>
      </c>
      <c r="L51" s="8">
        <v>0.47152777777777777</v>
      </c>
      <c r="M51">
        <v>108</v>
      </c>
      <c r="N51">
        <v>-1834</v>
      </c>
      <c r="O51">
        <v>-10</v>
      </c>
      <c r="P51">
        <v>-8</v>
      </c>
      <c r="Q51">
        <v>898604</v>
      </c>
      <c r="R51">
        <v>-2603900</v>
      </c>
      <c r="S51">
        <v>-52507</v>
      </c>
      <c r="T51" t="s">
        <v>108</v>
      </c>
      <c r="U51" s="12">
        <v>9.3874379999999997E-4</v>
      </c>
    </row>
    <row r="52" spans="1:21" x14ac:dyDescent="0.2">
      <c r="A52" t="s">
        <v>21</v>
      </c>
      <c r="B52" t="s">
        <v>189</v>
      </c>
      <c r="C52" s="15">
        <f t="shared" si="4"/>
        <v>6.0614472352262805</v>
      </c>
      <c r="D52" s="15">
        <f t="shared" si="5"/>
        <v>0.31434421533453716</v>
      </c>
      <c r="F52" s="9">
        <v>6.375</v>
      </c>
      <c r="G52" s="9">
        <v>0.248</v>
      </c>
      <c r="H52" s="9">
        <v>2.7421229999999999</v>
      </c>
      <c r="I52" s="13">
        <v>1.8041114999999999</v>
      </c>
      <c r="J52" s="9">
        <v>1.5199298934683361</v>
      </c>
      <c r="K52" s="6">
        <v>42299</v>
      </c>
      <c r="L52" s="8">
        <v>0.47361111111111115</v>
      </c>
      <c r="M52">
        <v>145</v>
      </c>
      <c r="N52">
        <v>-1820</v>
      </c>
      <c r="O52">
        <v>-10</v>
      </c>
      <c r="P52">
        <v>-8</v>
      </c>
      <c r="Q52">
        <v>898604</v>
      </c>
      <c r="R52">
        <v>-2603900</v>
      </c>
      <c r="S52">
        <v>-52507</v>
      </c>
      <c r="T52" t="s">
        <v>108</v>
      </c>
      <c r="U52" s="12">
        <v>9.5489429999999996E-4</v>
      </c>
    </row>
    <row r="53" spans="1:21" x14ac:dyDescent="0.2">
      <c r="A53" t="s">
        <v>22</v>
      </c>
      <c r="B53" t="s">
        <v>14</v>
      </c>
      <c r="C53" s="15">
        <f t="shared" si="4"/>
        <v>5.856511106364648</v>
      </c>
      <c r="D53" s="15">
        <f t="shared" si="5"/>
        <v>0.31434421533453716</v>
      </c>
      <c r="F53" s="9">
        <v>6.17</v>
      </c>
      <c r="G53" s="9">
        <v>0.25600000000000001</v>
      </c>
      <c r="H53" s="9">
        <v>2.7305899999999999</v>
      </c>
      <c r="I53" s="13">
        <v>1.8034460000000001</v>
      </c>
      <c r="J53" s="9">
        <v>1.5140957921667739</v>
      </c>
      <c r="K53" s="6">
        <v>42299</v>
      </c>
      <c r="L53" s="8">
        <v>0.47638888888888892</v>
      </c>
      <c r="M53">
        <v>1386</v>
      </c>
      <c r="N53">
        <v>-1291</v>
      </c>
      <c r="O53">
        <v>-20</v>
      </c>
      <c r="P53">
        <v>-2</v>
      </c>
      <c r="Q53">
        <v>898604</v>
      </c>
      <c r="R53">
        <v>-2603900</v>
      </c>
      <c r="S53">
        <v>-52507</v>
      </c>
      <c r="T53" t="s">
        <v>108</v>
      </c>
      <c r="U53" s="12">
        <v>9.8685560000000001E-4</v>
      </c>
    </row>
    <row r="54" spans="1:21" x14ac:dyDescent="0.2">
      <c r="A54" t="s">
        <v>23</v>
      </c>
      <c r="B54" t="s">
        <v>15</v>
      </c>
      <c r="C54" s="15">
        <f t="shared" si="4"/>
        <v>5.7405472480818176</v>
      </c>
      <c r="D54" s="15">
        <f t="shared" si="5"/>
        <v>0.31434421533453716</v>
      </c>
      <c r="F54" s="9">
        <v>6.0540000000000003</v>
      </c>
      <c r="G54" s="9">
        <v>0.192</v>
      </c>
      <c r="H54" s="9">
        <v>2.7506710000000001</v>
      </c>
      <c r="I54" s="13">
        <v>1.8164720000000001</v>
      </c>
      <c r="J54" s="9">
        <v>1.5142930912229862</v>
      </c>
      <c r="K54" s="6">
        <v>42299</v>
      </c>
      <c r="L54" s="8">
        <v>0.47916666666666669</v>
      </c>
      <c r="M54">
        <v>1378</v>
      </c>
      <c r="N54">
        <v>-1179</v>
      </c>
      <c r="O54">
        <v>-20</v>
      </c>
      <c r="P54">
        <v>-3</v>
      </c>
      <c r="Q54">
        <v>898604</v>
      </c>
      <c r="R54">
        <v>-2603900</v>
      </c>
      <c r="S54">
        <v>-52507</v>
      </c>
      <c r="T54" t="s">
        <v>108</v>
      </c>
      <c r="U54" s="12">
        <v>1.1466930000000001E-3</v>
      </c>
    </row>
    <row r="55" spans="1:21" x14ac:dyDescent="0.2">
      <c r="A55" t="s">
        <v>24</v>
      </c>
      <c r="B55" t="s">
        <v>185</v>
      </c>
      <c r="C55" s="15">
        <f t="shared" si="4"/>
        <v>5.060759113320934</v>
      </c>
      <c r="D55" s="15">
        <f t="shared" si="5"/>
        <v>0.31434421533453716</v>
      </c>
      <c r="F55" s="9">
        <v>5.3739999999999997</v>
      </c>
      <c r="G55" s="9">
        <v>0.193</v>
      </c>
      <c r="H55" s="9">
        <v>2.7369889999999999</v>
      </c>
      <c r="I55" s="13">
        <v>1.8056760000000001</v>
      </c>
      <c r="J55" s="9">
        <v>1.5157697172693216</v>
      </c>
      <c r="K55" s="6">
        <v>42299</v>
      </c>
      <c r="L55" s="8">
        <v>0.48333333333333334</v>
      </c>
      <c r="M55">
        <v>-376</v>
      </c>
      <c r="N55">
        <v>-1396</v>
      </c>
      <c r="O55">
        <v>-7</v>
      </c>
      <c r="P55">
        <v>-5</v>
      </c>
      <c r="Q55">
        <v>898604</v>
      </c>
      <c r="R55">
        <v>-2603900</v>
      </c>
      <c r="S55">
        <v>-52507</v>
      </c>
      <c r="T55" t="s">
        <v>108</v>
      </c>
      <c r="U55" s="12">
        <v>9.3087780000000004E-4</v>
      </c>
    </row>
    <row r="56" spans="1:21" x14ac:dyDescent="0.2">
      <c r="A56" t="s">
        <v>25</v>
      </c>
      <c r="B56" t="s">
        <v>186</v>
      </c>
      <c r="C56" s="15">
        <f t="shared" si="4"/>
        <v>4.8788158184291941</v>
      </c>
      <c r="D56" s="15">
        <f t="shared" si="5"/>
        <v>0.31434421533453716</v>
      </c>
      <c r="F56" s="9">
        <v>5.1920000000000002</v>
      </c>
      <c r="G56" s="9">
        <v>0.19800000000000001</v>
      </c>
      <c r="H56" s="9">
        <v>2.740513</v>
      </c>
      <c r="I56" s="13">
        <v>1.797579</v>
      </c>
      <c r="J56" s="9">
        <v>1.5245577523991991</v>
      </c>
      <c r="K56" s="6">
        <v>42299</v>
      </c>
      <c r="L56" s="8">
        <v>0.48541666666666666</v>
      </c>
      <c r="M56">
        <v>-382</v>
      </c>
      <c r="N56">
        <v>-1486</v>
      </c>
      <c r="O56">
        <v>-7</v>
      </c>
      <c r="P56">
        <v>-5</v>
      </c>
      <c r="Q56">
        <v>898604</v>
      </c>
      <c r="R56">
        <v>-2603900</v>
      </c>
      <c r="S56">
        <v>-52507</v>
      </c>
      <c r="T56" t="s">
        <v>108</v>
      </c>
      <c r="U56" s="12">
        <v>1.097343E-3</v>
      </c>
    </row>
    <row r="58" spans="1:21" x14ac:dyDescent="0.2">
      <c r="A58" t="s">
        <v>26</v>
      </c>
      <c r="B58" t="s">
        <v>89</v>
      </c>
      <c r="F58" s="9">
        <v>5.6680000000000001</v>
      </c>
      <c r="G58" s="9">
        <v>0.159</v>
      </c>
      <c r="H58" s="9">
        <v>2.697835</v>
      </c>
      <c r="I58" s="13">
        <v>1.7948409999999999</v>
      </c>
      <c r="J58" s="9">
        <v>1.5031052889921726</v>
      </c>
      <c r="K58" s="6">
        <v>42299</v>
      </c>
      <c r="L58" s="8">
        <v>0.48819444444444443</v>
      </c>
      <c r="M58">
        <v>377</v>
      </c>
      <c r="N58">
        <v>990</v>
      </c>
      <c r="O58">
        <v>-13</v>
      </c>
      <c r="P58">
        <v>19</v>
      </c>
      <c r="Q58">
        <v>898604</v>
      </c>
      <c r="R58">
        <v>-2603900</v>
      </c>
      <c r="S58">
        <v>-52507</v>
      </c>
      <c r="T58" t="s">
        <v>108</v>
      </c>
      <c r="U58" s="12">
        <v>9.3434970000000003E-4</v>
      </c>
    </row>
    <row r="59" spans="1:21" x14ac:dyDescent="0.2">
      <c r="A59" t="s">
        <v>27</v>
      </c>
      <c r="B59" t="s">
        <v>89</v>
      </c>
      <c r="F59" s="9">
        <v>5.399</v>
      </c>
      <c r="G59" s="9">
        <v>0.183</v>
      </c>
      <c r="H59" s="9">
        <v>2.6791429999999998</v>
      </c>
      <c r="I59" s="13">
        <v>1.7879564999999999</v>
      </c>
      <c r="J59" s="9">
        <v>1.4984385805806797</v>
      </c>
      <c r="K59" s="6">
        <v>42299</v>
      </c>
      <c r="L59" s="8">
        <v>0.49027777777777781</v>
      </c>
      <c r="M59">
        <v>402</v>
      </c>
      <c r="N59">
        <v>993</v>
      </c>
      <c r="O59">
        <v>-13</v>
      </c>
      <c r="P59">
        <v>18</v>
      </c>
      <c r="Q59">
        <v>898604</v>
      </c>
      <c r="R59">
        <v>-2603900</v>
      </c>
      <c r="S59">
        <v>-52507</v>
      </c>
      <c r="T59" t="s">
        <v>108</v>
      </c>
      <c r="U59" s="12">
        <v>9.4349270000000001E-4</v>
      </c>
    </row>
    <row r="60" spans="1:21" x14ac:dyDescent="0.2">
      <c r="A60" t="s">
        <v>28</v>
      </c>
      <c r="B60" t="s">
        <v>89</v>
      </c>
      <c r="F60" s="9">
        <v>5.2859999999999996</v>
      </c>
      <c r="G60" s="9">
        <v>0.17599999999999999</v>
      </c>
      <c r="H60" s="9">
        <v>2.675548</v>
      </c>
      <c r="I60" s="13">
        <v>1.7822454999999999</v>
      </c>
      <c r="J60" s="9">
        <v>1.5012230357714469</v>
      </c>
      <c r="K60" s="6">
        <v>42299</v>
      </c>
      <c r="L60" s="8">
        <v>0.49236111111111108</v>
      </c>
      <c r="M60">
        <v>426</v>
      </c>
      <c r="N60">
        <v>993</v>
      </c>
      <c r="O60">
        <v>-14</v>
      </c>
      <c r="P60">
        <v>19</v>
      </c>
      <c r="Q60">
        <v>898604</v>
      </c>
      <c r="R60">
        <v>-2603900</v>
      </c>
      <c r="S60">
        <v>-52507</v>
      </c>
      <c r="T60" t="s">
        <v>108</v>
      </c>
      <c r="U60" s="12">
        <v>9.4325460000000002E-4</v>
      </c>
    </row>
    <row r="61" spans="1:21" x14ac:dyDescent="0.2">
      <c r="A61" t="s">
        <v>29</v>
      </c>
      <c r="B61" t="s">
        <v>89</v>
      </c>
      <c r="F61" s="9">
        <v>5.1959999999999997</v>
      </c>
      <c r="G61" s="9">
        <v>0.189</v>
      </c>
      <c r="H61" s="9">
        <v>2.6706560000000001</v>
      </c>
      <c r="I61" s="13">
        <v>1.777239</v>
      </c>
      <c r="J61" s="9">
        <v>1.502699411840501</v>
      </c>
      <c r="K61" s="6">
        <v>42299</v>
      </c>
      <c r="L61" s="8">
        <v>0.49513888888888885</v>
      </c>
      <c r="M61">
        <v>450</v>
      </c>
      <c r="N61">
        <v>996</v>
      </c>
      <c r="O61">
        <v>-14</v>
      </c>
      <c r="P61">
        <v>19</v>
      </c>
      <c r="Q61">
        <v>898604</v>
      </c>
      <c r="R61">
        <v>-2603900</v>
      </c>
      <c r="S61">
        <v>-52507</v>
      </c>
      <c r="T61" t="s">
        <v>108</v>
      </c>
      <c r="U61" s="12">
        <v>9.3735029999999998E-4</v>
      </c>
    </row>
    <row r="62" spans="1:21" s="14" customFormat="1" x14ac:dyDescent="0.2">
      <c r="B62" s="14" t="s">
        <v>162</v>
      </c>
      <c r="C62" s="15"/>
      <c r="D62" s="15"/>
      <c r="E62" s="15"/>
      <c r="F62" s="16">
        <f>AVERAGE(F58:F61)</f>
        <v>5.3872499999999999</v>
      </c>
      <c r="G62" s="16">
        <f>2*STDEV(F58:F61)</f>
        <v>0.40953103260518248</v>
      </c>
      <c r="H62" s="16"/>
      <c r="I62" s="13"/>
      <c r="J62" s="16"/>
      <c r="L62" s="17"/>
      <c r="U62" s="18"/>
    </row>
    <row r="63" spans="1:21" s="20" customFormat="1" x14ac:dyDescent="0.2">
      <c r="B63" s="20" t="s">
        <v>170</v>
      </c>
      <c r="C63" s="21">
        <v>5.09</v>
      </c>
      <c r="D63" s="15"/>
      <c r="E63" s="21">
        <f>((F63/1000+1)/(C63/1000+1)-1)*1000</f>
        <v>0.31166363211254655</v>
      </c>
      <c r="F63" s="22">
        <f>AVERAGE(F40:F43, F58:F61)</f>
        <v>5.4032499999999999</v>
      </c>
      <c r="G63" s="22">
        <f>2*STDEV(F40:F43, F58:F61)</f>
        <v>0.31434421533453716</v>
      </c>
      <c r="H63" s="22"/>
      <c r="I63" s="23"/>
      <c r="J63" s="22"/>
      <c r="L63" s="24"/>
      <c r="U63" s="25"/>
    </row>
    <row r="65" spans="1:21" s="27" customFormat="1" x14ac:dyDescent="0.2">
      <c r="B65" s="33" t="s">
        <v>30</v>
      </c>
      <c r="C65" s="28"/>
      <c r="D65" s="28"/>
      <c r="E65" s="28"/>
      <c r="F65" s="29"/>
      <c r="G65" s="29"/>
      <c r="H65" s="29"/>
      <c r="I65" s="30"/>
      <c r="J65" s="29"/>
      <c r="L65" s="31"/>
      <c r="U65" s="32"/>
    </row>
    <row r="66" spans="1:21" x14ac:dyDescent="0.2">
      <c r="A66" t="s">
        <v>32</v>
      </c>
      <c r="B66" t="s">
        <v>33</v>
      </c>
      <c r="F66" s="9">
        <v>5.234</v>
      </c>
      <c r="G66" s="9">
        <v>0.248</v>
      </c>
      <c r="H66" s="9">
        <v>2.6595870000000001</v>
      </c>
      <c r="I66" s="13">
        <v>1.7623745</v>
      </c>
      <c r="J66" s="9">
        <v>1.5090929878978618</v>
      </c>
      <c r="K66" s="6">
        <v>42299</v>
      </c>
      <c r="L66" s="8">
        <v>0.50138888888888888</v>
      </c>
      <c r="M66">
        <v>616</v>
      </c>
      <c r="N66">
        <v>53</v>
      </c>
      <c r="O66">
        <v>-7</v>
      </c>
      <c r="P66">
        <v>28</v>
      </c>
      <c r="Q66">
        <v>898604</v>
      </c>
      <c r="R66">
        <v>-2603900</v>
      </c>
      <c r="S66">
        <v>-52507</v>
      </c>
      <c r="T66" t="s">
        <v>108</v>
      </c>
      <c r="U66" s="12">
        <v>9.0041609999999995E-4</v>
      </c>
    </row>
    <row r="67" spans="1:21" x14ac:dyDescent="0.2">
      <c r="A67" t="s">
        <v>34</v>
      </c>
      <c r="B67" t="s">
        <v>33</v>
      </c>
      <c r="F67" s="9">
        <v>5.298</v>
      </c>
      <c r="G67" s="9">
        <v>0.23599999999999999</v>
      </c>
      <c r="H67" s="9">
        <v>2.6419730000000001</v>
      </c>
      <c r="I67" s="13">
        <v>1.7556860000000001</v>
      </c>
      <c r="J67" s="9">
        <v>1.5048095160524149</v>
      </c>
      <c r="K67" s="6">
        <v>42299</v>
      </c>
      <c r="L67" s="8">
        <v>0.50347222222222221</v>
      </c>
      <c r="M67">
        <v>650</v>
      </c>
      <c r="N67">
        <v>54</v>
      </c>
      <c r="O67">
        <v>-8</v>
      </c>
      <c r="P67">
        <v>28</v>
      </c>
      <c r="Q67">
        <v>898604</v>
      </c>
      <c r="R67">
        <v>-2603900</v>
      </c>
      <c r="S67">
        <v>-52507</v>
      </c>
      <c r="T67" t="s">
        <v>108</v>
      </c>
      <c r="U67" s="12">
        <v>9.0513810000000003E-4</v>
      </c>
    </row>
    <row r="68" spans="1:21" x14ac:dyDescent="0.2">
      <c r="A68" t="s">
        <v>35</v>
      </c>
      <c r="B68" t="s">
        <v>36</v>
      </c>
      <c r="F68" s="9">
        <v>5.0460000000000003</v>
      </c>
      <c r="G68" s="9">
        <v>0.23400000000000001</v>
      </c>
      <c r="H68" s="9">
        <v>2.6272579999999999</v>
      </c>
      <c r="I68" s="13">
        <v>1.747824</v>
      </c>
      <c r="J68" s="9">
        <v>1.5031593570061974</v>
      </c>
      <c r="K68" s="6">
        <v>42299</v>
      </c>
      <c r="L68" s="8">
        <v>0.50555555555555554</v>
      </c>
      <c r="M68">
        <v>571</v>
      </c>
      <c r="N68">
        <v>894</v>
      </c>
      <c r="O68">
        <v>-6</v>
      </c>
      <c r="P68">
        <v>33</v>
      </c>
      <c r="Q68">
        <v>898604</v>
      </c>
      <c r="R68">
        <v>-2603900</v>
      </c>
      <c r="S68">
        <v>-52507</v>
      </c>
      <c r="T68" t="s">
        <v>108</v>
      </c>
      <c r="U68" s="12">
        <v>9.0617479999999999E-4</v>
      </c>
    </row>
    <row r="69" spans="1:21" x14ac:dyDescent="0.2">
      <c r="A69" t="s">
        <v>37</v>
      </c>
      <c r="B69" t="s">
        <v>187</v>
      </c>
      <c r="F69" s="9">
        <v>5.2990000000000004</v>
      </c>
      <c r="G69" s="9">
        <v>0.182</v>
      </c>
      <c r="H69" s="9">
        <v>2.7569560000000002</v>
      </c>
      <c r="I69" s="13">
        <v>1.843305</v>
      </c>
      <c r="J69" s="9">
        <v>1.4956591557013084</v>
      </c>
      <c r="K69" s="6">
        <v>42299</v>
      </c>
      <c r="L69" s="8">
        <v>0.50972222222222219</v>
      </c>
      <c r="M69">
        <v>606</v>
      </c>
      <c r="N69">
        <v>897</v>
      </c>
      <c r="O69">
        <v>-6</v>
      </c>
      <c r="P69">
        <v>34</v>
      </c>
      <c r="Q69">
        <v>898604</v>
      </c>
      <c r="R69">
        <v>-2603900</v>
      </c>
      <c r="S69">
        <v>-52507</v>
      </c>
      <c r="T69" t="s">
        <v>108</v>
      </c>
      <c r="U69" s="12">
        <v>8.8625439999999998E-4</v>
      </c>
    </row>
    <row r="70" spans="1:21" s="14" customFormat="1" x14ac:dyDescent="0.2">
      <c r="B70" s="14" t="s">
        <v>162</v>
      </c>
      <c r="C70" s="15"/>
      <c r="D70" s="15"/>
      <c r="E70" s="15"/>
      <c r="F70" s="16">
        <f>AVERAGE(F66:F69)</f>
        <v>5.2192499999999997</v>
      </c>
      <c r="G70" s="16">
        <f>2*STDEV(F66:F69)</f>
        <v>0.23887165312499226</v>
      </c>
      <c r="H70" s="16"/>
      <c r="I70" s="13"/>
      <c r="J70" s="16"/>
      <c r="L70" s="17"/>
      <c r="U70" s="18"/>
    </row>
    <row r="72" spans="1:21" x14ac:dyDescent="0.2">
      <c r="A72" t="s">
        <v>38</v>
      </c>
      <c r="B72" t="s">
        <v>66</v>
      </c>
      <c r="C72" s="15">
        <f>((F72/1000+1)/($E$88/1000+1)-1)*1000</f>
        <v>5.8011787116030167</v>
      </c>
      <c r="D72" s="15">
        <f>$G$88</f>
        <v>0.20956485528692215</v>
      </c>
      <c r="F72" s="9">
        <v>5.9020000000000001</v>
      </c>
      <c r="G72" s="9">
        <v>0.19500000000000001</v>
      </c>
      <c r="H72" s="9">
        <v>2.828837</v>
      </c>
      <c r="I72" s="13">
        <v>1.8986929999999997</v>
      </c>
      <c r="J72" s="9">
        <v>1.4898864640044496</v>
      </c>
      <c r="K72" s="6">
        <v>42299</v>
      </c>
      <c r="L72" s="8">
        <v>0.5131944444444444</v>
      </c>
      <c r="M72">
        <v>-183</v>
      </c>
      <c r="N72">
        <v>955</v>
      </c>
      <c r="O72">
        <v>-2</v>
      </c>
      <c r="P72">
        <v>33</v>
      </c>
      <c r="Q72">
        <v>898604</v>
      </c>
      <c r="R72">
        <v>-2603900</v>
      </c>
      <c r="S72">
        <v>-52507</v>
      </c>
      <c r="T72" t="s">
        <v>108</v>
      </c>
      <c r="U72" s="12">
        <v>9.8444289999999996E-4</v>
      </c>
    </row>
    <row r="73" spans="1:21" x14ac:dyDescent="0.2">
      <c r="A73" t="s">
        <v>39</v>
      </c>
      <c r="B73" t="s">
        <v>67</v>
      </c>
      <c r="C73" s="15">
        <f t="shared" ref="C73:C81" si="6">((F73/1000+1)/($E$88/1000+1)-1)*1000</f>
        <v>5.336225318428589</v>
      </c>
      <c r="D73" s="15">
        <f t="shared" ref="D73:D81" si="7">$G$88</f>
        <v>0.20956485528692215</v>
      </c>
      <c r="F73" s="9">
        <v>5.4370000000000003</v>
      </c>
      <c r="G73" s="9">
        <v>0.13900000000000001</v>
      </c>
      <c r="H73" s="9">
        <v>2.8460559999999999</v>
      </c>
      <c r="I73" s="13">
        <v>1.8970895000000003</v>
      </c>
      <c r="J73" s="9">
        <v>1.5002223142345152</v>
      </c>
      <c r="K73" s="6">
        <v>42299</v>
      </c>
      <c r="L73" s="8">
        <v>0.51597222222222217</v>
      </c>
      <c r="M73">
        <v>-163</v>
      </c>
      <c r="N73">
        <v>1015</v>
      </c>
      <c r="O73">
        <v>-1</v>
      </c>
      <c r="P73">
        <v>33</v>
      </c>
      <c r="Q73">
        <v>898604</v>
      </c>
      <c r="R73">
        <v>-2603900</v>
      </c>
      <c r="S73">
        <v>-52507</v>
      </c>
      <c r="T73" t="s">
        <v>108</v>
      </c>
      <c r="U73" s="12">
        <v>9.9473000000000009E-4</v>
      </c>
    </row>
    <row r="74" spans="1:21" x14ac:dyDescent="0.2">
      <c r="A74" t="s">
        <v>40</v>
      </c>
      <c r="B74" t="s">
        <v>68</v>
      </c>
      <c r="C74" s="15">
        <f t="shared" si="6"/>
        <v>5.8941693902379022</v>
      </c>
      <c r="D74" s="15">
        <f t="shared" si="7"/>
        <v>0.20956485528692215</v>
      </c>
      <c r="F74" s="9">
        <v>5.9950000000000001</v>
      </c>
      <c r="G74" s="9">
        <v>0.254</v>
      </c>
      <c r="H74" s="9">
        <v>2.8056040000000002</v>
      </c>
      <c r="I74" s="13">
        <v>1.8918869999999999</v>
      </c>
      <c r="J74" s="9">
        <v>1.4829659488119535</v>
      </c>
      <c r="K74" s="6">
        <v>42299</v>
      </c>
      <c r="L74" s="8">
        <v>0.51944444444444449</v>
      </c>
      <c r="M74">
        <v>68</v>
      </c>
      <c r="N74">
        <v>397</v>
      </c>
      <c r="O74">
        <v>-9</v>
      </c>
      <c r="P74">
        <v>31</v>
      </c>
      <c r="Q74">
        <v>898604</v>
      </c>
      <c r="R74">
        <v>-2603900</v>
      </c>
      <c r="S74">
        <v>-52507</v>
      </c>
      <c r="T74" t="s">
        <v>108</v>
      </c>
      <c r="U74" s="12">
        <v>9.8070639999999995E-4</v>
      </c>
    </row>
    <row r="75" spans="1:21" x14ac:dyDescent="0.2">
      <c r="A75" t="s">
        <v>41</v>
      </c>
      <c r="B75" t="s">
        <v>69</v>
      </c>
      <c r="C75" s="15">
        <f t="shared" si="6"/>
        <v>5.2012388494424577</v>
      </c>
      <c r="D75" s="15">
        <f t="shared" si="7"/>
        <v>0.20956485528692215</v>
      </c>
      <c r="F75" s="9">
        <v>5.3019999999999996</v>
      </c>
      <c r="G75" s="9">
        <v>0.184</v>
      </c>
      <c r="H75" s="9">
        <v>2.820783</v>
      </c>
      <c r="I75" s="13">
        <v>1.8840635000000001</v>
      </c>
      <c r="J75" s="9">
        <v>1.4971804294282012</v>
      </c>
      <c r="K75" s="6">
        <v>42299</v>
      </c>
      <c r="L75" s="8">
        <v>0.52152777777777781</v>
      </c>
      <c r="M75">
        <v>108</v>
      </c>
      <c r="N75">
        <v>307</v>
      </c>
      <c r="O75">
        <v>-8</v>
      </c>
      <c r="P75">
        <v>30</v>
      </c>
      <c r="Q75">
        <v>898604</v>
      </c>
      <c r="R75">
        <v>-2603900</v>
      </c>
      <c r="S75">
        <v>-52507</v>
      </c>
      <c r="T75" t="s">
        <v>108</v>
      </c>
      <c r="U75" s="12">
        <v>1.039679E-3</v>
      </c>
    </row>
    <row r="76" spans="1:21" x14ac:dyDescent="0.2">
      <c r="A76" t="s">
        <v>42</v>
      </c>
      <c r="B76" t="s">
        <v>70</v>
      </c>
      <c r="C76" s="15">
        <f t="shared" si="6"/>
        <v>6.0021585654266296</v>
      </c>
      <c r="D76" s="15">
        <f t="shared" si="7"/>
        <v>0.20956485528692215</v>
      </c>
      <c r="F76" s="9">
        <v>6.1029999999999998</v>
      </c>
      <c r="G76" s="9">
        <v>0.20399999999999999</v>
      </c>
      <c r="H76" s="9">
        <v>2.8168890000000002</v>
      </c>
      <c r="I76" s="13">
        <v>1.8735024999999998</v>
      </c>
      <c r="J76" s="9">
        <v>1.5035416285806933</v>
      </c>
      <c r="K76" s="6">
        <v>42299</v>
      </c>
      <c r="L76" s="8">
        <v>0.52500000000000002</v>
      </c>
      <c r="M76">
        <v>47</v>
      </c>
      <c r="N76">
        <v>-704</v>
      </c>
      <c r="O76">
        <v>-8</v>
      </c>
      <c r="P76">
        <v>18</v>
      </c>
      <c r="Q76">
        <v>898604</v>
      </c>
      <c r="R76">
        <v>-2603900</v>
      </c>
      <c r="S76">
        <v>-52507</v>
      </c>
      <c r="T76" t="s">
        <v>108</v>
      </c>
      <c r="U76" s="12">
        <v>9.0808900000000005E-4</v>
      </c>
    </row>
    <row r="77" spans="1:21" x14ac:dyDescent="0.2">
      <c r="A77" t="s">
        <v>43</v>
      </c>
      <c r="B77" t="s">
        <v>71</v>
      </c>
      <c r="C77" s="15">
        <f t="shared" si="6"/>
        <v>5.6591929442249</v>
      </c>
      <c r="D77" s="15">
        <f t="shared" si="7"/>
        <v>0.20956485528692215</v>
      </c>
      <c r="F77" s="9">
        <v>5.76</v>
      </c>
      <c r="G77" s="9">
        <v>0.25700000000000001</v>
      </c>
      <c r="H77" s="9">
        <v>2.7983859999999998</v>
      </c>
      <c r="I77" s="13">
        <v>1.8679479999999999</v>
      </c>
      <c r="J77" s="9">
        <v>1.4981070136856058</v>
      </c>
      <c r="K77" s="6">
        <v>42299</v>
      </c>
      <c r="L77" s="8">
        <v>0.52777777777777779</v>
      </c>
      <c r="M77">
        <v>23</v>
      </c>
      <c r="N77">
        <v>-795</v>
      </c>
      <c r="O77">
        <v>-8</v>
      </c>
      <c r="P77">
        <v>17</v>
      </c>
      <c r="Q77">
        <v>898604</v>
      </c>
      <c r="R77">
        <v>-2603900</v>
      </c>
      <c r="S77">
        <v>-52507</v>
      </c>
      <c r="T77" t="s">
        <v>108</v>
      </c>
      <c r="U77" s="12">
        <v>1.021117E-3</v>
      </c>
    </row>
    <row r="78" spans="1:21" x14ac:dyDescent="0.2">
      <c r="A78" t="s">
        <v>44</v>
      </c>
      <c r="B78" t="s">
        <v>72</v>
      </c>
      <c r="C78" s="15">
        <f t="shared" si="6"/>
        <v>5.9901597681835117</v>
      </c>
      <c r="D78" s="15">
        <f t="shared" si="7"/>
        <v>0.20956485528692215</v>
      </c>
      <c r="F78" s="9">
        <v>6.0910000000000002</v>
      </c>
      <c r="G78" s="9">
        <v>0.17599999999999999</v>
      </c>
      <c r="H78" s="9">
        <v>2.7743980000000001</v>
      </c>
      <c r="I78" s="13">
        <v>1.8634884999999999</v>
      </c>
      <c r="J78" s="9">
        <v>1.4888194909708325</v>
      </c>
      <c r="K78" s="6">
        <v>42299</v>
      </c>
      <c r="L78" s="8">
        <v>0.53055555555555556</v>
      </c>
      <c r="M78">
        <v>1435</v>
      </c>
      <c r="N78">
        <v>1402</v>
      </c>
      <c r="O78">
        <v>-7</v>
      </c>
      <c r="P78">
        <v>36</v>
      </c>
      <c r="Q78">
        <v>898604</v>
      </c>
      <c r="R78">
        <v>-2603900</v>
      </c>
      <c r="S78">
        <v>-52507</v>
      </c>
      <c r="T78" t="s">
        <v>108</v>
      </c>
      <c r="U78" s="12">
        <v>9.9586009999999992E-4</v>
      </c>
    </row>
    <row r="79" spans="1:21" x14ac:dyDescent="0.2">
      <c r="A79" t="s">
        <v>45</v>
      </c>
      <c r="B79" t="s">
        <v>73</v>
      </c>
      <c r="C79" s="15">
        <f t="shared" si="6"/>
        <v>5.7511837230894702</v>
      </c>
      <c r="D79" s="15">
        <f t="shared" si="7"/>
        <v>0.20956485528692215</v>
      </c>
      <c r="F79" s="9">
        <v>5.8520000000000003</v>
      </c>
      <c r="G79" s="9">
        <v>0.183</v>
      </c>
      <c r="H79" s="9">
        <v>2.7913320000000001</v>
      </c>
      <c r="I79" s="13">
        <v>1.8603985000000001</v>
      </c>
      <c r="J79" s="9">
        <v>1.5003946735067784</v>
      </c>
      <c r="K79" s="6">
        <v>42299</v>
      </c>
      <c r="L79" s="8">
        <v>0.53333333333333333</v>
      </c>
      <c r="M79">
        <v>1422</v>
      </c>
      <c r="N79">
        <v>1484</v>
      </c>
      <c r="O79">
        <v>-7</v>
      </c>
      <c r="P79">
        <v>36</v>
      </c>
      <c r="Q79">
        <v>898604</v>
      </c>
      <c r="R79">
        <v>-2603900</v>
      </c>
      <c r="S79">
        <v>-52507</v>
      </c>
      <c r="T79" t="s">
        <v>108</v>
      </c>
      <c r="U79" s="12">
        <v>1.0139459999999999E-3</v>
      </c>
    </row>
    <row r="80" spans="1:21" x14ac:dyDescent="0.2">
      <c r="A80" t="s">
        <v>46</v>
      </c>
      <c r="B80" t="s">
        <v>74</v>
      </c>
      <c r="C80" s="15">
        <f t="shared" si="6"/>
        <v>5.8581729985083264</v>
      </c>
      <c r="D80" s="15">
        <f t="shared" si="7"/>
        <v>0.20956485528692215</v>
      </c>
      <c r="F80" s="9">
        <v>5.9589999999999996</v>
      </c>
      <c r="G80" s="9">
        <v>0.17299999999999999</v>
      </c>
      <c r="H80" s="9">
        <v>2.7754400000000001</v>
      </c>
      <c r="I80" s="13">
        <v>1.8548835000000001</v>
      </c>
      <c r="J80" s="9">
        <v>1.4962880418096338</v>
      </c>
      <c r="K80" s="6">
        <v>42299</v>
      </c>
      <c r="L80" s="8">
        <v>0.53680555555555554</v>
      </c>
      <c r="M80">
        <v>1328</v>
      </c>
      <c r="N80">
        <v>708</v>
      </c>
      <c r="O80">
        <v>-10</v>
      </c>
      <c r="P80">
        <v>33</v>
      </c>
      <c r="Q80">
        <v>898604</v>
      </c>
      <c r="R80">
        <v>-2603900</v>
      </c>
      <c r="S80">
        <v>-52507</v>
      </c>
      <c r="T80" t="s">
        <v>108</v>
      </c>
      <c r="U80" s="12">
        <v>1.032537E-3</v>
      </c>
    </row>
    <row r="81" spans="1:21" x14ac:dyDescent="0.2">
      <c r="A81" t="s">
        <v>47</v>
      </c>
      <c r="B81" t="s">
        <v>75</v>
      </c>
      <c r="C81" s="15">
        <f t="shared" si="6"/>
        <v>5.6451943474413735</v>
      </c>
      <c r="D81" s="15">
        <f t="shared" si="7"/>
        <v>0.20956485528692215</v>
      </c>
      <c r="F81" s="9">
        <v>5.7460000000000004</v>
      </c>
      <c r="G81" s="9">
        <v>0.193</v>
      </c>
      <c r="H81" s="9">
        <v>2.7854960000000002</v>
      </c>
      <c r="I81" s="13">
        <v>1.851324</v>
      </c>
      <c r="J81" s="9">
        <v>1.5045967102462887</v>
      </c>
      <c r="K81" s="6">
        <v>42299</v>
      </c>
      <c r="L81" s="8">
        <v>0.53888888888888886</v>
      </c>
      <c r="M81">
        <v>1308</v>
      </c>
      <c r="N81">
        <v>806</v>
      </c>
      <c r="O81">
        <v>-10</v>
      </c>
      <c r="P81">
        <v>34</v>
      </c>
      <c r="Q81">
        <v>898604</v>
      </c>
      <c r="R81">
        <v>-2603900</v>
      </c>
      <c r="S81">
        <v>-52507</v>
      </c>
      <c r="T81" t="s">
        <v>108</v>
      </c>
      <c r="U81" s="12">
        <v>1.1349050000000001E-3</v>
      </c>
    </row>
    <row r="83" spans="1:21" x14ac:dyDescent="0.2">
      <c r="A83" t="s">
        <v>48</v>
      </c>
      <c r="B83" t="s">
        <v>36</v>
      </c>
      <c r="F83" s="9">
        <v>5.1589999999999998</v>
      </c>
      <c r="G83" s="9">
        <v>0.22800000000000001</v>
      </c>
      <c r="H83" s="9">
        <v>2.7589670000000002</v>
      </c>
      <c r="I83" s="13">
        <v>1.8580909999999999</v>
      </c>
      <c r="J83" s="9">
        <v>1.4848395476863083</v>
      </c>
      <c r="K83" s="6">
        <v>42299</v>
      </c>
      <c r="L83" s="8">
        <v>0.54166666666666663</v>
      </c>
      <c r="M83">
        <v>575</v>
      </c>
      <c r="N83">
        <v>859</v>
      </c>
      <c r="O83">
        <v>-9</v>
      </c>
      <c r="P83">
        <v>33</v>
      </c>
      <c r="Q83">
        <v>898604</v>
      </c>
      <c r="R83">
        <v>-2603900</v>
      </c>
      <c r="S83">
        <v>-52507</v>
      </c>
      <c r="T83" t="s">
        <v>108</v>
      </c>
      <c r="U83" s="12">
        <v>9.5815470000000004E-4</v>
      </c>
    </row>
    <row r="84" spans="1:21" x14ac:dyDescent="0.2">
      <c r="A84" t="s">
        <v>49</v>
      </c>
      <c r="B84" t="s">
        <v>36</v>
      </c>
      <c r="F84" s="9">
        <v>5.2149999999999999</v>
      </c>
      <c r="G84" s="9">
        <v>0.23899999999999999</v>
      </c>
      <c r="H84" s="9">
        <v>2.8877039999999998</v>
      </c>
      <c r="I84" s="13">
        <v>1.9119925000000002</v>
      </c>
      <c r="J84" s="9">
        <v>1.5103113636690517</v>
      </c>
      <c r="K84" s="6">
        <v>42299</v>
      </c>
      <c r="L84" s="8">
        <v>0.54374999999999996</v>
      </c>
      <c r="M84">
        <v>607</v>
      </c>
      <c r="N84">
        <v>861</v>
      </c>
      <c r="O84">
        <v>-9</v>
      </c>
      <c r="P84">
        <v>33</v>
      </c>
      <c r="Q84">
        <v>898604</v>
      </c>
      <c r="R84">
        <v>-2603900</v>
      </c>
      <c r="S84">
        <v>-52507</v>
      </c>
      <c r="T84" t="s">
        <v>108</v>
      </c>
      <c r="U84" s="12">
        <v>9.3496129999999999E-4</v>
      </c>
    </row>
    <row r="85" spans="1:21" x14ac:dyDescent="0.2">
      <c r="A85" t="s">
        <v>50</v>
      </c>
      <c r="B85" t="s">
        <v>36</v>
      </c>
      <c r="F85" s="9">
        <v>5.2460000000000004</v>
      </c>
      <c r="G85" s="9">
        <v>0.23799999999999999</v>
      </c>
      <c r="H85" s="9">
        <v>2.7833410000000001</v>
      </c>
      <c r="I85" s="13">
        <v>1.8923559999999999</v>
      </c>
      <c r="J85" s="9">
        <v>1.4708337120499526</v>
      </c>
      <c r="K85" s="6">
        <v>42299</v>
      </c>
      <c r="L85" s="8">
        <v>0.54583333333333328</v>
      </c>
      <c r="M85">
        <v>634</v>
      </c>
      <c r="N85">
        <v>863</v>
      </c>
      <c r="O85">
        <v>-10</v>
      </c>
      <c r="P85">
        <v>33</v>
      </c>
      <c r="Q85">
        <v>898604</v>
      </c>
      <c r="R85">
        <v>-2603900</v>
      </c>
      <c r="S85">
        <v>-52507</v>
      </c>
      <c r="T85" t="s">
        <v>108</v>
      </c>
      <c r="U85" s="12">
        <v>9.7595760000000005E-4</v>
      </c>
    </row>
    <row r="86" spans="1:21" x14ac:dyDescent="0.2">
      <c r="A86" t="s">
        <v>51</v>
      </c>
      <c r="B86" t="s">
        <v>36</v>
      </c>
      <c r="F86" s="9">
        <v>5.0289999999999999</v>
      </c>
      <c r="G86" s="9">
        <v>0.23100000000000001</v>
      </c>
      <c r="H86" s="9">
        <v>2.7226900000000001</v>
      </c>
      <c r="I86" s="13">
        <v>1.8332915000000001</v>
      </c>
      <c r="J86" s="9">
        <v>1.4851375245016953</v>
      </c>
      <c r="K86" s="6">
        <v>42299</v>
      </c>
      <c r="L86" s="8">
        <v>0.54791666666666672</v>
      </c>
      <c r="M86">
        <v>662</v>
      </c>
      <c r="N86">
        <v>866</v>
      </c>
      <c r="O86">
        <v>-10</v>
      </c>
      <c r="P86">
        <v>34</v>
      </c>
      <c r="Q86">
        <v>898604</v>
      </c>
      <c r="R86">
        <v>-2603900</v>
      </c>
      <c r="S86">
        <v>-52507</v>
      </c>
      <c r="T86" t="s">
        <v>108</v>
      </c>
      <c r="U86" s="12">
        <v>9.7953569999999993E-4</v>
      </c>
    </row>
    <row r="87" spans="1:21" s="14" customFormat="1" x14ac:dyDescent="0.2">
      <c r="B87" s="14" t="s">
        <v>162</v>
      </c>
      <c r="C87" s="15"/>
      <c r="D87" s="15"/>
      <c r="E87" s="15"/>
      <c r="F87" s="16">
        <f>AVERAGE(F83:F86)</f>
        <v>5.1622500000000002</v>
      </c>
      <c r="G87" s="16">
        <f>2*STDEV(F83:F86)</f>
        <v>0.19170376452572194</v>
      </c>
      <c r="H87" s="16"/>
      <c r="I87" s="13"/>
      <c r="J87" s="16"/>
      <c r="L87" s="17"/>
      <c r="U87" s="18"/>
    </row>
    <row r="88" spans="1:21" s="20" customFormat="1" x14ac:dyDescent="0.2">
      <c r="B88" s="20" t="s">
        <v>170</v>
      </c>
      <c r="C88" s="21">
        <v>5.09</v>
      </c>
      <c r="D88" s="15"/>
      <c r="E88" s="21">
        <f>((F88/1000+1)/(C88/1000+1)-1)*1000</f>
        <v>0.10023977952200447</v>
      </c>
      <c r="F88" s="22">
        <f>AVERAGE(F66:F69, F83:F86)</f>
        <v>5.1907499999999995</v>
      </c>
      <c r="G88" s="22">
        <f>2*STDEV(F66:F69, F83:F86)</f>
        <v>0.20956485528692215</v>
      </c>
      <c r="H88" s="22"/>
      <c r="I88" s="23"/>
      <c r="J88" s="22"/>
      <c r="L88" s="24"/>
      <c r="U88" s="25"/>
    </row>
    <row r="90" spans="1:21" x14ac:dyDescent="0.2">
      <c r="A90" t="s">
        <v>52</v>
      </c>
      <c r="B90" t="s">
        <v>76</v>
      </c>
      <c r="C90" s="15">
        <f>((F90/1000+1)/($E$106/1000+1)-1)*1000</f>
        <v>5.9414428186628232</v>
      </c>
      <c r="D90" s="15">
        <f>$G$106</f>
        <v>0.15473110316195096</v>
      </c>
      <c r="F90" s="9">
        <v>6.0090000000000003</v>
      </c>
      <c r="G90" s="9">
        <v>0.20399999999999999</v>
      </c>
      <c r="H90" s="9">
        <v>2.719236</v>
      </c>
      <c r="I90" s="13">
        <v>1.8122474999999998</v>
      </c>
      <c r="J90" s="9">
        <v>1.5004771699229826</v>
      </c>
      <c r="K90" s="6">
        <v>42299</v>
      </c>
      <c r="L90" s="8">
        <v>0.55069444444444449</v>
      </c>
      <c r="M90">
        <v>1196</v>
      </c>
      <c r="N90">
        <v>195</v>
      </c>
      <c r="O90">
        <v>-13</v>
      </c>
      <c r="P90">
        <v>29</v>
      </c>
      <c r="Q90">
        <v>898604</v>
      </c>
      <c r="R90">
        <v>-2603900</v>
      </c>
      <c r="S90">
        <v>-52507</v>
      </c>
      <c r="T90" t="s">
        <v>108</v>
      </c>
      <c r="U90" s="12">
        <v>9.761425E-4</v>
      </c>
    </row>
    <row r="91" spans="1:21" x14ac:dyDescent="0.2">
      <c r="A91" t="s">
        <v>53</v>
      </c>
      <c r="B91" t="s">
        <v>77</v>
      </c>
      <c r="C91" s="15">
        <f t="shared" ref="C91:C99" si="8">((F91/1000+1)/($E$106/1000+1)-1)*1000</f>
        <v>5.7234574581597197</v>
      </c>
      <c r="D91" s="15">
        <f t="shared" ref="D91:D99" si="9">$G$106</f>
        <v>0.15473110316195096</v>
      </c>
      <c r="F91" s="9">
        <v>5.7910000000000004</v>
      </c>
      <c r="G91" s="9">
        <v>0.21</v>
      </c>
      <c r="H91" s="9">
        <v>2.7161759999999999</v>
      </c>
      <c r="I91" s="13">
        <v>1.8019594999999999</v>
      </c>
      <c r="J91" s="9">
        <v>1.5073457533313042</v>
      </c>
      <c r="K91" s="6">
        <v>42299</v>
      </c>
      <c r="L91" s="8">
        <v>0.55277777777777781</v>
      </c>
      <c r="M91">
        <v>1157</v>
      </c>
      <c r="N91">
        <v>251</v>
      </c>
      <c r="O91">
        <v>-13</v>
      </c>
      <c r="P91">
        <v>30</v>
      </c>
      <c r="Q91">
        <v>898604</v>
      </c>
      <c r="R91">
        <v>-2603900</v>
      </c>
      <c r="S91">
        <v>-52507</v>
      </c>
      <c r="T91" t="s">
        <v>108</v>
      </c>
      <c r="U91" s="12">
        <v>1.0445160000000001E-3</v>
      </c>
    </row>
    <row r="92" spans="1:21" x14ac:dyDescent="0.2">
      <c r="A92" t="s">
        <v>54</v>
      </c>
      <c r="B92" t="s">
        <v>78</v>
      </c>
      <c r="C92" s="15">
        <f t="shared" si="8"/>
        <v>5.4944728363468531</v>
      </c>
      <c r="D92" s="15">
        <f t="shared" si="9"/>
        <v>0.15473110316195096</v>
      </c>
      <c r="F92" s="9">
        <v>5.5620000000000003</v>
      </c>
      <c r="G92" s="9">
        <v>0.22900000000000001</v>
      </c>
      <c r="H92" s="9">
        <v>2.6982629999999999</v>
      </c>
      <c r="I92" s="13">
        <v>1.7918289999999999</v>
      </c>
      <c r="J92" s="9">
        <v>1.5058708169138908</v>
      </c>
      <c r="K92" s="6">
        <v>42299</v>
      </c>
      <c r="L92" s="8">
        <v>0.55555555555555558</v>
      </c>
      <c r="M92">
        <v>1175</v>
      </c>
      <c r="N92">
        <v>466</v>
      </c>
      <c r="O92">
        <v>-13</v>
      </c>
      <c r="P92">
        <v>32</v>
      </c>
      <c r="Q92">
        <v>898604</v>
      </c>
      <c r="R92">
        <v>-2603900</v>
      </c>
      <c r="S92">
        <v>-52507</v>
      </c>
      <c r="T92" t="s">
        <v>108</v>
      </c>
      <c r="U92" s="12">
        <v>1.0303619999999999E-3</v>
      </c>
    </row>
    <row r="93" spans="1:21" x14ac:dyDescent="0.2">
      <c r="A93" t="s">
        <v>55</v>
      </c>
      <c r="B93" t="s">
        <v>79</v>
      </c>
      <c r="C93" s="15">
        <f t="shared" si="8"/>
        <v>5.8294503398723663</v>
      </c>
      <c r="D93" s="15">
        <f t="shared" si="9"/>
        <v>0.15473110316195096</v>
      </c>
      <c r="F93" s="9">
        <v>5.8970000000000002</v>
      </c>
      <c r="G93" s="9">
        <v>0.23300000000000001</v>
      </c>
      <c r="H93" s="9">
        <v>2.687567</v>
      </c>
      <c r="I93" s="13">
        <v>1.7883475</v>
      </c>
      <c r="J93" s="9">
        <v>1.5028214594758569</v>
      </c>
      <c r="K93" s="6">
        <v>42299</v>
      </c>
      <c r="L93" s="8">
        <v>0.55833333333333335</v>
      </c>
      <c r="M93">
        <v>1185</v>
      </c>
      <c r="N93">
        <v>372</v>
      </c>
      <c r="O93">
        <v>-14</v>
      </c>
      <c r="P93">
        <v>30</v>
      </c>
      <c r="Q93">
        <v>898604</v>
      </c>
      <c r="R93">
        <v>-2603900</v>
      </c>
      <c r="S93">
        <v>-52507</v>
      </c>
      <c r="T93" t="s">
        <v>108</v>
      </c>
      <c r="U93" s="12">
        <v>1.01848E-3</v>
      </c>
    </row>
    <row r="94" spans="1:21" x14ac:dyDescent="0.2">
      <c r="A94" t="s">
        <v>56</v>
      </c>
      <c r="B94" t="s">
        <v>80</v>
      </c>
      <c r="C94" s="15">
        <f t="shared" si="8"/>
        <v>5.1034990934257785</v>
      </c>
      <c r="D94" s="15">
        <f t="shared" si="9"/>
        <v>0.15473110316195096</v>
      </c>
      <c r="F94" s="9">
        <v>5.1710000000000003</v>
      </c>
      <c r="G94" s="9">
        <v>0.24099999999999999</v>
      </c>
      <c r="H94" s="9">
        <v>2.648218</v>
      </c>
      <c r="I94" s="13">
        <v>1.7823629999999999</v>
      </c>
      <c r="J94" s="9">
        <v>1.4857904927335228</v>
      </c>
      <c r="K94" s="6">
        <v>42299</v>
      </c>
      <c r="L94" s="8">
        <v>0.56111111111111112</v>
      </c>
      <c r="M94">
        <v>109</v>
      </c>
      <c r="N94">
        <v>668</v>
      </c>
      <c r="O94">
        <v>-10</v>
      </c>
      <c r="P94">
        <v>34</v>
      </c>
      <c r="Q94">
        <v>898604</v>
      </c>
      <c r="R94">
        <v>-2603900</v>
      </c>
      <c r="S94">
        <v>-52507</v>
      </c>
      <c r="T94" t="s">
        <v>108</v>
      </c>
      <c r="U94" s="12">
        <v>1.070641E-3</v>
      </c>
    </row>
    <row r="95" spans="1:21" x14ac:dyDescent="0.2">
      <c r="A95" t="s">
        <v>57</v>
      </c>
      <c r="B95" t="s">
        <v>81</v>
      </c>
      <c r="C95" s="15">
        <f t="shared" si="8"/>
        <v>4.8105187694467144</v>
      </c>
      <c r="D95" s="15">
        <f t="shared" si="9"/>
        <v>0.15473110316195096</v>
      </c>
      <c r="F95" s="9">
        <v>4.8780000000000001</v>
      </c>
      <c r="G95" s="9">
        <v>0.17499999999999999</v>
      </c>
      <c r="H95" s="9">
        <v>2.6646190000000001</v>
      </c>
      <c r="I95" s="13">
        <v>1.7807979999999999</v>
      </c>
      <c r="J95" s="9">
        <v>1.4963061503887585</v>
      </c>
      <c r="K95" s="6">
        <v>42299</v>
      </c>
      <c r="L95" s="8">
        <v>0.56388888888888888</v>
      </c>
      <c r="M95">
        <v>116</v>
      </c>
      <c r="N95">
        <v>591</v>
      </c>
      <c r="O95">
        <v>-10</v>
      </c>
      <c r="P95">
        <v>34</v>
      </c>
      <c r="Q95">
        <v>898604</v>
      </c>
      <c r="R95">
        <v>-2603900</v>
      </c>
      <c r="S95">
        <v>-52507</v>
      </c>
      <c r="T95" t="s">
        <v>108</v>
      </c>
      <c r="U95" s="12">
        <v>1.3456779999999999E-3</v>
      </c>
    </row>
    <row r="96" spans="1:21" x14ac:dyDescent="0.2">
      <c r="A96" t="s">
        <v>58</v>
      </c>
      <c r="B96" t="s">
        <v>82</v>
      </c>
      <c r="C96" s="15">
        <f t="shared" si="8"/>
        <v>5.4594751867247382</v>
      </c>
      <c r="D96" s="15">
        <f t="shared" si="9"/>
        <v>0.15473110316195096</v>
      </c>
      <c r="F96" s="9">
        <v>5.5270000000000001</v>
      </c>
      <c r="G96" s="9">
        <v>0.23</v>
      </c>
      <c r="H96" s="9">
        <v>2.6561539999999999</v>
      </c>
      <c r="I96" s="13">
        <v>1.7734445000000001</v>
      </c>
      <c r="J96" s="9">
        <v>1.4977373128958926</v>
      </c>
      <c r="K96" s="6">
        <v>42299</v>
      </c>
      <c r="L96" s="8">
        <v>0.56666666666666665</v>
      </c>
      <c r="M96">
        <v>-190</v>
      </c>
      <c r="N96">
        <v>436</v>
      </c>
      <c r="O96">
        <v>-9</v>
      </c>
      <c r="P96">
        <v>31</v>
      </c>
      <c r="Q96">
        <v>898604</v>
      </c>
      <c r="R96">
        <v>-2603900</v>
      </c>
      <c r="S96">
        <v>-52507</v>
      </c>
      <c r="T96" t="s">
        <v>108</v>
      </c>
      <c r="U96" s="12">
        <v>1.02552E-3</v>
      </c>
    </row>
    <row r="97" spans="1:21" x14ac:dyDescent="0.2">
      <c r="A97" t="s">
        <v>59</v>
      </c>
      <c r="B97" t="s">
        <v>83</v>
      </c>
      <c r="C97" s="15">
        <f t="shared" si="8"/>
        <v>5.101499227733175</v>
      </c>
      <c r="D97" s="15">
        <f t="shared" si="9"/>
        <v>0.15473110316195096</v>
      </c>
      <c r="F97" s="9">
        <v>5.1689999999999996</v>
      </c>
      <c r="G97" s="9">
        <v>0.187</v>
      </c>
      <c r="H97" s="9">
        <v>2.631494</v>
      </c>
      <c r="I97" s="13">
        <v>1.769611</v>
      </c>
      <c r="J97" s="9">
        <v>1.4870465882049784</v>
      </c>
      <c r="K97" s="6">
        <v>42299</v>
      </c>
      <c r="L97" s="8">
        <v>0.56874999999999998</v>
      </c>
      <c r="M97">
        <v>-166</v>
      </c>
      <c r="N97">
        <v>377</v>
      </c>
      <c r="O97">
        <v>-10</v>
      </c>
      <c r="P97">
        <v>31</v>
      </c>
      <c r="Q97">
        <v>898604</v>
      </c>
      <c r="R97">
        <v>-2603900</v>
      </c>
      <c r="S97">
        <v>-52507</v>
      </c>
      <c r="T97" t="s">
        <v>108</v>
      </c>
      <c r="U97" s="12">
        <v>1.0451690000000001E-3</v>
      </c>
    </row>
    <row r="98" spans="1:21" x14ac:dyDescent="0.2">
      <c r="A98" t="s">
        <v>60</v>
      </c>
      <c r="B98" t="s">
        <v>84</v>
      </c>
      <c r="C98" s="15">
        <f t="shared" si="8"/>
        <v>5.2314904977579513</v>
      </c>
      <c r="D98" s="15">
        <f t="shared" si="9"/>
        <v>0.15473110316195096</v>
      </c>
      <c r="F98" s="9">
        <v>5.2990000000000004</v>
      </c>
      <c r="G98" s="9">
        <v>0.185</v>
      </c>
      <c r="H98" s="9">
        <v>2.6225679999999998</v>
      </c>
      <c r="I98" s="13">
        <v>1.7645654999999998</v>
      </c>
      <c r="J98" s="9">
        <v>1.4862400970663883</v>
      </c>
      <c r="K98" s="6">
        <v>42299</v>
      </c>
      <c r="L98" s="8">
        <v>0.57222222222222219</v>
      </c>
      <c r="M98">
        <v>-543</v>
      </c>
      <c r="N98">
        <v>-137</v>
      </c>
      <c r="O98">
        <v>-8</v>
      </c>
      <c r="P98">
        <v>24</v>
      </c>
      <c r="Q98">
        <v>898604</v>
      </c>
      <c r="R98">
        <v>-2603900</v>
      </c>
      <c r="S98">
        <v>-52507</v>
      </c>
      <c r="T98" t="s">
        <v>108</v>
      </c>
      <c r="U98" s="12">
        <v>1.161359E-3</v>
      </c>
    </row>
    <row r="99" spans="1:21" x14ac:dyDescent="0.2">
      <c r="A99" t="s">
        <v>61</v>
      </c>
      <c r="B99" t="s">
        <v>85</v>
      </c>
      <c r="C99" s="15">
        <f t="shared" si="8"/>
        <v>5.48347357503709</v>
      </c>
      <c r="D99" s="15">
        <f t="shared" si="9"/>
        <v>0.15473110316195096</v>
      </c>
      <c r="F99" s="9">
        <v>5.5510000000000002</v>
      </c>
      <c r="G99" s="9">
        <v>0.19600000000000001</v>
      </c>
      <c r="H99" s="9">
        <v>2.623777</v>
      </c>
      <c r="I99" s="13">
        <v>1.7609664999999999</v>
      </c>
      <c r="J99" s="9">
        <v>1.4899641759227107</v>
      </c>
      <c r="K99" s="6">
        <v>42299</v>
      </c>
      <c r="L99" s="8">
        <v>0.57430555555555551</v>
      </c>
      <c r="M99">
        <v>-542</v>
      </c>
      <c r="N99">
        <v>-200</v>
      </c>
      <c r="O99">
        <v>-8</v>
      </c>
      <c r="P99">
        <v>23</v>
      </c>
      <c r="Q99">
        <v>898604</v>
      </c>
      <c r="R99">
        <v>-2603900</v>
      </c>
      <c r="S99">
        <v>-52507</v>
      </c>
      <c r="T99" t="s">
        <v>108</v>
      </c>
      <c r="U99" s="12">
        <v>1.1299420000000001E-3</v>
      </c>
    </row>
    <row r="101" spans="1:21" x14ac:dyDescent="0.2">
      <c r="A101" t="s">
        <v>62</v>
      </c>
      <c r="B101" t="s">
        <v>36</v>
      </c>
      <c r="F101" s="9">
        <v>5.2279999999999998</v>
      </c>
      <c r="G101" s="9">
        <v>0.21299999999999999</v>
      </c>
      <c r="H101" s="9">
        <v>2.6264820000000002</v>
      </c>
      <c r="I101" s="13">
        <v>1.7570945</v>
      </c>
      <c r="J101" s="9">
        <v>1.4947869906826299</v>
      </c>
      <c r="K101" s="6">
        <v>42299</v>
      </c>
      <c r="L101" s="8">
        <v>0.57708333333333328</v>
      </c>
      <c r="M101">
        <v>577</v>
      </c>
      <c r="N101">
        <v>827</v>
      </c>
      <c r="O101">
        <v>-11</v>
      </c>
      <c r="P101">
        <v>32</v>
      </c>
      <c r="Q101">
        <v>898604</v>
      </c>
      <c r="R101">
        <v>-2603900</v>
      </c>
      <c r="S101">
        <v>-52507</v>
      </c>
      <c r="T101" t="s">
        <v>108</v>
      </c>
      <c r="U101" s="12">
        <v>1.0216520000000001E-3</v>
      </c>
    </row>
    <row r="102" spans="1:21" x14ac:dyDescent="0.2">
      <c r="A102" t="s">
        <v>63</v>
      </c>
      <c r="B102" t="s">
        <v>36</v>
      </c>
      <c r="F102" s="9">
        <v>5.194</v>
      </c>
      <c r="G102" s="9">
        <v>0.219</v>
      </c>
      <c r="H102" s="9">
        <v>2.6171319999999998</v>
      </c>
      <c r="I102" s="13">
        <v>1.7534565</v>
      </c>
      <c r="J102" s="9">
        <v>1.4925559887000333</v>
      </c>
      <c r="K102" s="6">
        <v>42299</v>
      </c>
      <c r="L102" s="8">
        <v>0.57986111111111105</v>
      </c>
      <c r="M102">
        <v>605</v>
      </c>
      <c r="N102">
        <v>829</v>
      </c>
      <c r="O102">
        <v>-11</v>
      </c>
      <c r="P102">
        <v>33</v>
      </c>
      <c r="Q102">
        <v>898604</v>
      </c>
      <c r="R102">
        <v>-2603900</v>
      </c>
      <c r="S102">
        <v>-52507</v>
      </c>
      <c r="T102" t="s">
        <v>108</v>
      </c>
      <c r="U102" s="12">
        <v>1.035022E-3</v>
      </c>
    </row>
    <row r="103" spans="1:21" x14ac:dyDescent="0.2">
      <c r="A103" t="s">
        <v>64</v>
      </c>
      <c r="B103" t="s">
        <v>36</v>
      </c>
      <c r="F103" s="9">
        <v>5.093</v>
      </c>
      <c r="G103" s="9">
        <v>0.22700000000000001</v>
      </c>
      <c r="H103" s="9">
        <v>2.6115059999999999</v>
      </c>
      <c r="I103" s="13">
        <v>1.7504445</v>
      </c>
      <c r="J103" s="9">
        <v>1.4919101976669353</v>
      </c>
      <c r="K103" s="6">
        <v>42299</v>
      </c>
      <c r="L103" s="8">
        <v>0.58194444444444449</v>
      </c>
      <c r="M103">
        <v>635</v>
      </c>
      <c r="N103">
        <v>831</v>
      </c>
      <c r="O103">
        <v>-12</v>
      </c>
      <c r="P103">
        <v>34</v>
      </c>
      <c r="Q103">
        <v>898604</v>
      </c>
      <c r="R103">
        <v>-2603900</v>
      </c>
      <c r="S103">
        <v>-52507</v>
      </c>
      <c r="T103" t="s">
        <v>108</v>
      </c>
      <c r="U103" s="12">
        <v>1.037807E-3</v>
      </c>
    </row>
    <row r="104" spans="1:21" x14ac:dyDescent="0.2">
      <c r="A104" t="s">
        <v>65</v>
      </c>
      <c r="B104" t="s">
        <v>36</v>
      </c>
      <c r="F104" s="9">
        <v>5.0960000000000001</v>
      </c>
      <c r="G104" s="9">
        <v>0.16200000000000001</v>
      </c>
      <c r="H104" s="9">
        <v>2.610293</v>
      </c>
      <c r="I104" s="13">
        <v>1.7480194999999998</v>
      </c>
      <c r="J104" s="9">
        <v>1.4932859730683783</v>
      </c>
      <c r="K104" s="6">
        <v>42299</v>
      </c>
      <c r="L104" s="8">
        <v>0.58402777777777781</v>
      </c>
      <c r="M104">
        <v>663</v>
      </c>
      <c r="N104">
        <v>833</v>
      </c>
      <c r="O104">
        <v>-12</v>
      </c>
      <c r="P104">
        <v>34</v>
      </c>
      <c r="Q104">
        <v>898604</v>
      </c>
      <c r="R104">
        <v>-2603900</v>
      </c>
      <c r="S104">
        <v>-52507</v>
      </c>
      <c r="T104" t="s">
        <v>108</v>
      </c>
      <c r="U104" s="12">
        <v>1.039477E-3</v>
      </c>
    </row>
    <row r="105" spans="1:21" s="14" customFormat="1" x14ac:dyDescent="0.2">
      <c r="B105" s="14" t="s">
        <v>162</v>
      </c>
      <c r="C105" s="15"/>
      <c r="D105" s="15"/>
      <c r="E105" s="15"/>
      <c r="F105" s="16">
        <f>AVERAGE(F101:F104)</f>
        <v>5.1527500000000002</v>
      </c>
      <c r="G105" s="16">
        <f>2*STDEV(F101:F104)</f>
        <v>0.13737903770226353</v>
      </c>
      <c r="H105" s="16"/>
      <c r="I105" s="13"/>
      <c r="J105" s="16"/>
      <c r="L105" s="17"/>
      <c r="U105" s="18"/>
    </row>
    <row r="106" spans="1:21" s="20" customFormat="1" x14ac:dyDescent="0.2">
      <c r="B106" s="20" t="s">
        <v>170</v>
      </c>
      <c r="C106" s="21">
        <v>5.09</v>
      </c>
      <c r="D106" s="15"/>
      <c r="E106" s="21">
        <f>((F106/1000+1)/(C106/1000+1)-1)*1000</f>
        <v>6.7158164940295251E-2</v>
      </c>
      <c r="F106" s="22">
        <f>AVERAGE(F83:F86, F101:F104)</f>
        <v>5.1575000000000006</v>
      </c>
      <c r="G106" s="22">
        <f>2*STDEV(F83:F86, F101:F104)</f>
        <v>0.15473110316195096</v>
      </c>
      <c r="H106" s="22"/>
      <c r="I106" s="23"/>
      <c r="J106" s="22"/>
      <c r="L106" s="24"/>
      <c r="U106" s="25"/>
    </row>
  </sheetData>
  <phoneticPr fontId="1" type="noConversion"/>
  <conditionalFormatting sqref="I1:I1048576">
    <cfRule type="cellIs" dxfId="1" priority="1" stopIfTrue="1" operator="between">
      <formula>0.001</formula>
      <formula>1.75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F1" sqref="F1:F1048576"/>
    </sheetView>
  </sheetViews>
  <sheetFormatPr defaultColWidth="8.85546875" defaultRowHeight="12.75" x14ac:dyDescent="0.2"/>
  <cols>
    <col min="2" max="2" width="13.42578125" bestFit="1" customWidth="1"/>
    <col min="5" max="5" width="15.42578125" bestFit="1" customWidth="1"/>
    <col min="6" max="6" width="16.42578125" bestFit="1" customWidth="1"/>
    <col min="7" max="7" width="4.42578125" bestFit="1" customWidth="1"/>
    <col min="8" max="8" width="4.42578125" customWidth="1"/>
  </cols>
  <sheetData>
    <row r="1" spans="1:8" x14ac:dyDescent="0.2">
      <c r="B1" t="s">
        <v>166</v>
      </c>
      <c r="C1" t="s">
        <v>167</v>
      </c>
      <c r="D1" t="s">
        <v>168</v>
      </c>
      <c r="E1" t="s">
        <v>169</v>
      </c>
      <c r="F1" t="s">
        <v>139</v>
      </c>
      <c r="G1" t="s">
        <v>138</v>
      </c>
    </row>
    <row r="2" spans="1:8" x14ac:dyDescent="0.2">
      <c r="A2" t="s">
        <v>163</v>
      </c>
      <c r="B2">
        <v>5.32</v>
      </c>
      <c r="C2" s="9" t="e">
        <f>Sum_table!#REF!</f>
        <v>#REF!</v>
      </c>
      <c r="D2" s="9" t="e">
        <f>((C2/1000+1)/(B2/1000+1)-1)*1000</f>
        <v>#REF!</v>
      </c>
      <c r="E2" s="14" t="e">
        <f>((D2/1000+1)/($D$2/1000+1)-1)*1000</f>
        <v>#REF!</v>
      </c>
      <c r="F2" s="15" t="e">
        <f>Sum_table!#REF!</f>
        <v>#REF!</v>
      </c>
      <c r="G2" s="14">
        <v>89</v>
      </c>
      <c r="H2" s="14"/>
    </row>
    <row r="3" spans="1:8" x14ac:dyDescent="0.2">
      <c r="A3" t="s">
        <v>164</v>
      </c>
      <c r="B3">
        <v>8.9</v>
      </c>
      <c r="C3" s="9" t="e">
        <f>Sum_table!#REF!</f>
        <v>#REF!</v>
      </c>
      <c r="D3" s="9" t="e">
        <f>((C3/1000+1)/(B3/1000+1)-1)*1000</f>
        <v>#REF!</v>
      </c>
      <c r="E3" s="15" t="e">
        <f>((D3/1000+1)/($D$2/1000+1)-1)*1000</f>
        <v>#REF!</v>
      </c>
      <c r="F3" s="15" t="e">
        <f>((E3/1000+1)*($F$2/1000+1)-1)*1000</f>
        <v>#REF!</v>
      </c>
      <c r="G3" s="14">
        <v>100</v>
      </c>
      <c r="H3" s="14"/>
    </row>
    <row r="4" spans="1:8" x14ac:dyDescent="0.2">
      <c r="A4" t="s">
        <v>165</v>
      </c>
      <c r="B4">
        <v>5.88</v>
      </c>
      <c r="C4" s="9" t="e">
        <f>Sum_table!#REF!</f>
        <v>#REF!</v>
      </c>
      <c r="D4" s="9" t="e">
        <f>((C4/1000+1)/(B4/1000+1)-1)*1000</f>
        <v>#REF!</v>
      </c>
      <c r="E4" s="15" t="e">
        <f>((D4/1000+1)/($D$2/1000+1)-1)*1000</f>
        <v>#REF!</v>
      </c>
      <c r="F4" s="15" t="e">
        <f>((E4/1000+1)*($F$2/1000+1)-1)*1000</f>
        <v>#REF!</v>
      </c>
      <c r="G4" s="14">
        <v>60</v>
      </c>
      <c r="H4" s="14"/>
    </row>
    <row r="6" spans="1:8" x14ac:dyDescent="0.2">
      <c r="D6" s="19" t="s">
        <v>171</v>
      </c>
      <c r="E6" s="26" t="e">
        <f>SLOPE(F2:F4,G2:G4)</f>
        <v>#REF!</v>
      </c>
      <c r="F6" s="26"/>
    </row>
    <row r="7" spans="1:8" x14ac:dyDescent="0.2">
      <c r="D7" s="19" t="s">
        <v>172</v>
      </c>
      <c r="E7" s="26" t="e">
        <f>INTERCEPT(F2:F4,G2:G4)</f>
        <v>#REF!</v>
      </c>
      <c r="F7" s="26"/>
    </row>
  </sheetData>
  <phoneticPr fontId="1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5"/>
  <sheetViews>
    <sheetView workbookViewId="0">
      <selection activeCell="M1" sqref="M1:M1048576"/>
    </sheetView>
  </sheetViews>
  <sheetFormatPr defaultColWidth="8.85546875" defaultRowHeight="12.75" x14ac:dyDescent="0.2"/>
  <cols>
    <col min="1" max="1" width="32.28515625" customWidth="1"/>
    <col min="2" max="2" width="10.28515625" customWidth="1"/>
  </cols>
  <sheetData>
    <row r="1" spans="1:14" ht="27" customHeight="1" x14ac:dyDescent="0.2">
      <c r="A1" s="1" t="s">
        <v>142</v>
      </c>
      <c r="B1" s="3" t="s">
        <v>128</v>
      </c>
      <c r="M1" s="13">
        <v>1.7644869999999999</v>
      </c>
      <c r="N1" s="8">
        <v>0.17777777777777778</v>
      </c>
    </row>
    <row r="2" spans="1:14" x14ac:dyDescent="0.2">
      <c r="A2" t="s">
        <v>173</v>
      </c>
      <c r="B2" s="9">
        <v>8.9290000000000003</v>
      </c>
      <c r="M2" s="13">
        <v>1.7575244999999999</v>
      </c>
      <c r="N2" s="8">
        <v>0.18055555555555555</v>
      </c>
    </row>
    <row r="3" spans="1:14" x14ac:dyDescent="0.2">
      <c r="A3" t="s">
        <v>173</v>
      </c>
      <c r="B3" s="9">
        <v>8.8209999999999997</v>
      </c>
      <c r="M3" s="13">
        <v>1.7506010000000001</v>
      </c>
      <c r="N3" s="8">
        <v>0.18333333333333335</v>
      </c>
    </row>
    <row r="4" spans="1:14" x14ac:dyDescent="0.2">
      <c r="A4" t="s">
        <v>173</v>
      </c>
      <c r="B4" s="9">
        <v>8.782</v>
      </c>
      <c r="M4" s="13"/>
      <c r="N4" s="17"/>
    </row>
    <row r="5" spans="1:14" x14ac:dyDescent="0.2">
      <c r="A5" t="s">
        <v>173</v>
      </c>
      <c r="B5" s="9">
        <v>8.6829999999999998</v>
      </c>
      <c r="M5" s="13"/>
      <c r="N5" s="8"/>
    </row>
    <row r="6" spans="1:14" x14ac:dyDescent="0.2">
      <c r="A6" t="s">
        <v>173</v>
      </c>
      <c r="B6" s="9">
        <v>8.6210000000000004</v>
      </c>
      <c r="M6" s="13">
        <v>1.7402354999999998</v>
      </c>
      <c r="N6" s="8">
        <v>0.19097222222222221</v>
      </c>
    </row>
    <row r="7" spans="1:14" x14ac:dyDescent="0.2">
      <c r="A7" t="s">
        <v>173</v>
      </c>
      <c r="B7" s="9">
        <v>8.5039999999999996</v>
      </c>
      <c r="M7" s="13">
        <v>1.8181145000000001</v>
      </c>
      <c r="N7" s="8">
        <v>0.19583333333333333</v>
      </c>
    </row>
    <row r="8" spans="1:14" x14ac:dyDescent="0.2">
      <c r="A8" t="s">
        <v>173</v>
      </c>
      <c r="B8" s="9">
        <v>8.6210000000000004</v>
      </c>
      <c r="M8" s="13">
        <v>1.8391980000000001</v>
      </c>
      <c r="N8" s="8">
        <v>0.19930555555555554</v>
      </c>
    </row>
    <row r="9" spans="1:14" x14ac:dyDescent="0.2">
      <c r="A9" t="s">
        <v>134</v>
      </c>
      <c r="B9" s="9">
        <v>8.6839999999999993</v>
      </c>
      <c r="M9" s="13">
        <v>1.8630589999999998</v>
      </c>
      <c r="N9" s="8">
        <v>0.20277777777777781</v>
      </c>
    </row>
    <row r="10" spans="1:14" x14ac:dyDescent="0.2">
      <c r="A10" t="s">
        <v>173</v>
      </c>
      <c r="B10" s="9">
        <v>8.7720000000000002</v>
      </c>
      <c r="M10" s="13">
        <v>1.849955</v>
      </c>
      <c r="N10" s="8">
        <v>0.20555555555555557</v>
      </c>
    </row>
    <row r="11" spans="1:14" x14ac:dyDescent="0.2">
      <c r="A11" t="s">
        <v>135</v>
      </c>
      <c r="B11" s="9">
        <v>8.5609999999999999</v>
      </c>
      <c r="M11" s="13">
        <v>1.8337215</v>
      </c>
      <c r="N11" s="8">
        <v>0.20902777777777778</v>
      </c>
    </row>
    <row r="12" spans="1:14" x14ac:dyDescent="0.2">
      <c r="A12" t="s">
        <v>173</v>
      </c>
      <c r="B12" s="9">
        <v>8.7260000000000009</v>
      </c>
      <c r="M12" s="13">
        <v>1.8223780000000001</v>
      </c>
      <c r="N12" s="8">
        <v>0.21180555555555555</v>
      </c>
    </row>
    <row r="13" spans="1:14" x14ac:dyDescent="0.2">
      <c r="A13" t="s">
        <v>136</v>
      </c>
      <c r="B13" s="9">
        <v>8.7669999999999995</v>
      </c>
      <c r="M13" s="13">
        <v>1.8122864999999999</v>
      </c>
      <c r="N13" s="8">
        <v>0.21527777777777779</v>
      </c>
    </row>
    <row r="14" spans="1:14" x14ac:dyDescent="0.2">
      <c r="A14" t="s">
        <v>137</v>
      </c>
      <c r="B14" s="9">
        <v>8.8729999999999993</v>
      </c>
      <c r="M14" s="13">
        <v>1.8039155</v>
      </c>
      <c r="N14" s="8">
        <v>0.21875</v>
      </c>
    </row>
    <row r="15" spans="1:14" x14ac:dyDescent="0.2">
      <c r="A15" t="s">
        <v>173</v>
      </c>
      <c r="B15" s="9">
        <v>8.5730000000000004</v>
      </c>
      <c r="M15" s="13">
        <v>1.7962880000000001</v>
      </c>
      <c r="N15" s="8">
        <v>0.22152777777777777</v>
      </c>
    </row>
    <row r="16" spans="1:14" x14ac:dyDescent="0.2">
      <c r="A16" t="s">
        <v>173</v>
      </c>
      <c r="B16" s="9">
        <v>8.6660000000000004</v>
      </c>
      <c r="M16" s="13">
        <v>1.7876434999999999</v>
      </c>
      <c r="N16" s="8">
        <v>0.22430555555555556</v>
      </c>
    </row>
    <row r="17" spans="1:14" x14ac:dyDescent="0.2">
      <c r="A17" t="s">
        <v>173</v>
      </c>
      <c r="B17" s="9">
        <v>8.6440000000000001</v>
      </c>
      <c r="M17" s="13">
        <v>1.781698</v>
      </c>
      <c r="N17" s="8">
        <v>0.22708333333333333</v>
      </c>
    </row>
    <row r="18" spans="1:14" x14ac:dyDescent="0.2">
      <c r="A18" t="s">
        <v>140</v>
      </c>
      <c r="B18" s="9">
        <v>8.7520000000000007</v>
      </c>
      <c r="M18" s="13"/>
      <c r="N18" s="8"/>
    </row>
    <row r="19" spans="1:14" x14ac:dyDescent="0.2">
      <c r="A19" t="s">
        <v>140</v>
      </c>
      <c r="B19" s="9">
        <v>8.85</v>
      </c>
      <c r="M19" s="13">
        <v>1.7733270000000001</v>
      </c>
      <c r="N19" s="8">
        <v>0.23125000000000001</v>
      </c>
    </row>
    <row r="20" spans="1:14" x14ac:dyDescent="0.2">
      <c r="A20" t="s">
        <v>140</v>
      </c>
      <c r="B20" s="9">
        <v>8.5630000000000006</v>
      </c>
      <c r="M20" s="13">
        <v>1.766443</v>
      </c>
      <c r="N20" s="8">
        <v>0.23402777777777781</v>
      </c>
    </row>
    <row r="21" spans="1:14" x14ac:dyDescent="0.2">
      <c r="A21" t="s">
        <v>140</v>
      </c>
      <c r="B21" s="9">
        <v>8.5690000000000008</v>
      </c>
      <c r="M21" s="13">
        <v>1.7598715</v>
      </c>
      <c r="N21" s="8">
        <v>0.23611111111111113</v>
      </c>
    </row>
    <row r="22" spans="1:14" x14ac:dyDescent="0.2">
      <c r="A22" t="s">
        <v>140</v>
      </c>
      <c r="B22" s="9">
        <v>8.5960000000000001</v>
      </c>
      <c r="M22" s="13">
        <v>1.7643304999999998</v>
      </c>
      <c r="N22" s="8">
        <v>0.2388888888888889</v>
      </c>
    </row>
    <row r="23" spans="1:14" x14ac:dyDescent="0.2">
      <c r="A23" t="s">
        <v>140</v>
      </c>
      <c r="B23" s="9">
        <v>8.5830000000000002</v>
      </c>
      <c r="M23" s="13"/>
      <c r="N23" s="17"/>
    </row>
    <row r="24" spans="1:14" x14ac:dyDescent="0.2">
      <c r="A24" t="s">
        <v>140</v>
      </c>
      <c r="B24" s="9">
        <v>8.56</v>
      </c>
      <c r="M24" s="23"/>
      <c r="N24" s="24"/>
    </row>
    <row r="25" spans="1:14" x14ac:dyDescent="0.2">
      <c r="A25" t="s">
        <v>131</v>
      </c>
      <c r="B25" s="9">
        <v>8.3070000000000004</v>
      </c>
      <c r="M25" s="13"/>
      <c r="N25" s="8"/>
    </row>
    <row r="26" spans="1:14" x14ac:dyDescent="0.2">
      <c r="A26" t="s">
        <v>140</v>
      </c>
      <c r="B26" s="9">
        <v>8.3079999999999998</v>
      </c>
      <c r="M26" s="13">
        <v>1.7508750000000002</v>
      </c>
      <c r="N26" s="8">
        <v>0.24305555555555555</v>
      </c>
    </row>
    <row r="27" spans="1:14" x14ac:dyDescent="0.2">
      <c r="A27" t="s">
        <v>140</v>
      </c>
      <c r="B27" s="9">
        <v>8.4250000000000007</v>
      </c>
      <c r="M27" s="13">
        <v>1.8392759999999999</v>
      </c>
      <c r="N27" s="8">
        <v>0.24861111111111112</v>
      </c>
    </row>
    <row r="28" spans="1:14" x14ac:dyDescent="0.2">
      <c r="A28" t="s">
        <v>140</v>
      </c>
      <c r="B28" s="9">
        <v>8.4359999999999999</v>
      </c>
      <c r="M28" s="13">
        <v>1.8557044999999999</v>
      </c>
      <c r="N28" s="8">
        <v>0.25138888888888888</v>
      </c>
    </row>
    <row r="29" spans="1:14" x14ac:dyDescent="0.2">
      <c r="A29" t="s">
        <v>140</v>
      </c>
      <c r="B29" s="9">
        <v>8.3640000000000008</v>
      </c>
      <c r="M29" s="13">
        <v>1.8532014999999999</v>
      </c>
      <c r="N29" s="8">
        <v>0.25486111111111109</v>
      </c>
    </row>
    <row r="30" spans="1:14" x14ac:dyDescent="0.2">
      <c r="A30" t="s">
        <v>140</v>
      </c>
      <c r="B30" s="9">
        <v>8.6159999999999997</v>
      </c>
      <c r="M30" s="13">
        <v>1.8486639999999999</v>
      </c>
      <c r="N30" s="8">
        <v>0.25763888888888892</v>
      </c>
    </row>
    <row r="31" spans="1:14" x14ac:dyDescent="0.2">
      <c r="A31" t="s">
        <v>132</v>
      </c>
      <c r="B31" s="9">
        <v>8.6999999999999993</v>
      </c>
      <c r="M31" s="13">
        <v>1.8422879999999999</v>
      </c>
      <c r="N31" s="8">
        <v>0.26041666666666669</v>
      </c>
    </row>
    <row r="32" spans="1:14" x14ac:dyDescent="0.2">
      <c r="A32" t="s">
        <v>140</v>
      </c>
      <c r="B32" s="9">
        <v>8.5419999999999998</v>
      </c>
      <c r="M32" s="13">
        <v>1.8447914999999999</v>
      </c>
      <c r="N32" s="8">
        <v>0.26319444444444445</v>
      </c>
    </row>
    <row r="33" spans="1:14" x14ac:dyDescent="0.2">
      <c r="A33" t="s">
        <v>140</v>
      </c>
      <c r="B33" s="9">
        <v>8.1539999999999999</v>
      </c>
      <c r="M33" s="13">
        <v>1.8321179999999999</v>
      </c>
      <c r="N33" s="8">
        <v>0.26666666666666666</v>
      </c>
    </row>
    <row r="34" spans="1:14" x14ac:dyDescent="0.2">
      <c r="A34" t="s">
        <v>140</v>
      </c>
      <c r="B34" s="9">
        <v>8.7469999999999999</v>
      </c>
      <c r="M34" s="13">
        <v>1.815768</v>
      </c>
      <c r="N34" s="8">
        <v>0.26944444444444443</v>
      </c>
    </row>
    <row r="35" spans="1:14" x14ac:dyDescent="0.2">
      <c r="A35" t="s">
        <v>140</v>
      </c>
      <c r="B35" s="9">
        <v>8.4220000000000006</v>
      </c>
      <c r="M35" s="13">
        <v>1.8096265</v>
      </c>
      <c r="N35" s="8">
        <v>0.27361111111111108</v>
      </c>
    </row>
    <row r="36" spans="1:14" x14ac:dyDescent="0.2">
      <c r="A36" t="s">
        <v>140</v>
      </c>
      <c r="B36" s="9">
        <v>8.3379999999999992</v>
      </c>
      <c r="M36" s="13">
        <v>1.8059885</v>
      </c>
      <c r="N36" s="8">
        <v>0.27638888888888885</v>
      </c>
    </row>
    <row r="37" spans="1:14" x14ac:dyDescent="0.2">
      <c r="A37" t="s">
        <v>140</v>
      </c>
      <c r="B37" s="9">
        <v>8.4079999999999995</v>
      </c>
      <c r="M37" s="13">
        <v>1.8413884999999999</v>
      </c>
      <c r="N37" s="8">
        <v>0.27986111111111112</v>
      </c>
    </row>
    <row r="38" spans="1:14" x14ac:dyDescent="0.2">
      <c r="A38" t="s">
        <v>133</v>
      </c>
      <c r="B38" s="9">
        <v>8.8490000000000002</v>
      </c>
      <c r="M38" s="13"/>
      <c r="N38" s="8"/>
    </row>
    <row r="39" spans="1:14" x14ac:dyDescent="0.2">
      <c r="A39" t="s">
        <v>133</v>
      </c>
      <c r="B39" s="9">
        <v>8.9359999999999999</v>
      </c>
      <c r="M39" s="13">
        <v>1.8476079999999999</v>
      </c>
      <c r="N39" s="8">
        <v>0.28333333333333333</v>
      </c>
    </row>
    <row r="40" spans="1:14" x14ac:dyDescent="0.2">
      <c r="A40" t="s">
        <v>133</v>
      </c>
      <c r="B40" s="9">
        <v>8.8390000000000004</v>
      </c>
      <c r="M40" s="13">
        <v>1.8454565000000001</v>
      </c>
      <c r="N40" s="8">
        <v>0.28541666666666665</v>
      </c>
    </row>
    <row r="41" spans="1:14" x14ac:dyDescent="0.2">
      <c r="A41" t="s">
        <v>133</v>
      </c>
      <c r="B41" s="9">
        <v>8.7859999999999996</v>
      </c>
      <c r="M41" s="13">
        <v>1.841545</v>
      </c>
      <c r="N41" s="8">
        <v>0.28819444444444448</v>
      </c>
    </row>
    <row r="42" spans="1:14" x14ac:dyDescent="0.2">
      <c r="A42" t="s">
        <v>133</v>
      </c>
      <c r="B42" s="9">
        <v>8.6590000000000007</v>
      </c>
      <c r="M42" s="13">
        <v>1.8230824999999999</v>
      </c>
      <c r="N42" s="8">
        <v>0.29097222222222224</v>
      </c>
    </row>
    <row r="43" spans="1:14" x14ac:dyDescent="0.2">
      <c r="A43" t="s">
        <v>133</v>
      </c>
      <c r="B43" s="9">
        <v>8.7420000000000009</v>
      </c>
      <c r="M43" s="13"/>
      <c r="N43" s="17"/>
    </row>
    <row r="44" spans="1:14" x14ac:dyDescent="0.2">
      <c r="A44" t="s">
        <v>133</v>
      </c>
      <c r="B44" s="9">
        <v>8.6240000000000006</v>
      </c>
      <c r="M44" s="23"/>
      <c r="N44" s="24"/>
    </row>
    <row r="45" spans="1:14" x14ac:dyDescent="0.2">
      <c r="A45" t="s">
        <v>133</v>
      </c>
      <c r="B45" s="9">
        <v>8.6620000000000008</v>
      </c>
      <c r="M45" s="13"/>
      <c r="N45" s="8"/>
    </row>
    <row r="46" spans="1:14" x14ac:dyDescent="0.2">
      <c r="A46" t="s">
        <v>133</v>
      </c>
      <c r="B46" s="9">
        <v>8.7680000000000007</v>
      </c>
      <c r="M46" s="13">
        <v>1.7967184999999999</v>
      </c>
      <c r="N46" s="8">
        <v>0.29444444444444445</v>
      </c>
    </row>
    <row r="47" spans="1:14" x14ac:dyDescent="0.2">
      <c r="A47" t="s">
        <v>133</v>
      </c>
      <c r="B47" s="9">
        <v>8.798</v>
      </c>
      <c r="M47" s="13">
        <v>1.775987</v>
      </c>
      <c r="N47" s="8">
        <v>0.29791666666666666</v>
      </c>
    </row>
    <row r="48" spans="1:14" x14ac:dyDescent="0.2">
      <c r="A48" t="s">
        <v>133</v>
      </c>
      <c r="B48" s="9">
        <v>8.8249999999999993</v>
      </c>
      <c r="M48" s="13">
        <v>1.761749</v>
      </c>
      <c r="N48" s="8">
        <v>0.30069444444444443</v>
      </c>
    </row>
    <row r="49" spans="1:14" x14ac:dyDescent="0.2">
      <c r="A49" t="s">
        <v>133</v>
      </c>
      <c r="B49" s="9">
        <v>9.1329999999999991</v>
      </c>
      <c r="M49" s="13">
        <v>1.7509140000000001</v>
      </c>
      <c r="N49" s="8">
        <v>0.3034722222222222</v>
      </c>
    </row>
    <row r="50" spans="1:14" x14ac:dyDescent="0.2">
      <c r="A50" t="s">
        <v>130</v>
      </c>
      <c r="B50" s="9">
        <v>8.8870000000000005</v>
      </c>
      <c r="M50" s="13">
        <v>1.7411350000000001</v>
      </c>
      <c r="N50" s="8">
        <v>0.30694444444444441</v>
      </c>
    </row>
    <row r="51" spans="1:14" x14ac:dyDescent="0.2">
      <c r="A51" t="s">
        <v>130</v>
      </c>
      <c r="B51" s="9">
        <v>8.9879999999999995</v>
      </c>
      <c r="M51" s="13">
        <v>1.734016</v>
      </c>
      <c r="N51" s="8">
        <v>0.31041666666666667</v>
      </c>
    </row>
    <row r="52" spans="1:14" x14ac:dyDescent="0.2">
      <c r="A52" t="s">
        <v>130</v>
      </c>
      <c r="B52" s="9">
        <v>8.7219999999999995</v>
      </c>
      <c r="M52" s="13">
        <v>1.8229260000000003</v>
      </c>
      <c r="N52" s="8">
        <v>0.31597222222222221</v>
      </c>
    </row>
    <row r="53" spans="1:14" x14ac:dyDescent="0.2">
      <c r="A53" t="s">
        <v>130</v>
      </c>
      <c r="B53" s="9">
        <v>8.8379999999999992</v>
      </c>
      <c r="M53" s="13">
        <v>1.8404104999999999</v>
      </c>
      <c r="N53" s="8">
        <v>0.31944444444444448</v>
      </c>
    </row>
    <row r="54" spans="1:14" x14ac:dyDescent="0.2">
      <c r="A54" t="s">
        <v>130</v>
      </c>
      <c r="B54" s="9">
        <v>8.8559999999999999</v>
      </c>
      <c r="M54" s="13">
        <v>1.8437744999999999</v>
      </c>
      <c r="N54" s="8">
        <v>0.32222222222222224</v>
      </c>
    </row>
    <row r="55" spans="1:14" x14ac:dyDescent="0.2">
      <c r="A55" t="s">
        <v>130</v>
      </c>
      <c r="B55" s="9">
        <v>8.7370000000000001</v>
      </c>
      <c r="M55" s="13">
        <v>1.844322</v>
      </c>
      <c r="N55" s="8">
        <v>0.32500000000000001</v>
      </c>
    </row>
    <row r="56" spans="1:14" x14ac:dyDescent="0.2">
      <c r="A56" t="s">
        <v>130</v>
      </c>
      <c r="B56" s="9">
        <v>8.9329999999999998</v>
      </c>
      <c r="M56" s="13">
        <v>1.8433445000000002</v>
      </c>
      <c r="N56" s="8">
        <v>0.32847222222222222</v>
      </c>
    </row>
    <row r="57" spans="1:14" x14ac:dyDescent="0.2">
      <c r="A57" t="s">
        <v>130</v>
      </c>
      <c r="B57" s="9">
        <v>8.8610000000000007</v>
      </c>
      <c r="M57" s="13">
        <v>1.8397065000000001</v>
      </c>
      <c r="N57" s="8">
        <v>0.33194444444444443</v>
      </c>
    </row>
    <row r="58" spans="1:14" x14ac:dyDescent="0.2">
      <c r="A58" t="s">
        <v>130</v>
      </c>
      <c r="B58" s="9">
        <v>8.6549999999999994</v>
      </c>
      <c r="M58" s="13"/>
      <c r="N58" s="8"/>
    </row>
    <row r="59" spans="1:14" x14ac:dyDescent="0.2">
      <c r="A59" t="s">
        <v>130</v>
      </c>
      <c r="B59" s="9">
        <v>8.9440000000000008</v>
      </c>
      <c r="M59" s="13">
        <v>1.8310620000000002</v>
      </c>
      <c r="N59" s="8">
        <v>0.3354166666666667</v>
      </c>
    </row>
    <row r="60" spans="1:14" x14ac:dyDescent="0.2">
      <c r="A60" t="s">
        <v>130</v>
      </c>
      <c r="B60" s="9">
        <v>8.7629999999999999</v>
      </c>
      <c r="M60" s="13">
        <v>1.8238254999999999</v>
      </c>
      <c r="N60" s="8">
        <v>0.33819444444444446</v>
      </c>
    </row>
    <row r="61" spans="1:14" x14ac:dyDescent="0.2">
      <c r="A61" t="s">
        <v>130</v>
      </c>
      <c r="B61" s="9">
        <v>8.9120000000000008</v>
      </c>
      <c r="M61" s="13">
        <v>1.818154</v>
      </c>
      <c r="N61" s="8">
        <v>0.34097222222222223</v>
      </c>
    </row>
    <row r="62" spans="1:14" x14ac:dyDescent="0.2">
      <c r="A62" t="s">
        <v>130</v>
      </c>
      <c r="B62" s="9">
        <v>8.9049999999999994</v>
      </c>
      <c r="M62" s="13">
        <v>1.8330959999999998</v>
      </c>
      <c r="N62" s="8">
        <v>0.3430555555555555</v>
      </c>
    </row>
    <row r="63" spans="1:14" x14ac:dyDescent="0.2">
      <c r="A63" t="s">
        <v>130</v>
      </c>
      <c r="B63" s="9">
        <v>8.7880000000000003</v>
      </c>
      <c r="M63" s="13"/>
      <c r="N63" s="17"/>
    </row>
    <row r="64" spans="1:14" x14ac:dyDescent="0.2">
      <c r="A64" t="s">
        <v>130</v>
      </c>
      <c r="B64" s="9">
        <v>8.7520000000000007</v>
      </c>
      <c r="M64" s="23"/>
      <c r="N64" s="24"/>
    </row>
    <row r="65" spans="1:14" x14ac:dyDescent="0.2">
      <c r="A65" t="s">
        <v>130</v>
      </c>
      <c r="B65" s="9">
        <v>8.8290000000000006</v>
      </c>
      <c r="M65" s="13"/>
      <c r="N65" s="8"/>
    </row>
    <row r="66" spans="1:14" x14ac:dyDescent="0.2">
      <c r="A66" t="s">
        <v>140</v>
      </c>
      <c r="B66" s="9">
        <v>8.5419999999999998</v>
      </c>
      <c r="M66" s="13">
        <v>1.8616895000000002</v>
      </c>
      <c r="N66" s="8">
        <v>0.35069444444444442</v>
      </c>
    </row>
    <row r="67" spans="1:14" x14ac:dyDescent="0.2">
      <c r="A67" t="s">
        <v>140</v>
      </c>
      <c r="B67" s="9">
        <v>8.7110000000000003</v>
      </c>
      <c r="M67" s="13">
        <v>1.8433440000000001</v>
      </c>
      <c r="N67" s="8">
        <v>0.35347222222222219</v>
      </c>
    </row>
    <row r="68" spans="1:14" x14ac:dyDescent="0.2">
      <c r="A68" t="s">
        <v>140</v>
      </c>
      <c r="B68" s="9">
        <v>8.6509999999999998</v>
      </c>
      <c r="M68" s="13">
        <v>1.8180365000000001</v>
      </c>
      <c r="N68" s="8">
        <v>0.35694444444444445</v>
      </c>
    </row>
    <row r="69" spans="1:14" x14ac:dyDescent="0.2">
      <c r="A69" t="s">
        <v>140</v>
      </c>
      <c r="B69" s="9">
        <v>8.4339999999999993</v>
      </c>
      <c r="M69" s="13">
        <v>1.7894035000000001</v>
      </c>
      <c r="N69" s="8">
        <v>0.35972222222222222</v>
      </c>
    </row>
    <row r="70" spans="1:14" x14ac:dyDescent="0.2">
      <c r="A70" t="s">
        <v>140</v>
      </c>
      <c r="B70" s="9">
        <v>8.5459999999999994</v>
      </c>
      <c r="M70" s="13">
        <v>1.7624925</v>
      </c>
      <c r="N70" s="8">
        <v>0.36249999999999999</v>
      </c>
    </row>
    <row r="71" spans="1:14" x14ac:dyDescent="0.2">
      <c r="A71" t="s">
        <v>140</v>
      </c>
      <c r="B71" s="9">
        <v>8.4990000000000006</v>
      </c>
      <c r="M71" s="13">
        <v>1.7456725</v>
      </c>
      <c r="N71" s="8">
        <v>0.36527777777777781</v>
      </c>
    </row>
    <row r="72" spans="1:14" x14ac:dyDescent="0.2">
      <c r="A72" t="s">
        <v>140</v>
      </c>
      <c r="B72" s="9">
        <v>8.6069999999999993</v>
      </c>
      <c r="M72" s="13">
        <v>1.7333509999999999</v>
      </c>
      <c r="N72" s="8">
        <v>0.36875000000000002</v>
      </c>
    </row>
    <row r="73" spans="1:14" x14ac:dyDescent="0.2">
      <c r="A73" t="s">
        <v>140</v>
      </c>
      <c r="B73" s="9">
        <v>8.5559999999999992</v>
      </c>
      <c r="M73" s="13">
        <v>1.8237079999999999</v>
      </c>
      <c r="N73" s="8">
        <v>0.375</v>
      </c>
    </row>
    <row r="74" spans="1:14" x14ac:dyDescent="0.2">
      <c r="A74" t="s">
        <v>129</v>
      </c>
      <c r="B74" s="9">
        <v>8.5589999999999993</v>
      </c>
      <c r="M74" s="13">
        <v>1.8363425000000002</v>
      </c>
      <c r="N74" s="8">
        <v>0.37777777777777777</v>
      </c>
    </row>
    <row r="75" spans="1:14" x14ac:dyDescent="0.2">
      <c r="A75" t="s">
        <v>129</v>
      </c>
      <c r="B75" s="9">
        <v>8.6229999999999993</v>
      </c>
      <c r="M75" s="13">
        <v>1.8390025000000001</v>
      </c>
      <c r="N75" s="8">
        <v>0.38055555555555554</v>
      </c>
    </row>
    <row r="76" spans="1:14" x14ac:dyDescent="0.2">
      <c r="A76" t="s">
        <v>129</v>
      </c>
      <c r="B76" s="9">
        <v>8.5250000000000004</v>
      </c>
      <c r="M76" s="13">
        <v>1.834152</v>
      </c>
      <c r="N76" s="8">
        <v>0.3840277777777778</v>
      </c>
    </row>
    <row r="77" spans="1:14" x14ac:dyDescent="0.2">
      <c r="A77" t="s">
        <v>129</v>
      </c>
      <c r="B77" s="9">
        <v>8.8239999999999998</v>
      </c>
      <c r="M77" s="13"/>
      <c r="N77" s="8"/>
    </row>
    <row r="78" spans="1:14" x14ac:dyDescent="0.2">
      <c r="A78" t="s">
        <v>140</v>
      </c>
      <c r="B78" s="9">
        <v>8.6790000000000003</v>
      </c>
      <c r="M78" s="13">
        <v>1.8247645000000001</v>
      </c>
      <c r="N78" s="8">
        <v>0.38819444444444445</v>
      </c>
    </row>
    <row r="79" spans="1:14" x14ac:dyDescent="0.2">
      <c r="A79" t="s">
        <v>140</v>
      </c>
      <c r="B79" s="9">
        <v>8.5310000000000006</v>
      </c>
      <c r="M79" s="13">
        <v>1.8180364999999998</v>
      </c>
      <c r="N79" s="8">
        <v>0.39027777777777778</v>
      </c>
    </row>
    <row r="80" spans="1:14" x14ac:dyDescent="0.2">
      <c r="A80" t="s">
        <v>140</v>
      </c>
      <c r="B80" s="9">
        <v>8.52</v>
      </c>
      <c r="M80" s="13">
        <v>1.8128340000000001</v>
      </c>
      <c r="N80" s="8">
        <v>0.39305555555555555</v>
      </c>
    </row>
    <row r="81" spans="1:14" x14ac:dyDescent="0.2">
      <c r="A81" t="s">
        <v>140</v>
      </c>
      <c r="B81" s="9">
        <v>8.5009999999999994</v>
      </c>
      <c r="M81" s="13">
        <v>1.8058715000000001</v>
      </c>
      <c r="N81" s="8">
        <v>0.39583333333333331</v>
      </c>
    </row>
    <row r="82" spans="1:14" x14ac:dyDescent="0.2">
      <c r="A82" t="s">
        <v>140</v>
      </c>
      <c r="B82" s="9">
        <v>8.6530000000000005</v>
      </c>
      <c r="M82" s="13"/>
      <c r="N82" s="17"/>
    </row>
    <row r="83" spans="1:14" x14ac:dyDescent="0.2">
      <c r="A83" t="s">
        <v>140</v>
      </c>
      <c r="B83" s="9">
        <v>8.7050000000000001</v>
      </c>
      <c r="M83" s="23"/>
      <c r="N83" s="24"/>
    </row>
    <row r="84" spans="1:14" x14ac:dyDescent="0.2">
      <c r="A84" t="s">
        <v>140</v>
      </c>
      <c r="B84" s="9">
        <v>8.593</v>
      </c>
      <c r="M84" s="35"/>
      <c r="N84" s="36"/>
    </row>
    <row r="85" spans="1:14" x14ac:dyDescent="0.2">
      <c r="A85" t="s">
        <v>140</v>
      </c>
      <c r="B85" s="9">
        <v>8.61</v>
      </c>
      <c r="M85" s="35"/>
      <c r="N85" s="36"/>
    </row>
    <row r="86" spans="1:14" x14ac:dyDescent="0.2">
      <c r="A86" t="s">
        <v>140</v>
      </c>
      <c r="B86" s="9">
        <v>8.1869999999999994</v>
      </c>
      <c r="M86" s="13">
        <v>1.7943715</v>
      </c>
      <c r="N86" s="8">
        <v>0.41319444444444442</v>
      </c>
    </row>
    <row r="87" spans="1:14" x14ac:dyDescent="0.2">
      <c r="A87" t="s">
        <v>140</v>
      </c>
      <c r="B87" s="9">
        <v>8.3740000000000006</v>
      </c>
      <c r="M87" s="13">
        <v>1.8001605000000001</v>
      </c>
      <c r="N87" s="8">
        <v>0.41597222222222219</v>
      </c>
    </row>
    <row r="88" spans="1:14" x14ac:dyDescent="0.2">
      <c r="A88" t="s">
        <v>140</v>
      </c>
      <c r="B88" s="9">
        <v>8.2240000000000002</v>
      </c>
      <c r="M88" s="13">
        <v>1.8067709999999999</v>
      </c>
      <c r="N88" s="8">
        <v>0.41875000000000001</v>
      </c>
    </row>
    <row r="89" spans="1:14" x14ac:dyDescent="0.2">
      <c r="A89" t="s">
        <v>140</v>
      </c>
      <c r="B89" s="9">
        <v>8.2859999999999996</v>
      </c>
      <c r="M89" s="13">
        <v>1.8016860000000001</v>
      </c>
      <c r="N89" s="8">
        <v>0.42152777777777778</v>
      </c>
    </row>
    <row r="90" spans="1:14" x14ac:dyDescent="0.2">
      <c r="A90" t="s">
        <v>140</v>
      </c>
      <c r="B90" s="9">
        <v>8.2590000000000003</v>
      </c>
      <c r="M90" s="13"/>
      <c r="N90" s="17"/>
    </row>
    <row r="91" spans="1:14" x14ac:dyDescent="0.2">
      <c r="A91" t="s">
        <v>140</v>
      </c>
      <c r="B91" s="9">
        <v>8.25</v>
      </c>
      <c r="M91" s="13"/>
      <c r="N91" s="8"/>
    </row>
    <row r="92" spans="1:14" x14ac:dyDescent="0.2">
      <c r="A92" t="s">
        <v>140</v>
      </c>
      <c r="B92" s="9">
        <v>8.3659999999999997</v>
      </c>
      <c r="M92" s="13">
        <v>1.7856095000000001</v>
      </c>
      <c r="N92" s="8">
        <v>0.42986111111111108</v>
      </c>
    </row>
    <row r="93" spans="1:14" x14ac:dyDescent="0.2">
      <c r="A93" t="s">
        <v>140</v>
      </c>
      <c r="B93" s="9">
        <v>8.3930000000000007</v>
      </c>
      <c r="M93" s="13">
        <v>1.8162370000000001</v>
      </c>
      <c r="N93" s="8">
        <v>0.43194444444444446</v>
      </c>
    </row>
    <row r="94" spans="1:14" s="14" customFormat="1" x14ac:dyDescent="0.2">
      <c r="A94" s="14" t="s">
        <v>162</v>
      </c>
      <c r="B94" s="16">
        <f>AVERAGE(B2:B93)</f>
        <v>8.6376739130434768</v>
      </c>
      <c r="C94" s="16">
        <f>2*STDEV(B2:B93)</f>
        <v>0.40096072633258761</v>
      </c>
      <c r="M94" s="13">
        <v>1.8374375000000001</v>
      </c>
      <c r="N94" s="8">
        <v>0.43472222222222223</v>
      </c>
    </row>
    <row r="95" spans="1:14" x14ac:dyDescent="0.2">
      <c r="M95" s="13">
        <v>1.84354</v>
      </c>
      <c r="N95" s="8">
        <v>0.4368055555555555</v>
      </c>
    </row>
    <row r="96" spans="1:14" x14ac:dyDescent="0.2">
      <c r="M96" s="13">
        <v>1.8445564999999999</v>
      </c>
      <c r="N96" s="8">
        <v>0.43958333333333338</v>
      </c>
    </row>
    <row r="97" spans="13:14" x14ac:dyDescent="0.2">
      <c r="M97" s="13">
        <v>1.838924</v>
      </c>
      <c r="N97" s="8">
        <v>0.44166666666666665</v>
      </c>
    </row>
    <row r="98" spans="13:14" x14ac:dyDescent="0.2">
      <c r="M98" s="13">
        <v>1.8287150000000001</v>
      </c>
      <c r="N98" s="8">
        <v>0.44374999999999998</v>
      </c>
    </row>
    <row r="99" spans="13:14" x14ac:dyDescent="0.2">
      <c r="M99" s="13">
        <v>1.8237475000000001</v>
      </c>
      <c r="N99" s="8">
        <v>0.4465277777777778</v>
      </c>
    </row>
    <row r="100" spans="13:14" x14ac:dyDescent="0.2">
      <c r="M100" s="13">
        <v>1.8311790000000001</v>
      </c>
      <c r="N100" s="8">
        <v>0.44930555555555557</v>
      </c>
    </row>
    <row r="101" spans="13:14" x14ac:dyDescent="0.2">
      <c r="M101" s="13">
        <v>1.8262114999999999</v>
      </c>
      <c r="N101" s="8">
        <v>0.45208333333333334</v>
      </c>
    </row>
    <row r="102" spans="13:14" x14ac:dyDescent="0.2">
      <c r="M102" s="13">
        <v>1.8207745</v>
      </c>
      <c r="N102" s="8">
        <v>0.4548611111111111</v>
      </c>
    </row>
    <row r="103" spans="13:14" x14ac:dyDescent="0.2">
      <c r="M103" s="13"/>
      <c r="N103" s="8"/>
    </row>
    <row r="104" spans="13:14" x14ac:dyDescent="0.2">
      <c r="M104" s="13">
        <v>1.8068884999999999</v>
      </c>
      <c r="N104" s="8">
        <v>0.45763888888888887</v>
      </c>
    </row>
    <row r="105" spans="13:14" x14ac:dyDescent="0.2">
      <c r="M105" s="13">
        <v>1.79312</v>
      </c>
      <c r="N105" s="8">
        <v>0.4604166666666667</v>
      </c>
    </row>
    <row r="106" spans="13:14" x14ac:dyDescent="0.2">
      <c r="M106" s="13">
        <v>1.7916334999999999</v>
      </c>
      <c r="N106" s="8">
        <v>0.46250000000000002</v>
      </c>
    </row>
    <row r="107" spans="13:14" x14ac:dyDescent="0.2">
      <c r="M107" s="13">
        <v>1.7879175</v>
      </c>
      <c r="N107" s="8">
        <v>0.46527777777777773</v>
      </c>
    </row>
    <row r="108" spans="13:14" x14ac:dyDescent="0.2">
      <c r="M108" s="13"/>
      <c r="N108" s="17"/>
    </row>
    <row r="109" spans="13:14" x14ac:dyDescent="0.2">
      <c r="M109" s="23"/>
      <c r="N109" s="24"/>
    </row>
    <row r="110" spans="13:14" x14ac:dyDescent="0.2">
      <c r="M110" s="13"/>
      <c r="N110" s="8"/>
    </row>
    <row r="111" spans="13:14" x14ac:dyDescent="0.2">
      <c r="M111" s="13">
        <v>1.7617885</v>
      </c>
      <c r="N111" s="8">
        <v>0.46875</v>
      </c>
    </row>
    <row r="112" spans="13:14" x14ac:dyDescent="0.2">
      <c r="M112" s="13">
        <v>1.7559205</v>
      </c>
      <c r="N112" s="8">
        <v>0.47152777777777777</v>
      </c>
    </row>
    <row r="113" spans="13:14" x14ac:dyDescent="0.2">
      <c r="M113" s="13">
        <v>1.7522435000000001</v>
      </c>
      <c r="N113" s="8">
        <v>0.47361111111111115</v>
      </c>
    </row>
    <row r="114" spans="13:14" x14ac:dyDescent="0.2">
      <c r="M114" s="13">
        <v>1.7447724999999998</v>
      </c>
      <c r="N114" s="8">
        <v>0.47638888888888892</v>
      </c>
    </row>
    <row r="115" spans="13:14" x14ac:dyDescent="0.2">
      <c r="M115" s="13">
        <v>1.8287934999999997</v>
      </c>
      <c r="N115" s="8">
        <v>0.48055555555555557</v>
      </c>
    </row>
    <row r="116" spans="13:14" x14ac:dyDescent="0.2">
      <c r="M116" s="13">
        <v>1.8356780000000001</v>
      </c>
      <c r="N116" s="8">
        <v>0.48333333333333334</v>
      </c>
    </row>
    <row r="117" spans="13:14" x14ac:dyDescent="0.2">
      <c r="M117" s="13">
        <v>1.8320400000000001</v>
      </c>
      <c r="N117" s="8">
        <v>0.4861111111111111</v>
      </c>
    </row>
    <row r="118" spans="13:14" x14ac:dyDescent="0.2">
      <c r="M118" s="13">
        <v>1.8162764999999998</v>
      </c>
      <c r="N118" s="8">
        <v>0.48888888888888887</v>
      </c>
    </row>
    <row r="119" spans="13:14" x14ac:dyDescent="0.2">
      <c r="M119" s="13">
        <v>1.8027029999999999</v>
      </c>
      <c r="N119" s="8">
        <v>0.4909722222222222</v>
      </c>
    </row>
    <row r="120" spans="13:14" x14ac:dyDescent="0.2">
      <c r="M120" s="13">
        <v>1.795193</v>
      </c>
      <c r="N120" s="8">
        <v>0.49375000000000002</v>
      </c>
    </row>
    <row r="121" spans="13:14" x14ac:dyDescent="0.2">
      <c r="M121" s="13">
        <v>1.789169</v>
      </c>
      <c r="N121" s="8">
        <v>0.49652777777777773</v>
      </c>
    </row>
    <row r="122" spans="13:14" x14ac:dyDescent="0.2">
      <c r="M122" s="13">
        <v>1.7822455000000001</v>
      </c>
      <c r="N122" s="8">
        <v>0.4993055555555555</v>
      </c>
    </row>
    <row r="123" spans="13:14" x14ac:dyDescent="0.2">
      <c r="M123" s="13"/>
      <c r="N123" s="8"/>
    </row>
    <row r="124" spans="13:14" x14ac:dyDescent="0.2">
      <c r="M124" s="13">
        <v>1.770472</v>
      </c>
      <c r="N124" s="8">
        <v>0.50277777777777777</v>
      </c>
    </row>
    <row r="125" spans="13:14" x14ac:dyDescent="0.2">
      <c r="M125" s="13">
        <v>1.765269</v>
      </c>
      <c r="N125" s="8">
        <v>0.50555555555555554</v>
      </c>
    </row>
    <row r="126" spans="13:14" x14ac:dyDescent="0.2">
      <c r="M126" s="13">
        <v>1.7618665</v>
      </c>
      <c r="N126" s="8">
        <v>0.50763888888888886</v>
      </c>
    </row>
    <row r="127" spans="13:14" x14ac:dyDescent="0.2">
      <c r="M127" s="13">
        <v>1.7595974999999999</v>
      </c>
      <c r="N127" s="8">
        <v>0.50972222222222219</v>
      </c>
    </row>
    <row r="128" spans="13:14" x14ac:dyDescent="0.2">
      <c r="M128" s="13"/>
      <c r="N128" s="17"/>
    </row>
    <row r="129" spans="13:14" x14ac:dyDescent="0.2">
      <c r="M129" s="23"/>
      <c r="N129" s="24"/>
    </row>
    <row r="130" spans="13:14" x14ac:dyDescent="0.2">
      <c r="M130" s="13"/>
      <c r="N130" s="8"/>
    </row>
    <row r="131" spans="13:14" x14ac:dyDescent="0.2">
      <c r="M131" s="13">
        <v>1.7512270000000001</v>
      </c>
      <c r="N131" s="8">
        <v>0.5131944444444444</v>
      </c>
    </row>
    <row r="132" spans="13:14" x14ac:dyDescent="0.2">
      <c r="M132" s="13">
        <v>1.7427385000000002</v>
      </c>
      <c r="N132" s="8">
        <v>0.51597222222222217</v>
      </c>
    </row>
    <row r="133" spans="13:14" x14ac:dyDescent="0.2">
      <c r="M133" s="13">
        <v>1.8332525</v>
      </c>
      <c r="N133" s="8">
        <v>0.52013888888888882</v>
      </c>
    </row>
    <row r="134" spans="13:14" x14ac:dyDescent="0.2">
      <c r="M134" s="13">
        <v>1.854414</v>
      </c>
      <c r="N134" s="8">
        <v>0.5229166666666667</v>
      </c>
    </row>
    <row r="135" spans="13:14" x14ac:dyDescent="0.2">
      <c r="M135" s="13">
        <v>1.8593035</v>
      </c>
      <c r="N135" s="8">
        <v>0.52569444444444446</v>
      </c>
    </row>
    <row r="136" spans="13:14" x14ac:dyDescent="0.2">
      <c r="M136" s="13">
        <v>1.85989</v>
      </c>
      <c r="N136" s="8">
        <v>0.52777777777777779</v>
      </c>
    </row>
    <row r="137" spans="13:14" x14ac:dyDescent="0.2">
      <c r="M137" s="13">
        <v>1.8575429999999999</v>
      </c>
      <c r="N137" s="8">
        <v>0.53055555555555556</v>
      </c>
    </row>
    <row r="138" spans="13:14" x14ac:dyDescent="0.2">
      <c r="M138" s="13">
        <v>1.8608289999999998</v>
      </c>
      <c r="N138" s="8">
        <v>0.53333333333333333</v>
      </c>
    </row>
    <row r="139" spans="13:14" x14ac:dyDescent="0.2">
      <c r="M139" s="13">
        <v>1.863332</v>
      </c>
      <c r="N139" s="8">
        <v>0.53611111111111109</v>
      </c>
    </row>
    <row r="140" spans="13:14" x14ac:dyDescent="0.2">
      <c r="M140" s="13">
        <v>1.8575825000000001</v>
      </c>
      <c r="N140" s="8">
        <v>0.53819444444444442</v>
      </c>
    </row>
    <row r="141" spans="13:14" x14ac:dyDescent="0.2">
      <c r="M141" s="13"/>
      <c r="N141" s="8"/>
    </row>
    <row r="142" spans="13:14" x14ac:dyDescent="0.2">
      <c r="M142" s="13">
        <v>1.842562</v>
      </c>
      <c r="N142" s="8">
        <v>0.54166666666666663</v>
      </c>
    </row>
    <row r="143" spans="13:14" x14ac:dyDescent="0.2">
      <c r="M143" s="13">
        <v>1.8358340000000002</v>
      </c>
      <c r="N143" s="8">
        <v>0.54513888888888895</v>
      </c>
    </row>
    <row r="144" spans="13:14" x14ac:dyDescent="0.2">
      <c r="M144" s="13">
        <v>1.8380245</v>
      </c>
      <c r="N144" s="8">
        <v>0.54722222222222217</v>
      </c>
    </row>
    <row r="145" spans="13:14" x14ac:dyDescent="0.2">
      <c r="M145" s="13">
        <v>1.8431095</v>
      </c>
      <c r="N145" s="8">
        <v>0.5493055555555556</v>
      </c>
    </row>
    <row r="146" spans="13:14" x14ac:dyDescent="0.2">
      <c r="M146" s="13"/>
      <c r="N146" s="17"/>
    </row>
    <row r="147" spans="13:14" x14ac:dyDescent="0.2">
      <c r="M147" s="23"/>
      <c r="N147" s="24"/>
    </row>
    <row r="148" spans="13:14" x14ac:dyDescent="0.2">
      <c r="M148" s="13"/>
      <c r="N148" s="8"/>
    </row>
    <row r="149" spans="13:14" x14ac:dyDescent="0.2">
      <c r="M149" s="30"/>
      <c r="N149" s="31"/>
    </row>
    <row r="150" spans="13:14" x14ac:dyDescent="0.2">
      <c r="M150" s="13">
        <v>1.8407235000000002</v>
      </c>
      <c r="N150" s="8">
        <v>0.5541666666666667</v>
      </c>
    </row>
    <row r="151" spans="13:14" x14ac:dyDescent="0.2">
      <c r="M151" s="13">
        <v>1.8368515000000001</v>
      </c>
      <c r="N151" s="8">
        <v>0.55694444444444446</v>
      </c>
    </row>
    <row r="152" spans="13:14" x14ac:dyDescent="0.2">
      <c r="M152" s="13">
        <v>1.8311010000000001</v>
      </c>
      <c r="N152" s="8">
        <v>0.55902777777777779</v>
      </c>
    </row>
    <row r="153" spans="13:14" x14ac:dyDescent="0.2">
      <c r="M153" s="13">
        <v>1.8327439999999999</v>
      </c>
      <c r="N153" s="8">
        <v>0.56180555555555556</v>
      </c>
    </row>
    <row r="154" spans="13:14" x14ac:dyDescent="0.2">
      <c r="M154" s="13"/>
      <c r="N154" s="17"/>
    </row>
    <row r="155" spans="13:14" x14ac:dyDescent="0.2">
      <c r="M155" s="13"/>
      <c r="N155" s="8"/>
    </row>
    <row r="156" spans="13:14" x14ac:dyDescent="0.2">
      <c r="M156" s="13">
        <v>1.7954275</v>
      </c>
      <c r="N156" s="8">
        <v>0.56597222222222221</v>
      </c>
    </row>
    <row r="157" spans="13:14" x14ac:dyDescent="0.2">
      <c r="M157" s="13">
        <v>1.7861180000000001</v>
      </c>
      <c r="N157" s="8">
        <v>0.56874999999999998</v>
      </c>
    </row>
    <row r="158" spans="13:14" x14ac:dyDescent="0.2">
      <c r="M158" s="13">
        <v>1.7780990000000001</v>
      </c>
      <c r="N158" s="8">
        <v>0.57152777777777775</v>
      </c>
    </row>
    <row r="159" spans="13:14" x14ac:dyDescent="0.2">
      <c r="M159" s="13">
        <v>1.7734055</v>
      </c>
      <c r="N159" s="8">
        <v>0.57361111111111118</v>
      </c>
    </row>
    <row r="160" spans="13:14" x14ac:dyDescent="0.2">
      <c r="M160" s="13">
        <v>1.7686724999999999</v>
      </c>
      <c r="N160" s="8">
        <v>0.57638888888888895</v>
      </c>
    </row>
    <row r="161" spans="13:14" x14ac:dyDescent="0.2">
      <c r="M161" s="13">
        <v>1.7678115000000001</v>
      </c>
      <c r="N161" s="8">
        <v>0.58333333333333337</v>
      </c>
    </row>
    <row r="162" spans="13:14" x14ac:dyDescent="0.2">
      <c r="M162" s="13">
        <v>1.7626485000000001</v>
      </c>
      <c r="N162" s="8">
        <v>0.58611111111111114</v>
      </c>
    </row>
    <row r="163" spans="13:14" x14ac:dyDescent="0.2">
      <c r="M163" s="13">
        <v>1.7540825</v>
      </c>
      <c r="N163" s="8">
        <v>0.58888888888888891</v>
      </c>
    </row>
    <row r="164" spans="13:14" x14ac:dyDescent="0.2">
      <c r="M164" s="13">
        <v>1.7394529999999999</v>
      </c>
      <c r="N164" s="8">
        <v>0.59236111111111112</v>
      </c>
    </row>
    <row r="165" spans="13:14" x14ac:dyDescent="0.2">
      <c r="M165" s="13">
        <v>1.8238650000000001</v>
      </c>
      <c r="N165" s="8">
        <v>0.59652777777777777</v>
      </c>
    </row>
    <row r="166" spans="13:14" x14ac:dyDescent="0.2">
      <c r="M166" s="13">
        <v>1.842406</v>
      </c>
      <c r="N166" s="8">
        <v>0.59861111111111109</v>
      </c>
    </row>
    <row r="167" spans="13:14" x14ac:dyDescent="0.2">
      <c r="M167" s="13">
        <v>1.8570350000000002</v>
      </c>
      <c r="N167" s="8">
        <v>0.60138888888888886</v>
      </c>
    </row>
    <row r="168" spans="13:14" x14ac:dyDescent="0.2">
      <c r="M168" s="13"/>
      <c r="N168" s="8"/>
    </row>
    <row r="169" spans="13:14" x14ac:dyDescent="0.2">
      <c r="M169" s="13">
        <v>1.857035</v>
      </c>
      <c r="N169" s="8">
        <v>0.60416666666666663</v>
      </c>
    </row>
    <row r="170" spans="13:14" x14ac:dyDescent="0.2">
      <c r="M170" s="13">
        <v>1.8506589999999998</v>
      </c>
      <c r="N170" s="8">
        <v>0.6069444444444444</v>
      </c>
    </row>
    <row r="171" spans="13:14" x14ac:dyDescent="0.2">
      <c r="M171" s="13">
        <v>1.8462000000000001</v>
      </c>
      <c r="N171" s="8">
        <v>0.60902777777777783</v>
      </c>
    </row>
    <row r="172" spans="13:14" x14ac:dyDescent="0.2">
      <c r="M172" s="13">
        <v>1.8415840000000001</v>
      </c>
      <c r="N172" s="8">
        <v>0.6118055555555556</v>
      </c>
    </row>
    <row r="173" spans="13:14" x14ac:dyDescent="0.2">
      <c r="M173" s="13"/>
      <c r="N173" s="17"/>
    </row>
    <row r="174" spans="13:14" x14ac:dyDescent="0.2">
      <c r="M174" s="23"/>
      <c r="N174" s="24"/>
    </row>
    <row r="175" spans="13:14" x14ac:dyDescent="0.2">
      <c r="M175" s="13"/>
      <c r="N175" s="8"/>
    </row>
    <row r="176" spans="13:14" x14ac:dyDescent="0.2">
      <c r="M176" s="13">
        <v>1.8631759999999999</v>
      </c>
      <c r="N176" s="8">
        <v>0.6166666666666667</v>
      </c>
    </row>
    <row r="177" spans="13:14" x14ac:dyDescent="0.2">
      <c r="M177" s="13">
        <v>1.8569170000000002</v>
      </c>
      <c r="N177" s="8">
        <v>0.61944444444444446</v>
      </c>
    </row>
    <row r="178" spans="13:14" x14ac:dyDescent="0.2">
      <c r="M178" s="13">
        <v>1.8467085000000001</v>
      </c>
      <c r="N178" s="8">
        <v>0.62152777777777779</v>
      </c>
    </row>
    <row r="179" spans="13:14" x14ac:dyDescent="0.2">
      <c r="M179" s="13">
        <v>1.841858</v>
      </c>
      <c r="N179" s="8">
        <v>0.62430555555555556</v>
      </c>
    </row>
    <row r="180" spans="13:14" x14ac:dyDescent="0.2">
      <c r="M180" s="13">
        <v>1.8399019999999999</v>
      </c>
      <c r="N180" s="8">
        <v>0.62708333333333333</v>
      </c>
    </row>
    <row r="181" spans="13:14" x14ac:dyDescent="0.2">
      <c r="M181" s="13">
        <v>1.8383375000000002</v>
      </c>
      <c r="N181" s="8">
        <v>0.62986111111111109</v>
      </c>
    </row>
    <row r="182" spans="13:14" x14ac:dyDescent="0.2">
      <c r="M182" s="13">
        <v>1.837907</v>
      </c>
      <c r="N182" s="8">
        <v>0.63194444444444442</v>
      </c>
    </row>
    <row r="183" spans="13:14" x14ac:dyDescent="0.2">
      <c r="M183" s="13">
        <v>1.8251165</v>
      </c>
      <c r="N183" s="8">
        <v>0.63888888888888895</v>
      </c>
    </row>
    <row r="184" spans="13:14" x14ac:dyDescent="0.2">
      <c r="M184" s="13">
        <v>1.8177235</v>
      </c>
      <c r="N184" s="8">
        <v>0.64166666666666672</v>
      </c>
    </row>
    <row r="185" spans="13:14" x14ac:dyDescent="0.2">
      <c r="M185" s="13">
        <v>1.8439315000000001</v>
      </c>
      <c r="N185" s="8">
        <v>0.64375000000000004</v>
      </c>
    </row>
  </sheetData>
  <phoneticPr fontId="1" type="noConversion"/>
  <conditionalFormatting sqref="M1:M185">
    <cfRule type="cellIs" dxfId="0" priority="1" stopIfTrue="1" operator="between">
      <formula>0.001</formula>
      <formula>1.75</formula>
    </cfRule>
  </conditionalFormatting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Sum_table</vt:lpstr>
      <vt:lpstr>Sheet2</vt:lpstr>
      <vt:lpstr>Sheet4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ims</dc:creator>
  <cp:lastModifiedBy>eXtyles Citation Match Check</cp:lastModifiedBy>
  <dcterms:created xsi:type="dcterms:W3CDTF">2015-10-19T21:20:42Z</dcterms:created>
  <dcterms:modified xsi:type="dcterms:W3CDTF">2018-08-30T14:52:35Z</dcterms:modified>
</cp:coreProperties>
</file>