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GSC\U_DRIVE_BACKUP\Analyses\Geochem\ManuscriptVersionns\Parsonsetal_GSABull_4\"/>
    </mc:Choice>
  </mc:AlternateContent>
  <bookViews>
    <workbookView xWindow="870" yWindow="795" windowWidth="27255" windowHeight="12435"/>
  </bookViews>
  <sheets>
    <sheet name="Whole rock data" sheetId="1" r:id="rId1"/>
    <sheet name="Sm-Nd data" sheetId="8" r:id="rId2"/>
    <sheet name="Standards - A16-11429" sheetId="2" r:id="rId3"/>
    <sheet name="Standards - A17-01252" sheetId="4" r:id="rId4"/>
    <sheet name="Standards - A17-07254" sheetId="12" r:id="rId5"/>
    <sheet name="Standards - VAN16000461" sheetId="6" r:id="rId6"/>
    <sheet name="Sm-Nd calculations" sheetId="7" r:id="rId7"/>
  </sheets>
  <externalReferences>
    <externalReference r:id="rId8"/>
  </externalReferences>
  <definedNames>
    <definedName name="____ND3">'[1]Sm-Nd'!$B$10</definedName>
    <definedName name="____ND4">'[1]Sm-Nd'!$B$11</definedName>
    <definedName name="____ND6">'[1]Sm-Nd'!$B$13</definedName>
    <definedName name="____ND8">'[1]Sm-Nd'!$B$14</definedName>
    <definedName name="____SM2">'[1]Sm-Nd'!$B$31</definedName>
    <definedName name="____SM7">'[1]Sm-Nd'!$B$29</definedName>
    <definedName name="____SM9">'[1]Sm-Nd'!$B$30</definedName>
    <definedName name="____SP2">'[1]Sm-Nd'!$B$26</definedName>
    <definedName name="____SP3">'[1]Sm-Nd'!$B$3</definedName>
    <definedName name="____SP4">'[1]Sm-Nd'!$B$4</definedName>
    <definedName name="____SP6">'[1]Sm-Nd'!$B$6</definedName>
    <definedName name="____SP7">'[1]Sm-Nd'!$B$24</definedName>
    <definedName name="____SP8">'[1]Sm-Nd'!$B$7</definedName>
    <definedName name="____SP9">'[1]Sm-Nd'!$B$25</definedName>
    <definedName name="___ND3">'[1]Sm-Nd'!$B$10</definedName>
    <definedName name="___ND4">'[1]Sm-Nd'!$B$11</definedName>
    <definedName name="___ND6">'[1]Sm-Nd'!$B$13</definedName>
    <definedName name="___ND8">'[1]Sm-Nd'!$B$14</definedName>
    <definedName name="___SM2">'[1]Sm-Nd'!$B$31</definedName>
    <definedName name="___SM7">'[1]Sm-Nd'!$B$29</definedName>
    <definedName name="___SM9">'[1]Sm-Nd'!$B$30</definedName>
    <definedName name="___SP2">'[1]Sm-Nd'!$B$26</definedName>
    <definedName name="___SP3">'[1]Sm-Nd'!$B$3</definedName>
    <definedName name="___SP4">'[1]Sm-Nd'!$B$4</definedName>
    <definedName name="___SP6">'[1]Sm-Nd'!$B$6</definedName>
    <definedName name="___SP7">'[1]Sm-Nd'!$B$24</definedName>
    <definedName name="___SP8">'[1]Sm-Nd'!$B$7</definedName>
    <definedName name="___SP9">'[1]Sm-Nd'!$B$25</definedName>
    <definedName name="__ND3">'[1]Sm-Nd'!$B$10</definedName>
    <definedName name="__ND4">'[1]Sm-Nd'!$B$11</definedName>
    <definedName name="__ND6">'[1]Sm-Nd'!$B$13</definedName>
    <definedName name="__ND8">'[1]Sm-Nd'!$B$14</definedName>
    <definedName name="__SM2">'[1]Sm-Nd'!$B$31</definedName>
    <definedName name="__SM7">'[1]Sm-Nd'!$B$29</definedName>
    <definedName name="__SM9">'[1]Sm-Nd'!$B$30</definedName>
    <definedName name="__SP2">'[1]Sm-Nd'!$B$26</definedName>
    <definedName name="__SP3">'[1]Sm-Nd'!$B$3</definedName>
    <definedName name="__SP4">'[1]Sm-Nd'!$B$4</definedName>
    <definedName name="__SP6">'[1]Sm-Nd'!$B$6</definedName>
    <definedName name="__SP7">'[1]Sm-Nd'!$B$24</definedName>
    <definedName name="__SP8">'[1]Sm-Nd'!$B$7</definedName>
    <definedName name="__SP9">'[1]Sm-Nd'!$B$25</definedName>
    <definedName name="_ND3">'Sm-Nd calculations'!$B$10</definedName>
    <definedName name="_ND4">'Sm-Nd calculations'!$B$11</definedName>
    <definedName name="_ND5">'Sm-Nd calculations'!$B$12</definedName>
    <definedName name="_ND6">'Sm-Nd calculations'!$B$13</definedName>
    <definedName name="_ND8">'Sm-Nd calculations'!$B$14</definedName>
    <definedName name="_SM2">'Sm-Nd calculations'!$B$31</definedName>
    <definedName name="_SM7">'Sm-Nd calculations'!$B$29</definedName>
    <definedName name="_SM9">'Sm-Nd calculations'!$B$30</definedName>
    <definedName name="_SP2">'Sm-Nd calculations'!$B$26</definedName>
    <definedName name="_SP3">'Sm-Nd calculations'!$B$3</definedName>
    <definedName name="_SP4">'Sm-Nd calculations'!$B$4</definedName>
    <definedName name="_SP5">'Sm-Nd calculations'!$B$5</definedName>
    <definedName name="_SP6">'Sm-Nd calculations'!$B$6</definedName>
    <definedName name="_SP7">'Sm-Nd calculations'!$B$24</definedName>
    <definedName name="_SP8">'Sm-Nd calculations'!$B$7</definedName>
    <definedName name="_SP9">'Sm-Nd calculations'!$B$25</definedName>
    <definedName name="A" localSheetId="1">'[1]Sm-Nd'!$B$17</definedName>
    <definedName name="A">'Sm-Nd calculations'!$B$17</definedName>
    <definedName name="AGE" localSheetId="1">'[1]Sm-Nd'!#REF!</definedName>
    <definedName name="AGE">'Sm-Nd calculations'!#REF!</definedName>
    <definedName name="B" localSheetId="1">'[1]Sm-Nd'!$B$18</definedName>
    <definedName name="B">'Sm-Nd calculations'!$B$18</definedName>
    <definedName name="CND" localSheetId="1">'[1]Sm-Nd'!$B$2</definedName>
    <definedName name="CND">'Sm-Nd calculations'!$B$2</definedName>
    <definedName name="CSM" localSheetId="1">'[1]Sm-Nd'!$B$23</definedName>
    <definedName name="CSM">'Sm-Nd calculations'!$B$23</definedName>
    <definedName name="D" localSheetId="1">'[1]Sm-Nd'!$B$19</definedName>
    <definedName name="D">'Sm-Nd calculations'!$B$19</definedName>
    <definedName name="E" localSheetId="1">'[1]Sm-Nd'!$B$34</definedName>
    <definedName name="E">'Sm-Nd calculations'!$B$34</definedName>
    <definedName name="F" localSheetId="1">'[1]Sm-Nd'!$B$35</definedName>
    <definedName name="F">'Sm-Nd calculations'!$B$35</definedName>
    <definedName name="G" localSheetId="1">'[1]Sm-Nd'!$B$36</definedName>
    <definedName name="G">'Sm-Nd calculations'!$B$36</definedName>
    <definedName name="_xlnm.Print_Area" localSheetId="6">'Sm-Nd calculations'!#REF!</definedName>
    <definedName name="_xlnm.Print_Titles" localSheetId="2">'Standards - A16-11429'!$A:$A,'Standards - A16-11429'!$1:$6</definedName>
    <definedName name="_xlnm.Print_Titles" localSheetId="3">'Standards - A17-01252'!$A:$A,'Standards - A17-01252'!$1:$6</definedName>
    <definedName name="_xlnm.Print_Titles" localSheetId="4">'Standards - A17-07254'!$A:$A,'Standards - A17-07254'!$1:$6</definedName>
    <definedName name="_xlnm.Print_Titles" localSheetId="0">'Whole rock data'!$A:$A,'Whole rock data'!$1:$6</definedName>
  </definedNames>
  <calcPr calcId="162913" calcMode="manual"/>
</workbook>
</file>

<file path=xl/calcChain.xml><?xml version="1.0" encoding="utf-8"?>
<calcChain xmlns="http://schemas.openxmlformats.org/spreadsheetml/2006/main">
  <c r="J54" i="7" l="1"/>
  <c r="I54" i="7"/>
  <c r="H54" i="7"/>
  <c r="G54" i="7"/>
  <c r="F54" i="7"/>
  <c r="E54" i="7"/>
  <c r="D54" i="7"/>
  <c r="J49" i="7"/>
  <c r="I49" i="7"/>
  <c r="H49" i="7"/>
  <c r="G49" i="7"/>
  <c r="F49" i="7"/>
  <c r="E49" i="7"/>
  <c r="D49" i="7"/>
  <c r="J48" i="7"/>
  <c r="I48" i="7"/>
  <c r="H48" i="7"/>
  <c r="G48" i="7"/>
  <c r="F48" i="7"/>
  <c r="E48" i="7"/>
  <c r="D48" i="7"/>
  <c r="J47" i="7"/>
  <c r="I47" i="7"/>
  <c r="H47" i="7"/>
  <c r="G47" i="7"/>
  <c r="F47" i="7"/>
  <c r="E47" i="7"/>
  <c r="D47" i="7"/>
  <c r="J44" i="7"/>
  <c r="I44" i="7"/>
  <c r="H44" i="7"/>
  <c r="G44" i="7"/>
  <c r="F44" i="7"/>
  <c r="E44" i="7"/>
  <c r="D44" i="7"/>
  <c r="J43" i="7"/>
  <c r="I43" i="7"/>
  <c r="H43" i="7"/>
  <c r="G43" i="7"/>
  <c r="F43" i="7"/>
  <c r="E43" i="7"/>
  <c r="D43" i="7"/>
  <c r="J42" i="7"/>
  <c r="I42" i="7"/>
  <c r="H42" i="7"/>
  <c r="G42" i="7"/>
  <c r="F42" i="7"/>
  <c r="E42" i="7"/>
  <c r="D42" i="7"/>
  <c r="J38" i="7"/>
  <c r="I38" i="7"/>
  <c r="H38" i="7"/>
  <c r="H39" i="7" s="1"/>
  <c r="G38" i="7"/>
  <c r="F38" i="7"/>
  <c r="E38" i="7"/>
  <c r="D38" i="7"/>
  <c r="B36" i="7"/>
  <c r="B35" i="7"/>
  <c r="B34" i="7"/>
  <c r="B19" i="7"/>
  <c r="B18" i="7"/>
  <c r="B17" i="7"/>
  <c r="G39" i="7" l="1"/>
  <c r="G18" i="7" s="1"/>
  <c r="J39" i="7"/>
  <c r="J18" i="7" s="1"/>
  <c r="H24" i="7"/>
  <c r="H25" i="7" s="1"/>
  <c r="H29" i="7" s="1"/>
  <c r="F39" i="7"/>
  <c r="F41" i="7" s="1"/>
  <c r="D39" i="7"/>
  <c r="D41" i="7" s="1"/>
  <c r="E39" i="7"/>
  <c r="I39" i="7"/>
  <c r="I41" i="7" s="1"/>
  <c r="I13" i="7"/>
  <c r="I16" i="7" s="1"/>
  <c r="H41" i="7"/>
  <c r="H18" i="7"/>
  <c r="D13" i="7"/>
  <c r="D16" i="7" s="1"/>
  <c r="F13" i="7"/>
  <c r="F16" i="7" s="1"/>
  <c r="F24" i="7"/>
  <c r="H13" i="7"/>
  <c r="H14" i="7" s="1"/>
  <c r="G24" i="7"/>
  <c r="J24" i="7"/>
  <c r="E13" i="7"/>
  <c r="E16" i="7" s="1"/>
  <c r="E40" i="7" s="1"/>
  <c r="E21" i="7" s="1"/>
  <c r="D24" i="7"/>
  <c r="D26" i="7" s="1"/>
  <c r="D50" i="7" s="1"/>
  <c r="D51" i="7" s="1"/>
  <c r="E24" i="7"/>
  <c r="E25" i="7" s="1"/>
  <c r="E29" i="7" s="1"/>
  <c r="I24" i="7"/>
  <c r="I25" i="7" s="1"/>
  <c r="I29" i="7" s="1"/>
  <c r="E14" i="7"/>
  <c r="G41" i="7"/>
  <c r="G13" i="7"/>
  <c r="J13" i="7"/>
  <c r="D18" i="7" l="1"/>
  <c r="I14" i="7"/>
  <c r="J41" i="7"/>
  <c r="H26" i="7"/>
  <c r="H50" i="7" s="1"/>
  <c r="H51" i="7" s="1"/>
  <c r="H28" i="7" s="1"/>
  <c r="E15" i="7"/>
  <c r="E19" i="7" s="1"/>
  <c r="F15" i="7"/>
  <c r="F19" i="7" s="1"/>
  <c r="I15" i="7"/>
  <c r="I19" i="7" s="1"/>
  <c r="F18" i="7"/>
  <c r="F14" i="7"/>
  <c r="D40" i="7"/>
  <c r="D21" i="7" s="1"/>
  <c r="D25" i="7"/>
  <c r="D29" i="7" s="1"/>
  <c r="E26" i="7"/>
  <c r="E50" i="7" s="1"/>
  <c r="E51" i="7" s="1"/>
  <c r="E28" i="7" s="1"/>
  <c r="I18" i="7"/>
  <c r="I40" i="7"/>
  <c r="I21" i="7" s="1"/>
  <c r="F40" i="7"/>
  <c r="F21" i="7" s="1"/>
  <c r="E41" i="7"/>
  <c r="E18" i="7"/>
  <c r="D14" i="7"/>
  <c r="D15" i="7"/>
  <c r="D19" i="7" s="1"/>
  <c r="J25" i="7"/>
  <c r="J29" i="7" s="1"/>
  <c r="J26" i="7"/>
  <c r="J50" i="7" s="1"/>
  <c r="J51" i="7" s="1"/>
  <c r="J52" i="7" s="1"/>
  <c r="J31" i="7" s="1"/>
  <c r="I26" i="7"/>
  <c r="I50" i="7" s="1"/>
  <c r="I51" i="7" s="1"/>
  <c r="I28" i="7" s="1"/>
  <c r="H15" i="7"/>
  <c r="H19" i="7" s="1"/>
  <c r="G25" i="7"/>
  <c r="G29" i="7" s="1"/>
  <c r="G26" i="7"/>
  <c r="G50" i="7" s="1"/>
  <c r="G51" i="7" s="1"/>
  <c r="G28" i="7" s="1"/>
  <c r="H16" i="7"/>
  <c r="H40" i="7" s="1"/>
  <c r="H21" i="7" s="1"/>
  <c r="F26" i="7"/>
  <c r="F50" i="7" s="1"/>
  <c r="F51" i="7" s="1"/>
  <c r="F52" i="7" s="1"/>
  <c r="F31" i="7" s="1"/>
  <c r="F25" i="7"/>
  <c r="F29" i="7" s="1"/>
  <c r="E52" i="7"/>
  <c r="J16" i="7"/>
  <c r="J40" i="7" s="1"/>
  <c r="J21" i="7" s="1"/>
  <c r="J14" i="7"/>
  <c r="J15" i="7"/>
  <c r="J19" i="7" s="1"/>
  <c r="D52" i="7"/>
  <c r="D31" i="7" s="1"/>
  <c r="D28" i="7"/>
  <c r="G16" i="7"/>
  <c r="G40" i="7" s="1"/>
  <c r="G21" i="7" s="1"/>
  <c r="G14" i="7"/>
  <c r="G15" i="7"/>
  <c r="G19" i="7" s="1"/>
  <c r="E31" i="7" l="1"/>
  <c r="H52" i="7"/>
  <c r="H31" i="7" s="1"/>
  <c r="H35" i="7" s="1"/>
  <c r="I52" i="7"/>
  <c r="I31" i="7" s="1"/>
  <c r="I33" i="7" s="1"/>
  <c r="I34" i="7" s="1"/>
  <c r="G52" i="7"/>
  <c r="G31" i="7" s="1"/>
  <c r="G33" i="7" s="1"/>
  <c r="G34" i="7" s="1"/>
  <c r="J28" i="7"/>
  <c r="F28" i="7"/>
  <c r="F35" i="7"/>
  <c r="F33" i="7"/>
  <c r="F34" i="7" s="1"/>
  <c r="J33" i="7"/>
  <c r="J34" i="7" s="1"/>
  <c r="J35" i="7"/>
  <c r="E33" i="7"/>
  <c r="E34" i="7" s="1"/>
  <c r="E35" i="7"/>
  <c r="H33" i="7"/>
  <c r="H34" i="7" s="1"/>
  <c r="D35" i="7"/>
  <c r="D33" i="7"/>
  <c r="D34" i="7" s="1"/>
  <c r="I35" i="7" l="1"/>
  <c r="G35" i="7"/>
</calcChain>
</file>

<file path=xl/sharedStrings.xml><?xml version="1.0" encoding="utf-8"?>
<sst xmlns="http://schemas.openxmlformats.org/spreadsheetml/2006/main" count="4150" uniqueCount="559">
  <si>
    <t>Report Number: A16-11429</t>
  </si>
  <si>
    <t>Report Date: 19/12/2016</t>
  </si>
  <si>
    <t>Analyte Symbol</t>
  </si>
  <si>
    <t>SiO2</t>
  </si>
  <si>
    <t>Al2O3</t>
  </si>
  <si>
    <t>Fe2O3(T)</t>
  </si>
  <si>
    <t>MnO</t>
  </si>
  <si>
    <t>MgO</t>
  </si>
  <si>
    <t>CaO</t>
  </si>
  <si>
    <t>Na2O</t>
  </si>
  <si>
    <t>K2O</t>
  </si>
  <si>
    <t>TiO2</t>
  </si>
  <si>
    <t>P2O5</t>
  </si>
  <si>
    <t>LOI</t>
  </si>
  <si>
    <t>Total</t>
  </si>
  <si>
    <t>Sc</t>
  </si>
  <si>
    <t>Be</t>
  </si>
  <si>
    <t>V</t>
  </si>
  <si>
    <t>Cr</t>
  </si>
  <si>
    <t>Co</t>
  </si>
  <si>
    <t>Ni</t>
  </si>
  <si>
    <t>Cu</t>
  </si>
  <si>
    <t>Zn</t>
  </si>
  <si>
    <t>Ga</t>
  </si>
  <si>
    <t>Ge</t>
  </si>
  <si>
    <t>As</t>
  </si>
  <si>
    <t>Rb</t>
  </si>
  <si>
    <t>Sr</t>
  </si>
  <si>
    <t>Y</t>
  </si>
  <si>
    <t>Zr</t>
  </si>
  <si>
    <t>Nb</t>
  </si>
  <si>
    <t>Mo</t>
  </si>
  <si>
    <t>Ag</t>
  </si>
  <si>
    <t>In</t>
  </si>
  <si>
    <t>Sn</t>
  </si>
  <si>
    <t>Sb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</si>
  <si>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</si>
  <si>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</si>
  <si>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</si>
  <si>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</si>
  <si>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</si>
  <si>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</si>
  <si>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</si>
  <si>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</si>
  <si>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</si>
  <si>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</si>
  <si>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</si>
  <si>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</si>
  <si>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</si>
  <si>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</si>
  <si>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</si>
  <si>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</si>
  <si>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</si>
  <si>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</si>
  <si>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W</t>
  </si>
  <si>
    <t>Tl</t>
  </si>
  <si>
    <t>Pb</t>
  </si>
  <si>
    <t>Bi</t>
  </si>
  <si>
    <t>Th</t>
  </si>
  <si>
    <t>U</t>
  </si>
  <si>
    <t>Unit Symbol</t>
  </si>
  <si>
    <t>%</t>
  </si>
  <si>
    <t>ppm</t>
  </si>
  <si>
    <t>Detection Limit</t>
  </si>
  <si>
    <t>Analysis Method</t>
  </si>
  <si>
    <t>FUS-ICP</t>
  </si>
  <si>
    <t>FUS-MS</t>
  </si>
  <si>
    <t>&lt; 20</t>
  </si>
  <si>
    <t>&lt; 5</t>
  </si>
  <si>
    <t>&lt; 2</t>
  </si>
  <si>
    <t>&lt; 0.5</t>
  </si>
  <si>
    <t>&lt; 0.1</t>
  </si>
  <si>
    <t>&lt; 0.05</t>
  </si>
  <si>
    <t>&lt; 1</t>
  </si>
  <si>
    <t>&lt; 0.01</t>
  </si>
  <si>
    <t>&lt; 10</t>
  </si>
  <si>
    <t>&lt; 30</t>
  </si>
  <si>
    <t>&lt; 0.2</t>
  </si>
  <si>
    <t xml:space="preserve">16RAY-AP074A02 </t>
  </si>
  <si>
    <t xml:space="preserve">16RAY-AP075A02 </t>
  </si>
  <si>
    <t xml:space="preserve">16RAY-AP079A01 </t>
  </si>
  <si>
    <t xml:space="preserve">16RAY-AP087B02 </t>
  </si>
  <si>
    <t xml:space="preserve">16RAY-AP099A02 </t>
  </si>
  <si>
    <t>&lt; 0.005</t>
  </si>
  <si>
    <t xml:space="preserve">16RAY-AP113A02 </t>
  </si>
  <si>
    <t xml:space="preserve">16RAY-AP120B01 </t>
  </si>
  <si>
    <t xml:space="preserve">16RAY-AP123A02 </t>
  </si>
  <si>
    <t xml:space="preserve">16RAY-AP130C03 </t>
  </si>
  <si>
    <t xml:space="preserve">16RAY-AP172A02 </t>
  </si>
  <si>
    <t xml:space="preserve">16RAY-AP174A02 </t>
  </si>
  <si>
    <t xml:space="preserve">16RAY-AP178B01 </t>
  </si>
  <si>
    <t xml:space="preserve">16RAY-AP179A01 </t>
  </si>
  <si>
    <t xml:space="preserve">16RAY-AP199A01 </t>
  </si>
  <si>
    <t xml:space="preserve">16RAY-JR111A02 </t>
  </si>
  <si>
    <t xml:space="preserve">NIST 694 Meas </t>
  </si>
  <si>
    <t xml:space="preserve">NIST 694 Cert </t>
  </si>
  <si>
    <t xml:space="preserve">DNC-1 Meas </t>
  </si>
  <si>
    <t xml:space="preserve">DNC-1 Cert </t>
  </si>
  <si>
    <t xml:space="preserve">     47.15</t>
  </si>
  <si>
    <t xml:space="preserve">     18.34</t>
  </si>
  <si>
    <t xml:space="preserve">      9.97</t>
  </si>
  <si>
    <t xml:space="preserve">     0.150</t>
  </si>
  <si>
    <t xml:space="preserve">     10.13</t>
  </si>
  <si>
    <t xml:space="preserve">     11.49</t>
  </si>
  <si>
    <t xml:space="preserve">     1.890</t>
  </si>
  <si>
    <t xml:space="preserve">     0.234</t>
  </si>
  <si>
    <t xml:space="preserve">     0.480</t>
  </si>
  <si>
    <t xml:space="preserve">     0.070</t>
  </si>
  <si>
    <t xml:space="preserve">        31</t>
  </si>
  <si>
    <t xml:space="preserve">       270</t>
  </si>
  <si>
    <t xml:space="preserve">        57</t>
  </si>
  <si>
    <t xml:space="preserve">       247</t>
  </si>
  <si>
    <t xml:space="preserve">       100</t>
  </si>
  <si>
    <t xml:space="preserve">        70</t>
  </si>
  <si>
    <t xml:space="preserve">        15</t>
  </si>
  <si>
    <t xml:space="preserve">     144.0</t>
  </si>
  <si>
    <t xml:space="preserve">      18.0</t>
  </si>
  <si>
    <t xml:space="preserve">      0.96</t>
  </si>
  <si>
    <t xml:space="preserve">       118</t>
  </si>
  <si>
    <t xml:space="preserve">       3.6</t>
  </si>
  <si>
    <t xml:space="preserve">      5.20</t>
  </si>
  <si>
    <t xml:space="preserve">      0.59</t>
  </si>
  <si>
    <t xml:space="preserve">       2.0</t>
  </si>
  <si>
    <t xml:space="preserve">       6.3</t>
  </si>
  <si>
    <t xml:space="preserve">GBW 07113 Meas </t>
  </si>
  <si>
    <t xml:space="preserve">GBW 07113 Cert </t>
  </si>
  <si>
    <t xml:space="preserve">LKSD-3 Meas </t>
  </si>
  <si>
    <t xml:space="preserve">LKSD-3 Cert </t>
  </si>
  <si>
    <t xml:space="preserve">TDB-1 Meas </t>
  </si>
  <si>
    <t xml:space="preserve">TDB-1 Cert </t>
  </si>
  <si>
    <t xml:space="preserve">       251</t>
  </si>
  <si>
    <t xml:space="preserve">        92</t>
  </si>
  <si>
    <t xml:space="preserve">       323</t>
  </si>
  <si>
    <t xml:space="preserve">       155</t>
  </si>
  <si>
    <t xml:space="preserve">        36</t>
  </si>
  <si>
    <t xml:space="preserve">        17</t>
  </si>
  <si>
    <t xml:space="preserve">        41</t>
  </si>
  <si>
    <t xml:space="preserve">        23</t>
  </si>
  <si>
    <t xml:space="preserve">       2.1</t>
  </si>
  <si>
    <t xml:space="preserve">       3.4</t>
  </si>
  <si>
    <t xml:space="preserve">W-2a Meas </t>
  </si>
  <si>
    <t xml:space="preserve">W-2a Cert </t>
  </si>
  <si>
    <t xml:space="preserve">SY-4 Meas </t>
  </si>
  <si>
    <t xml:space="preserve">SY-4 Cert </t>
  </si>
  <si>
    <t xml:space="preserve">      49.9</t>
  </si>
  <si>
    <t xml:space="preserve">     20.69</t>
  </si>
  <si>
    <t xml:space="preserve">      6.21</t>
  </si>
  <si>
    <t xml:space="preserve">     0.108</t>
  </si>
  <si>
    <t xml:space="preserve">      0.54</t>
  </si>
  <si>
    <t xml:space="preserve">      8.05</t>
  </si>
  <si>
    <t xml:space="preserve">      7.10</t>
  </si>
  <si>
    <t xml:space="preserve">      1.66</t>
  </si>
  <si>
    <t xml:space="preserve">     0.287</t>
  </si>
  <si>
    <t xml:space="preserve">     0.131</t>
  </si>
  <si>
    <t xml:space="preserve">       1.1</t>
  </si>
  <si>
    <t xml:space="preserve">       2.6</t>
  </si>
  <si>
    <t xml:space="preserve">       8.0</t>
  </si>
  <si>
    <t xml:space="preserve">      1191</t>
  </si>
  <si>
    <t xml:space="preserve">       517</t>
  </si>
  <si>
    <t xml:space="preserve">       340</t>
  </si>
  <si>
    <t xml:space="preserve">CTA-AC-1 Meas </t>
  </si>
  <si>
    <t>&gt; 2000</t>
  </si>
  <si>
    <t>&gt; 3000</t>
  </si>
  <si>
    <t xml:space="preserve">CTA-AC-1 Cert </t>
  </si>
  <si>
    <t xml:space="preserve">      2.72</t>
  </si>
  <si>
    <t xml:space="preserve">      2176</t>
  </si>
  <si>
    <t xml:space="preserve">      3326</t>
  </si>
  <si>
    <t xml:space="preserve">      1087</t>
  </si>
  <si>
    <t xml:space="preserve">       162</t>
  </si>
  <si>
    <t xml:space="preserve">      46.7</t>
  </si>
  <si>
    <t xml:space="preserve">       124</t>
  </si>
  <si>
    <t xml:space="preserve">      13.9</t>
  </si>
  <si>
    <t xml:space="preserve">      11.4</t>
  </si>
  <si>
    <t xml:space="preserve">      1.08</t>
  </si>
  <si>
    <t xml:space="preserve">      2.65</t>
  </si>
  <si>
    <t xml:space="preserve">       4.4</t>
  </si>
  <si>
    <t xml:space="preserve">BIR-1a Meas </t>
  </si>
  <si>
    <t xml:space="preserve">BIR-1a Cert </t>
  </si>
  <si>
    <t xml:space="preserve">     47.96</t>
  </si>
  <si>
    <t xml:space="preserve">     15.50</t>
  </si>
  <si>
    <t xml:space="preserve">     11.30</t>
  </si>
  <si>
    <t xml:space="preserve">     0.175</t>
  </si>
  <si>
    <t xml:space="preserve">     9.700</t>
  </si>
  <si>
    <t xml:space="preserve">     13.30</t>
  </si>
  <si>
    <t xml:space="preserve">      1.82</t>
  </si>
  <si>
    <t xml:space="preserve">     0.030</t>
  </si>
  <si>
    <t xml:space="preserve">     0.021</t>
  </si>
  <si>
    <t xml:space="preserve">        44</t>
  </si>
  <si>
    <t xml:space="preserve">      0.58</t>
  </si>
  <si>
    <t xml:space="preserve">       370</t>
  </si>
  <si>
    <t xml:space="preserve">        52</t>
  </si>
  <si>
    <t xml:space="preserve">       170</t>
  </si>
  <si>
    <t xml:space="preserve">       125</t>
  </si>
  <si>
    <t xml:space="preserve">        16</t>
  </si>
  <si>
    <t xml:space="preserve">       110</t>
  </si>
  <si>
    <t xml:space="preserve">         6</t>
  </si>
  <si>
    <t xml:space="preserve">      0.63</t>
  </si>
  <si>
    <t xml:space="preserve">       1.9</t>
  </si>
  <si>
    <t xml:space="preserve">       2.5</t>
  </si>
  <si>
    <t xml:space="preserve">      0.55</t>
  </si>
  <si>
    <t xml:space="preserve">       1.7</t>
  </si>
  <si>
    <t xml:space="preserve">       0.3</t>
  </si>
  <si>
    <t xml:space="preserve">      0.60</t>
  </si>
  <si>
    <t xml:space="preserve">         3</t>
  </si>
  <si>
    <t xml:space="preserve">NCS DC86312 Meas </t>
  </si>
  <si>
    <t xml:space="preserve">NCS DC86312 Cert </t>
  </si>
  <si>
    <t xml:space="preserve">       976</t>
  </si>
  <si>
    <t xml:space="preserve">      2360</t>
  </si>
  <si>
    <t xml:space="preserve">       190</t>
  </si>
  <si>
    <t xml:space="preserve">      1600</t>
  </si>
  <si>
    <t xml:space="preserve">     225.0</t>
  </si>
  <si>
    <t xml:space="preserve">      34.6</t>
  </si>
  <si>
    <t xml:space="preserve">       183</t>
  </si>
  <si>
    <t xml:space="preserve">      96.2</t>
  </si>
  <si>
    <t xml:space="preserve">      15.1</t>
  </si>
  <si>
    <t xml:space="preserve">     87.79</t>
  </si>
  <si>
    <t xml:space="preserve">     11.96</t>
  </si>
  <si>
    <t xml:space="preserve">      23.6</t>
  </si>
  <si>
    <t xml:space="preserve">NCS DC70009 (GBW07241) Meas </t>
  </si>
  <si>
    <t>&gt; 1000</t>
  </si>
  <si>
    <t xml:space="preserve">NCS DC70009 (GBW07241) Cert </t>
  </si>
  <si>
    <t xml:space="preserve">       960</t>
  </si>
  <si>
    <t xml:space="preserve">      16.5</t>
  </si>
  <si>
    <t xml:space="preserve">      11.2</t>
  </si>
  <si>
    <t xml:space="preserve">      69.9</t>
  </si>
  <si>
    <t xml:space="preserve">       500</t>
  </si>
  <si>
    <t xml:space="preserve">       1.3</t>
  </si>
  <si>
    <t xml:space="preserve">      1701</t>
  </si>
  <si>
    <t xml:space="preserve">      23.7</t>
  </si>
  <si>
    <t xml:space="preserve">      60.3</t>
  </si>
  <si>
    <t xml:space="preserve">       7.9</t>
  </si>
  <si>
    <t xml:space="preserve">      32.9</t>
  </si>
  <si>
    <t xml:space="preserve">      12.5</t>
  </si>
  <si>
    <t xml:space="preserve">      0.16</t>
  </si>
  <si>
    <t xml:space="preserve">      14.8</t>
  </si>
  <si>
    <t xml:space="preserve">       3.3</t>
  </si>
  <si>
    <t xml:space="preserve">      20.7</t>
  </si>
  <si>
    <t xml:space="preserve">       4.5</t>
  </si>
  <si>
    <t xml:space="preserve">      13.4</t>
  </si>
  <si>
    <t xml:space="preserve">       2.2</t>
  </si>
  <si>
    <t xml:space="preserve">      14.9</t>
  </si>
  <si>
    <t xml:space="preserve">       2.4</t>
  </si>
  <si>
    <t xml:space="preserve">      2200</t>
  </si>
  <si>
    <t xml:space="preserve">      28.3</t>
  </si>
  <si>
    <t xml:space="preserve">OREAS 100a (Fusion) Meas </t>
  </si>
  <si>
    <t xml:space="preserve">OREAS 100a (Fusion) Cert </t>
  </si>
  <si>
    <t xml:space="preserve">      18.1</t>
  </si>
  <si>
    <t xml:space="preserve">       169</t>
  </si>
  <si>
    <t xml:space="preserve">       142</t>
  </si>
  <si>
    <t xml:space="preserve">      24.1</t>
  </si>
  <si>
    <t xml:space="preserve">       260</t>
  </si>
  <si>
    <t xml:space="preserve">       463</t>
  </si>
  <si>
    <t xml:space="preserve">      47.1</t>
  </si>
  <si>
    <t xml:space="preserve">       152</t>
  </si>
  <si>
    <t xml:space="preserve">      3.71</t>
  </si>
  <si>
    <t xml:space="preserve">      3.80</t>
  </si>
  <si>
    <t xml:space="preserve">      23.2</t>
  </si>
  <si>
    <t xml:space="preserve">      4.81</t>
  </si>
  <si>
    <t xml:space="preserve">      2.31</t>
  </si>
  <si>
    <t xml:space="preserve">      2.26</t>
  </si>
  <si>
    <t xml:space="preserve">      51.6</t>
  </si>
  <si>
    <t xml:space="preserve">       135</t>
  </si>
  <si>
    <t xml:space="preserve">OREAS 101a (Fusion) Meas </t>
  </si>
  <si>
    <t xml:space="preserve">OREAS 101a (Fusion) Cert </t>
  </si>
  <si>
    <t xml:space="preserve">      48.8</t>
  </si>
  <si>
    <t xml:space="preserve">       434</t>
  </si>
  <si>
    <t xml:space="preserve">      21.9</t>
  </si>
  <si>
    <t xml:space="preserve">       816</t>
  </si>
  <si>
    <t xml:space="preserve">      1396</t>
  </si>
  <si>
    <t xml:space="preserve">       134</t>
  </si>
  <si>
    <t xml:space="preserve">       403</t>
  </si>
  <si>
    <t xml:space="preserve">      8.06</t>
  </si>
  <si>
    <t xml:space="preserve">      33.3</t>
  </si>
  <si>
    <t xml:space="preserve">      6.46</t>
  </si>
  <si>
    <t xml:space="preserve">      19.5</t>
  </si>
  <si>
    <t xml:space="preserve">      2.90</t>
  </si>
  <si>
    <t xml:space="preserve">      17.5</t>
  </si>
  <si>
    <t xml:space="preserve">      2.66</t>
  </si>
  <si>
    <t xml:space="preserve">      36.6</t>
  </si>
  <si>
    <t xml:space="preserve">       422</t>
  </si>
  <si>
    <t xml:space="preserve">OREAS 101b (Fusion) Meas </t>
  </si>
  <si>
    <t xml:space="preserve">OREAS 101b (Fusion) Cert </t>
  </si>
  <si>
    <t xml:space="preserve">        47</t>
  </si>
  <si>
    <t xml:space="preserve">       416</t>
  </si>
  <si>
    <t xml:space="preserve">       178</t>
  </si>
  <si>
    <t xml:space="preserve">      20.9</t>
  </si>
  <si>
    <t xml:space="preserve">       789</t>
  </si>
  <si>
    <t xml:space="preserve">      1331</t>
  </si>
  <si>
    <t xml:space="preserve">       127</t>
  </si>
  <si>
    <t xml:space="preserve">       378</t>
  </si>
  <si>
    <t xml:space="preserve">        48</t>
  </si>
  <si>
    <t xml:space="preserve">      7.77</t>
  </si>
  <si>
    <t xml:space="preserve">      5.37</t>
  </si>
  <si>
    <t xml:space="preserve">      32.1</t>
  </si>
  <si>
    <t xml:space="preserve">      6.34</t>
  </si>
  <si>
    <t xml:space="preserve">      18.7</t>
  </si>
  <si>
    <t xml:space="preserve">      17.6</t>
  </si>
  <si>
    <t xml:space="preserve">      2.58</t>
  </si>
  <si>
    <t xml:space="preserve">      37.1</t>
  </si>
  <si>
    <t xml:space="preserve">JR-1 Meas </t>
  </si>
  <si>
    <t xml:space="preserve">JR-1 Cert </t>
  </si>
  <si>
    <t xml:space="preserve">      2.83</t>
  </si>
  <si>
    <t xml:space="preserve">      1.67</t>
  </si>
  <si>
    <t xml:space="preserve">      30.6</t>
  </si>
  <si>
    <t xml:space="preserve">      16.1</t>
  </si>
  <si>
    <t xml:space="preserve">      1.88</t>
  </si>
  <si>
    <t xml:space="preserve">      16.3</t>
  </si>
  <si>
    <t xml:space="preserve">       257</t>
  </si>
  <si>
    <t xml:space="preserve">      45.1</t>
  </si>
  <si>
    <t xml:space="preserve">      15.2</t>
  </si>
  <si>
    <t xml:space="preserve">      3.25</t>
  </si>
  <si>
    <t xml:space="preserve">     0.028</t>
  </si>
  <si>
    <t xml:space="preserve">      2.86</t>
  </si>
  <si>
    <t xml:space="preserve">      1.19</t>
  </si>
  <si>
    <t xml:space="preserve">      20.8</t>
  </si>
  <si>
    <t xml:space="preserve">      19.7</t>
  </si>
  <si>
    <t xml:space="preserve">      47.2</t>
  </si>
  <si>
    <t xml:space="preserve">      5.58</t>
  </si>
  <si>
    <t xml:space="preserve">      23.3</t>
  </si>
  <si>
    <t xml:space="preserve">      6.03</t>
  </si>
  <si>
    <t xml:space="preserve">      0.30</t>
  </si>
  <si>
    <t xml:space="preserve">      5.06</t>
  </si>
  <si>
    <t xml:space="preserve">      1.01</t>
  </si>
  <si>
    <t xml:space="preserve">      5.69</t>
  </si>
  <si>
    <t xml:space="preserve">      0.67</t>
  </si>
  <si>
    <t xml:space="preserve">      4.55</t>
  </si>
  <si>
    <t xml:space="preserve">      0.71</t>
  </si>
  <si>
    <t xml:space="preserve">      4.51</t>
  </si>
  <si>
    <t xml:space="preserve">      1.86</t>
  </si>
  <si>
    <t xml:space="preserve">      1.59</t>
  </si>
  <si>
    <t xml:space="preserve">      1.56</t>
  </si>
  <si>
    <t xml:space="preserve">      19.3</t>
  </si>
  <si>
    <t xml:space="preserve">      0.56</t>
  </si>
  <si>
    <t xml:space="preserve">      26.7</t>
  </si>
  <si>
    <t xml:space="preserve">      8.88</t>
  </si>
  <si>
    <t xml:space="preserve">16RAY-JR067A01 Orig </t>
  </si>
  <si>
    <t xml:space="preserve">16RAY-JR067A01 Dup </t>
  </si>
  <si>
    <t xml:space="preserve">16RAY-SI049A01 Orig </t>
  </si>
  <si>
    <t xml:space="preserve">16RAY-SI049A01 Dup </t>
  </si>
  <si>
    <t xml:space="preserve">16RAY-SI064A02 Orig </t>
  </si>
  <si>
    <t>16RAY-SI064A02 Split PREP DUP</t>
  </si>
  <si>
    <t xml:space="preserve">Method Blank </t>
  </si>
  <si>
    <t>&lt; 0.002</t>
  </si>
  <si>
    <t>Report Number: A17-01252</t>
  </si>
  <si>
    <t xml:space="preserve">16RAY-AP076A1 </t>
  </si>
  <si>
    <t xml:space="preserve">16RAY-AP076B1 </t>
  </si>
  <si>
    <t xml:space="preserve">16RAY-AP078C1 </t>
  </si>
  <si>
    <t xml:space="preserve">16RAY-AP088A1 </t>
  </si>
  <si>
    <t xml:space="preserve">16RAY-AP088D1 </t>
  </si>
  <si>
    <t xml:space="preserve">16RAY-AP093A1 </t>
  </si>
  <si>
    <t xml:space="preserve">16RAY-AP094A1 </t>
  </si>
  <si>
    <t xml:space="preserve">16RAY-AP095A1 </t>
  </si>
  <si>
    <t xml:space="preserve">16RAY-AP101A1 </t>
  </si>
  <si>
    <t xml:space="preserve">16RAY-AP104A1 </t>
  </si>
  <si>
    <t xml:space="preserve">16RAY-AP121B2 </t>
  </si>
  <si>
    <t xml:space="preserve">16RAY-AP151A1 </t>
  </si>
  <si>
    <t xml:space="preserve">16RAY-AP159A1 </t>
  </si>
  <si>
    <t xml:space="preserve">16RAY-AP172A1 </t>
  </si>
  <si>
    <t xml:space="preserve">16RAY-AP181A1 </t>
  </si>
  <si>
    <t xml:space="preserve">16RAY-AP195A1 </t>
  </si>
  <si>
    <t xml:space="preserve">16RAY-AP196D1 </t>
  </si>
  <si>
    <t xml:space="preserve">16RAY-AP202A1 </t>
  </si>
  <si>
    <t xml:space="preserve">16RAY-AP205A1 </t>
  </si>
  <si>
    <t xml:space="preserve">16RAY-AP206A1 </t>
  </si>
  <si>
    <t xml:space="preserve">16RAY-AP209A1 </t>
  </si>
  <si>
    <t xml:space="preserve">16RAY-AP212B1 </t>
  </si>
  <si>
    <t xml:space="preserve">16RAY-AP234A1 </t>
  </si>
  <si>
    <t>Report Date: 22/3/2017</t>
  </si>
  <si>
    <t xml:space="preserve">         5</t>
  </si>
  <si>
    <t xml:space="preserve">       2.7</t>
  </si>
  <si>
    <t xml:space="preserve">DTS-2b Meas </t>
  </si>
  <si>
    <t>&gt; 10000</t>
  </si>
  <si>
    <t xml:space="preserve">DTS-2b Cert </t>
  </si>
  <si>
    <t xml:space="preserve">      54.0</t>
  </si>
  <si>
    <t xml:space="preserve">      38.0</t>
  </si>
  <si>
    <t xml:space="preserve">       272</t>
  </si>
  <si>
    <t xml:space="preserve">      1.13</t>
  </si>
  <si>
    <t xml:space="preserve">      21.8</t>
  </si>
  <si>
    <t xml:space="preserve">         4</t>
  </si>
  <si>
    <t xml:space="preserve">       3.7</t>
  </si>
  <si>
    <t xml:space="preserve">       128</t>
  </si>
  <si>
    <t xml:space="preserve">       1.8</t>
  </si>
  <si>
    <t xml:space="preserve">       3.1</t>
  </si>
  <si>
    <t xml:space="preserve">      43.4</t>
  </si>
  <si>
    <t xml:space="preserve">      5.92</t>
  </si>
  <si>
    <t xml:space="preserve">      1.11</t>
  </si>
  <si>
    <t xml:space="preserve">      3.61</t>
  </si>
  <si>
    <t>Bureau Veritas Commodities Canada Ltd.</t>
  </si>
  <si>
    <t>Final Report</t>
  </si>
  <si>
    <t>Client:</t>
  </si>
  <si>
    <t>Geological Survey of Canada (Van)</t>
  </si>
  <si>
    <t>File Created:</t>
  </si>
  <si>
    <t>18-Mar-2016</t>
  </si>
  <si>
    <t>Job Number:</t>
  </si>
  <si>
    <t>VAN16000461</t>
  </si>
  <si>
    <t>Number of Samples:</t>
  </si>
  <si>
    <t>16</t>
  </si>
  <si>
    <t>Project:</t>
  </si>
  <si>
    <t>GEM Cordillera</t>
  </si>
  <si>
    <t>Shipment ID:</t>
  </si>
  <si>
    <t>NRCan-07M052461W</t>
  </si>
  <si>
    <t>P.O. Number:</t>
  </si>
  <si>
    <t>3000590741</t>
  </si>
  <si>
    <t>Received:</t>
  </si>
  <si>
    <t>11-Mar-2016</t>
  </si>
  <si>
    <t>Method</t>
  </si>
  <si>
    <t>WGHT</t>
  </si>
  <si>
    <t>LF200</t>
  </si>
  <si>
    <t>TC000</t>
  </si>
  <si>
    <t>AQ200</t>
  </si>
  <si>
    <t>Analyte</t>
  </si>
  <si>
    <t>Wgt</t>
  </si>
  <si>
    <t>Fe2O3</t>
  </si>
  <si>
    <t>Cr2O3</t>
  </si>
  <si>
    <t>Sum</t>
  </si>
  <si>
    <t>TOT/C</t>
  </si>
  <si>
    <t>TOT/S</t>
  </si>
  <si>
    <t>Cd</t>
  </si>
  <si>
    <t>Au</t>
  </si>
  <si>
    <t>Hg</t>
  </si>
  <si>
    <t>Se</t>
  </si>
  <si>
    <t>Unit</t>
  </si>
  <si>
    <t>KG</t>
  </si>
  <si>
    <t>PPM</t>
  </si>
  <si>
    <t>PPB</t>
  </si>
  <si>
    <t>MDL</t>
  </si>
  <si>
    <t>Sample</t>
  </si>
  <si>
    <t>Type</t>
  </si>
  <si>
    <t>15RAY-EW067A</t>
  </si>
  <si>
    <t>Rock</t>
  </si>
  <si>
    <t>&lt;20</t>
  </si>
  <si>
    <t>&lt;1</t>
  </si>
  <si>
    <t>&lt;0.5</t>
  </si>
  <si>
    <t>&lt;0.02</t>
  </si>
  <si>
    <t>&lt;0.1</t>
  </si>
  <si>
    <t>&lt;0.01</t>
  </si>
  <si>
    <t>&lt;0.002</t>
  </si>
  <si>
    <t>15RAY-JR074A</t>
  </si>
  <si>
    <t>15RAY-JR074C</t>
  </si>
  <si>
    <t>&lt;8</t>
  </si>
  <si>
    <t>15RAY-JR075A</t>
  </si>
  <si>
    <t>&lt;0.2</t>
  </si>
  <si>
    <t>&lt;0.3</t>
  </si>
  <si>
    <t>&lt;0.05</t>
  </si>
  <si>
    <t>15RAY-JR076A</t>
  </si>
  <si>
    <t>15RAY-JR087A</t>
  </si>
  <si>
    <t>15RAY-JR252B</t>
  </si>
  <si>
    <t>Pulp Duplicates</t>
  </si>
  <si>
    <t>REP</t>
  </si>
  <si>
    <t/>
  </si>
  <si>
    <t>Preparation Duplicates</t>
  </si>
  <si>
    <t>DUP</t>
  </si>
  <si>
    <t>Reference Materials</t>
  </si>
  <si>
    <t>STD GS311-1</t>
  </si>
  <si>
    <t>STD</t>
  </si>
  <si>
    <t>STD GS910-4</t>
  </si>
  <si>
    <t>STD SO-18</t>
  </si>
  <si>
    <t>STD SO-19</t>
  </si>
  <si>
    <t>STD DS10</t>
  </si>
  <si>
    <t>STD OREAS45EA</t>
  </si>
  <si>
    <t>BLK</t>
  </si>
  <si>
    <t>&lt;0.04</t>
  </si>
  <si>
    <t>&lt;0.03</t>
  </si>
  <si>
    <t>Prep Wash</t>
  </si>
  <si>
    <t>ROCK-VAN</t>
  </si>
  <si>
    <t>Prep Blank</t>
  </si>
  <si>
    <t>Data Column</t>
  </si>
  <si>
    <t>Data Value</t>
  </si>
  <si>
    <t>DATE</t>
  </si>
  <si>
    <t>DoNotDelete</t>
  </si>
  <si>
    <t>Spike Nd conc (CND)</t>
  </si>
  <si>
    <t>Abun 143</t>
  </si>
  <si>
    <t>Sample Name</t>
  </si>
  <si>
    <t>15RAYJR074A</t>
  </si>
  <si>
    <t>16RAYAP074A02</t>
  </si>
  <si>
    <t>16RAYAP075A02</t>
  </si>
  <si>
    <t>16RAYAP087B02</t>
  </si>
  <si>
    <t>16RAYAP130C03</t>
  </si>
  <si>
    <t>16RAYAP179A01</t>
  </si>
  <si>
    <t>16RAYAP199A01</t>
  </si>
  <si>
    <t>Abun 144</t>
  </si>
  <si>
    <t>Sample Wt. (g)</t>
  </si>
  <si>
    <t>Abun 145</t>
  </si>
  <si>
    <t>Spike Wt. (g)</t>
  </si>
  <si>
    <t>Abun 146</t>
  </si>
  <si>
    <t>146/144Nd</t>
  </si>
  <si>
    <t>Abun 148</t>
  </si>
  <si>
    <t>148/144Nd</t>
  </si>
  <si>
    <t>143/144Nd</t>
  </si>
  <si>
    <t>Natural Nd</t>
  </si>
  <si>
    <t>147/149Sm</t>
  </si>
  <si>
    <t>152/149 Sm</t>
  </si>
  <si>
    <t>AGE</t>
  </si>
  <si>
    <t>Nd Alpha Factor</t>
  </si>
  <si>
    <t>Corrected 146/144Nd</t>
  </si>
  <si>
    <t>Corrected 148/144Nd</t>
  </si>
  <si>
    <t>Nd Equation Constants</t>
  </si>
  <si>
    <t>Corrected 143/144Nd</t>
  </si>
  <si>
    <t>A</t>
  </si>
  <si>
    <t>B</t>
  </si>
  <si>
    <t>Nd (ppm)</t>
  </si>
  <si>
    <t>D (REPLACES C)</t>
  </si>
  <si>
    <t>Error Magnification Factor</t>
  </si>
  <si>
    <t>143Nd/144Nd (est)</t>
  </si>
  <si>
    <t>Spike Sm Concentration (CSM)</t>
  </si>
  <si>
    <t>Abun 147</t>
  </si>
  <si>
    <t>Sm Alpha Factor</t>
  </si>
  <si>
    <t>abun 149</t>
  </si>
  <si>
    <t>Corrected 147/149</t>
  </si>
  <si>
    <t>Abun 152</t>
  </si>
  <si>
    <t>Corrected 152/149</t>
  </si>
  <si>
    <t>Natural Sm</t>
  </si>
  <si>
    <t>Sm (ppm)</t>
  </si>
  <si>
    <t>Abun 149</t>
  </si>
  <si>
    <t>147Sm/144Nd</t>
  </si>
  <si>
    <t>SM EQUATION CONSTANTS</t>
  </si>
  <si>
    <t>143Nd/144Nd init</t>
  </si>
  <si>
    <t>E (replaces A)</t>
  </si>
  <si>
    <t>Eps Nd (CHUR)T</t>
  </si>
  <si>
    <t>F (replaces B)</t>
  </si>
  <si>
    <t>Tdm (0.214, 0.51315)</t>
  </si>
  <si>
    <t>G (replaces C)</t>
  </si>
  <si>
    <t>Nd Calculations:</t>
  </si>
  <si>
    <t>S (spike Nd added)</t>
  </si>
  <si>
    <t>M (spikeNd/normalNd)</t>
  </si>
  <si>
    <t>RG</t>
  </si>
  <si>
    <t>N4T (total 144Nd)</t>
  </si>
  <si>
    <t>R</t>
  </si>
  <si>
    <t>R1</t>
  </si>
  <si>
    <t>R2</t>
  </si>
  <si>
    <t>SM CALCULATIONS</t>
  </si>
  <si>
    <t>S</t>
  </si>
  <si>
    <t>R (second use)</t>
  </si>
  <si>
    <t>M</t>
  </si>
  <si>
    <t>T7 (total 147)</t>
  </si>
  <si>
    <t>CHUR (T=AGE)</t>
  </si>
  <si>
    <t>Sm/Nd ICP</t>
  </si>
  <si>
    <t>Sm/Nd ID</t>
  </si>
  <si>
    <t>143Nd/144Nd (current)</t>
  </si>
  <si>
    <t>143Nd/144Nd initial</t>
  </si>
  <si>
    <t>Report Number: A17-07254</t>
  </si>
  <si>
    <t>Report Date: 14/8/2017</t>
  </si>
  <si>
    <t xml:space="preserve">17RAY-AP021B2 </t>
  </si>
  <si>
    <t xml:space="preserve">17RAY-AP034A1 </t>
  </si>
  <si>
    <t xml:space="preserve">17RAY-AP035A2 </t>
  </si>
  <si>
    <t xml:space="preserve">17RAY-AP040A1 </t>
  </si>
  <si>
    <t xml:space="preserve">17RAY-AP041A1 </t>
  </si>
  <si>
    <t xml:space="preserve">17RAY-AP041B1 </t>
  </si>
  <si>
    <t xml:space="preserve">17RAY-AP041C1 </t>
  </si>
  <si>
    <t xml:space="preserve">17RAY-AP043A1 </t>
  </si>
  <si>
    <t xml:space="preserve">17RAY-AP043B1 </t>
  </si>
  <si>
    <t xml:space="preserve">17RAY-AP043C1 </t>
  </si>
  <si>
    <t xml:space="preserve">17RAY-AP044A1 </t>
  </si>
  <si>
    <t xml:space="preserve">17RAY-AP052A1 </t>
  </si>
  <si>
    <t xml:space="preserve">17RAY-AP053A1 </t>
  </si>
  <si>
    <t xml:space="preserve">      0.44</t>
  </si>
  <si>
    <t xml:space="preserve">      2.68</t>
  </si>
  <si>
    <t xml:space="preserve">17RAY-AP044A1 Orig </t>
  </si>
  <si>
    <t xml:space="preserve">17RAY-AP044A1 Dup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</si>
</sst>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"/>
    <numFmt numFmtId="165" formatCode="00"/>
    <numFmt numFmtId="166" formatCode="0.0"/>
    <numFmt numFmtId="167" formatCode="0.00000"/>
    <numFmt numFmtId="168" formatCode="0.000000"/>
    <numFmt numFmtId="169" formatCode="0.0000"/>
  </numFmts>
  <fonts count="14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11"/>
      <color rgb="FF000000"/>
      <name val="Calibri"/>
      <family val="2"/>
    </font>
    <font>
      <b/>
      <sz val="10"/>
      <name val="Arial"/>
      <family val="2"/>
    </font>
    <font>
      <sz val="10"/>
      <name val="Geneva"/>
    </font>
    <font>
      <b/>
      <sz val="14"/>
      <name val="Geneva"/>
    </font>
    <font>
      <sz val="14"/>
      <name val="Geneva"/>
    </font>
    <font>
      <b/>
      <sz val="14"/>
      <color indexed="10"/>
      <name val="Geneva"/>
    </font>
    <font>
      <sz val="9"/>
      <color indexed="8"/>
      <name val="Arial"/>
      <family val="2"/>
    </font>
    <font>
      <b/>
      <sz val="14"/>
      <color rgb="FFFF0000"/>
      <name val="Geneva"/>
    </font>
    <font>
      <i/>
      <sz val="14"/>
      <name val="Geneva"/>
    </font>
    <font>
      <sz val="10"/>
      <name val="Arial"/>
      <family val="2"/>
    </font>
    <font>
      <b/>
      <sz val="10"/>
      <name val="Genev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rgb="FF000000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5" fillId="0" borderId="0"/>
  </cellStyleXfs>
  <cellXfs count="69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4" fillId="0" borderId="0" xfId="2" applyNumberFormat="1" applyFont="1" applyFill="1" applyBorder="1" applyAlignment="1" applyProtection="1"/>
    <xf numFmtId="0" fontId="1" fillId="0" borderId="0" xfId="2"/>
    <xf numFmtId="0" fontId="4" fillId="0" borderId="0" xfId="2" applyNumberFormat="1" applyFont="1" applyFill="1" applyBorder="1" applyAlignment="1" applyProtection="1">
      <alignment horizontal="right"/>
    </xf>
    <xf numFmtId="0" fontId="1" fillId="0" borderId="0" xfId="2" applyNumberFormat="1" applyFont="1" applyFill="1" applyBorder="1" applyAlignment="1" applyProtection="1">
      <alignment horizontal="right"/>
    </xf>
    <xf numFmtId="2" fontId="1" fillId="0" borderId="0" xfId="2" applyNumberFormat="1" applyFont="1" applyFill="1" applyBorder="1" applyAlignment="1" applyProtection="1"/>
    <xf numFmtId="164" fontId="1" fillId="0" borderId="0" xfId="2" applyNumberFormat="1" applyFont="1" applyFill="1" applyBorder="1" applyAlignment="1" applyProtection="1"/>
    <xf numFmtId="165" fontId="1" fillId="0" borderId="0" xfId="2" applyNumberFormat="1" applyFont="1" applyFill="1" applyBorder="1" applyAlignment="1" applyProtection="1"/>
    <xf numFmtId="1" fontId="1" fillId="0" borderId="0" xfId="2" applyNumberFormat="1" applyFont="1" applyFill="1" applyBorder="1" applyAlignment="1" applyProtection="1"/>
    <xf numFmtId="166" fontId="1" fillId="0" borderId="0" xfId="2" applyNumberFormat="1" applyFont="1" applyFill="1" applyBorder="1" applyAlignment="1" applyProtection="1"/>
    <xf numFmtId="0" fontId="6" fillId="0" borderId="0" xfId="3" applyFont="1"/>
    <xf numFmtId="0" fontId="7" fillId="0" borderId="0" xfId="3" applyFont="1"/>
    <xf numFmtId="167" fontId="7" fillId="0" borderId="0" xfId="3" applyNumberFormat="1" applyFont="1"/>
    <xf numFmtId="0" fontId="9" fillId="0" borderId="0" xfId="3" applyFont="1" applyAlignment="1">
      <alignment horizontal="left"/>
    </xf>
    <xf numFmtId="0" fontId="10" fillId="0" borderId="0" xfId="3" applyFont="1"/>
    <xf numFmtId="167" fontId="10" fillId="0" borderId="0" xfId="3" applyNumberFormat="1" applyFont="1"/>
    <xf numFmtId="0" fontId="7" fillId="0" borderId="0" xfId="3" applyFont="1" applyFill="1"/>
    <xf numFmtId="0" fontId="6" fillId="0" borderId="0" xfId="3" applyFont="1" applyFill="1"/>
    <xf numFmtId="0" fontId="8" fillId="0" borderId="0" xfId="3" applyFont="1" applyFill="1"/>
    <xf numFmtId="168" fontId="8" fillId="0" borderId="0" xfId="3" applyNumberFormat="1" applyFont="1" applyFill="1"/>
    <xf numFmtId="0" fontId="10" fillId="0" borderId="0" xfId="3" applyFont="1" applyFill="1"/>
    <xf numFmtId="168" fontId="10" fillId="0" borderId="0" xfId="3" applyNumberFormat="1" applyFont="1" applyFill="1"/>
    <xf numFmtId="167" fontId="8" fillId="0" borderId="0" xfId="3" applyNumberFormat="1" applyFont="1" applyFill="1"/>
    <xf numFmtId="167" fontId="10" fillId="0" borderId="0" xfId="3" applyNumberFormat="1" applyFont="1" applyFill="1"/>
    <xf numFmtId="0" fontId="11" fillId="0" borderId="0" xfId="3" applyFont="1"/>
    <xf numFmtId="2" fontId="7" fillId="0" borderId="0" xfId="3" applyNumberFormat="1" applyFont="1"/>
    <xf numFmtId="164" fontId="7" fillId="0" borderId="0" xfId="3" applyNumberFormat="1" applyFont="1"/>
    <xf numFmtId="168" fontId="7" fillId="0" borderId="0" xfId="3" applyNumberFormat="1" applyFont="1"/>
    <xf numFmtId="169" fontId="7" fillId="0" borderId="0" xfId="3" applyNumberFormat="1" applyFont="1"/>
    <xf numFmtId="169" fontId="6" fillId="0" borderId="0" xfId="3" applyNumberFormat="1" applyFont="1"/>
    <xf numFmtId="1" fontId="7" fillId="0" borderId="0" xfId="3" applyNumberFormat="1" applyFont="1"/>
    <xf numFmtId="1" fontId="7" fillId="0" borderId="0" xfId="3" applyNumberFormat="1" applyFont="1" applyAlignment="1">
      <alignment horizontal="left"/>
    </xf>
    <xf numFmtId="0" fontId="13" fillId="0" borderId="0" xfId="3" applyFont="1" applyAlignment="1">
      <alignment horizontal="left"/>
    </xf>
    <xf numFmtId="0" fontId="13" fillId="0" borderId="0" xfId="3" applyFont="1" applyAlignment="1">
      <alignment horizontal="right"/>
    </xf>
    <xf numFmtId="0" fontId="5" fillId="0" borderId="0" xfId="3"/>
    <xf numFmtId="0" fontId="13" fillId="0" borderId="0" xfId="3" applyFont="1"/>
    <xf numFmtId="2" fontId="13" fillId="0" borderId="0" xfId="3" applyNumberFormat="1" applyFont="1"/>
    <xf numFmtId="2" fontId="5" fillId="0" borderId="0" xfId="3" applyNumberFormat="1"/>
    <xf numFmtId="168" fontId="13" fillId="0" borderId="0" xfId="3" applyNumberFormat="1" applyFont="1"/>
    <xf numFmtId="168" fontId="5" fillId="0" borderId="0" xfId="3" applyNumberFormat="1"/>
    <xf numFmtId="169" fontId="13" fillId="0" borderId="0" xfId="3" applyNumberFormat="1" applyFont="1"/>
    <xf numFmtId="169" fontId="5" fillId="0" borderId="0" xfId="3" applyNumberFormat="1"/>
    <xf numFmtId="164" fontId="5" fillId="0" borderId="0" xfId="3" applyNumberFormat="1"/>
    <xf numFmtId="0" fontId="13" fillId="0" borderId="0" xfId="3" applyFont="1" applyFill="1" applyAlignment="1">
      <alignment horizontal="right"/>
    </xf>
    <xf numFmtId="0" fontId="5" fillId="0" borderId="0" xfId="3" applyFill="1"/>
    <xf numFmtId="2" fontId="5" fillId="0" borderId="0" xfId="3" applyNumberFormat="1" applyFill="1"/>
    <xf numFmtId="168" fontId="5" fillId="0" borderId="0" xfId="3" applyNumberFormat="1" applyFill="1"/>
    <xf numFmtId="169" fontId="5" fillId="0" borderId="0" xfId="3" applyNumberFormat="1" applyFill="1"/>
    <xf numFmtId="1" fontId="5" fillId="0" borderId="0" xfId="3" applyNumberFormat="1" applyFill="1" applyAlignment="1">
      <alignment horizontal="left"/>
    </xf>
    <xf numFmtId="0" fontId="11" fillId="0" borderId="0" xfId="3" applyFont="1" applyFill="1"/>
    <xf numFmtId="2" fontId="7" fillId="0" borderId="0" xfId="3" applyNumberFormat="1" applyFont="1" applyFill="1"/>
    <xf numFmtId="164" fontId="7" fillId="0" borderId="0" xfId="3" applyNumberFormat="1" applyFont="1" applyFill="1"/>
    <xf numFmtId="168" fontId="7" fillId="0" borderId="0" xfId="3" applyNumberFormat="1" applyFont="1" applyFill="1"/>
    <xf numFmtId="169" fontId="7" fillId="0" borderId="0" xfId="3" applyNumberFormat="1" applyFont="1" applyFill="1"/>
    <xf numFmtId="1" fontId="7" fillId="0" borderId="0" xfId="3" applyNumberFormat="1" applyFont="1" applyFill="1"/>
    <xf numFmtId="1" fontId="7" fillId="0" borderId="0" xfId="3" applyNumberFormat="1" applyFont="1" applyFill="1" applyAlignment="1">
      <alignment horizontal="left"/>
    </xf>
    <xf numFmtId="0" fontId="2" fillId="0" borderId="0" xfId="1" applyFont="1" applyAlignment="1">
      <alignment horizontal="left"/>
    </xf>
    <xf numFmtId="0" fontId="3" fillId="0" borderId="0" xfId="1" applyAlignment="1">
      <alignment horizontal="right"/>
    </xf>
    <xf numFmtId="0" fontId="3" fillId="0" borderId="0" xfId="1"/>
    <xf numFmtId="0" fontId="2" fillId="0" borderId="0" xfId="1" applyFont="1" applyAlignment="1">
      <alignment horizontal="right"/>
    </xf>
    <xf numFmtId="0" fontId="2" fillId="0" borderId="1" xfId="1" applyFont="1" applyBorder="1" applyAlignment="1">
      <alignment horizontal="left"/>
    </xf>
    <xf numFmtId="0" fontId="2" fillId="0" borderId="1" xfId="1" applyFont="1" applyBorder="1" applyAlignment="1">
      <alignment horizontal="right"/>
    </xf>
    <xf numFmtId="0" fontId="3" fillId="0" borderId="0" xfId="1" applyAlignment="1">
      <alignment horizontal="left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Jim_Ryan_Nd_05_17_edit_NE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m-Nd"/>
      <sheetName val="data"/>
      <sheetName val="2 sigma errors"/>
    </sheetNames>
    <sheetDataSet>
      <sheetData sheetId="0" refreshError="1">
        <row r="2">
          <cell r="B2">
            <v>1.1169999999999999E-2</v>
          </cell>
        </row>
        <row r="3">
          <cell r="B3">
            <v>4.3400000000000001E-3</v>
          </cell>
        </row>
        <row r="4">
          <cell r="B4">
            <v>9.4500000000000001E-3</v>
          </cell>
        </row>
        <row r="6">
          <cell r="B6">
            <v>1.32E-2</v>
          </cell>
        </row>
        <row r="7">
          <cell r="B7">
            <v>0.95331999999999995</v>
          </cell>
        </row>
        <row r="10">
          <cell r="B10">
            <v>0.121976</v>
          </cell>
        </row>
        <row r="11">
          <cell r="B11">
            <v>0.23793800000000001</v>
          </cell>
        </row>
        <row r="13">
          <cell r="B13">
            <v>0.171767</v>
          </cell>
        </row>
        <row r="14">
          <cell r="B14">
            <v>5.7299999999999997E-2</v>
          </cell>
        </row>
        <row r="17">
          <cell r="B17">
            <v>0.22628956915999998</v>
          </cell>
        </row>
        <row r="18">
          <cell r="B18">
            <v>0.16299255643999999</v>
          </cell>
        </row>
        <row r="19">
          <cell r="B19">
            <v>1.5175834500000002E-3</v>
          </cell>
        </row>
        <row r="23">
          <cell r="B23">
            <v>1.1311999999999999E-2</v>
          </cell>
        </row>
        <row r="24">
          <cell r="B24">
            <v>3.3E-3</v>
          </cell>
        </row>
        <row r="25">
          <cell r="B25">
            <v>0.97599999999999998</v>
          </cell>
        </row>
        <row r="26">
          <cell r="B26">
            <v>6.6E-3</v>
          </cell>
        </row>
        <row r="29">
          <cell r="B29">
            <v>0.14996000000000001</v>
          </cell>
        </row>
        <row r="30">
          <cell r="B30">
            <v>0.13819999999999999</v>
          </cell>
        </row>
        <row r="31">
          <cell r="B31">
            <v>0.26739000000000002</v>
          </cell>
        </row>
        <row r="34">
          <cell r="B34">
            <v>-0.1459049</v>
          </cell>
        </row>
        <row r="35">
          <cell r="B35">
            <v>-1.0734899999999986E-4</v>
          </cell>
        </row>
        <row r="36">
          <cell r="B36">
            <v>-0.26006052000000002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95"/>
  <sheetViews>
    <sheetView tabSelected="1" workbookViewId="0">
      <pane xSplit="1" ySplit="6" topLeftCell="B7" activePane="bottomRight" state="frozen"/>
      <selection activeCell="BF54" sqref="BF54"/>
      <selection pane="topRight"/>
      <selection pane="bottomLeft"/>
      <selection pane="bottomRight" activeCell="B39" sqref="B39"/>
    </sheetView>
  </sheetViews>
  <sheetFormatPr defaultRowHeight="15"/>
  <cols>
    <col min="1" max="1" width="22.42578125" style="1" bestFit="1" customWidth="1"/>
    <col min="2" max="58" width="19" style="3" customWidth="1"/>
  </cols>
  <sheetData>
    <row r="1" spans="1:58">
      <c r="A1" s="2" t="s">
        <v>0</v>
      </c>
    </row>
    <row r="2" spans="1:58">
      <c r="A2" s="4" t="s">
        <v>1</v>
      </c>
    </row>
    <row r="3" spans="1:58">
      <c r="A3" s="2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  <c r="P3" s="4" t="s">
        <v>17</v>
      </c>
      <c r="Q3" s="4" t="s">
        <v>18</v>
      </c>
      <c r="R3" s="4" t="s">
        <v>19</v>
      </c>
      <c r="S3" s="4" t="s">
        <v>20</v>
      </c>
      <c r="T3" s="4" t="s">
        <v>21</v>
      </c>
      <c r="U3" s="4" t="s">
        <v>22</v>
      </c>
      <c r="V3" s="4" t="s">
        <v>23</v>
      </c>
      <c r="W3" s="4" t="s">
        <v>24</v>
      </c>
      <c r="X3" s="4" t="s">
        <v>25</v>
      </c>
      <c r="Y3" s="4" t="s">
        <v>26</v>
      </c>
      <c r="Z3" s="4" t="s">
        <v>27</v>
      </c>
      <c r="AA3" s="4" t="s">
        <v>28</v>
      </c>
      <c r="AB3" s="4" t="s">
        <v>29</v>
      </c>
      <c r="AC3" s="4" t="s">
        <v>30</v>
      </c>
      <c r="AD3" s="4" t="s">
        <v>31</v>
      </c>
      <c r="AE3" s="4" t="s">
        <v>32</v>
      </c>
      <c r="AF3" s="4" t="s">
        <v>33</v>
      </c>
      <c r="AG3" s="4" t="s">
        <v>34</v>
      </c>
      <c r="AH3" s="4" t="s">
        <v>35</v>
      </c>
      <c r="AI3" s="4" t="s">
        <v>36</v>
      </c>
      <c r="AJ3" s="4" t="s">
        <v>37</v>
      </c>
      <c r="AK3" s="4" t="s">
        <v>38</v>
      </c>
      <c r="AL3" s="4" t="s">
        <v>39</v>
      </c>
      <c r="AM3" s="4" t="s">
        <v>40</v>
      </c>
      <c r="AN3" s="4" t="s">
        <v>41</v>
      </c>
      <c r="AO3" s="4" t="s">
        <v>42</v>
      </c>
      <c r="AP3" s="4" t="s">
        <v>43</v>
      </c>
      <c r="AQ3" s="4" t="s">
        <v>44</v>
      </c>
      <c r="AR3" s="4" t="s">
        <v>45</v>
      </c>
      <c r="AS3" s="4" t="s">
        <v>46</v>
      </c>
      <c r="AT3" s="4" t="s">
        <v>47</v>
      </c>
      <c r="AU3" s="4" t="s">
        <v>48</v>
      </c>
      <c r="AV3" s="4" t="s">
        <v>49</v>
      </c>
      <c r="AW3" s="4" t="s">
        <v>50</v>
      </c>
      <c r="AX3" s="4" t="s">
        <v>51</v>
      </c>
      <c r="AY3" s="4" t="s">
        <v>52</v>
      </c>
      <c r="AZ3" s="4" t="s">
        <v>53</v>
      </c>
      <c r="BA3" s="4" t="s">
        <v>54</v>
      </c>
      <c r="BB3" s="4" t="s">
        <v>55</v>
      </c>
      <c r="BC3" s="4" t="s">
        <v>56</v>
      </c>
      <c r="BD3" s="4" t="s">
        <v>57</v>
      </c>
      <c r="BE3" s="4" t="s">
        <v>58</v>
      </c>
      <c r="BF3" s="4" t="s">
        <v>59</v>
      </c>
    </row>
    <row r="4" spans="1:58">
      <c r="A4" s="2" t="s">
        <v>60</v>
      </c>
      <c r="B4" s="4" t="s">
        <v>61</v>
      </c>
      <c r="C4" s="4" t="s">
        <v>61</v>
      </c>
      <c r="D4" s="4" t="s">
        <v>61</v>
      </c>
      <c r="E4" s="4" t="s">
        <v>61</v>
      </c>
      <c r="F4" s="4" t="s">
        <v>61</v>
      </c>
      <c r="G4" s="4" t="s">
        <v>61</v>
      </c>
      <c r="H4" s="4" t="s">
        <v>61</v>
      </c>
      <c r="I4" s="4" t="s">
        <v>61</v>
      </c>
      <c r="J4" s="4" t="s">
        <v>61</v>
      </c>
      <c r="K4" s="4" t="s">
        <v>61</v>
      </c>
      <c r="L4" s="4" t="s">
        <v>61</v>
      </c>
      <c r="M4" s="4" t="s">
        <v>61</v>
      </c>
      <c r="N4" s="4" t="s">
        <v>62</v>
      </c>
      <c r="O4" s="4" t="s">
        <v>62</v>
      </c>
      <c r="P4" s="4" t="s">
        <v>62</v>
      </c>
      <c r="Q4" s="4" t="s">
        <v>62</v>
      </c>
      <c r="R4" s="4" t="s">
        <v>62</v>
      </c>
      <c r="S4" s="4" t="s">
        <v>62</v>
      </c>
      <c r="T4" s="4" t="s">
        <v>62</v>
      </c>
      <c r="U4" s="4" t="s">
        <v>62</v>
      </c>
      <c r="V4" s="4" t="s">
        <v>62</v>
      </c>
      <c r="W4" s="4" t="s">
        <v>62</v>
      </c>
      <c r="X4" s="4" t="s">
        <v>62</v>
      </c>
      <c r="Y4" s="4" t="s">
        <v>62</v>
      </c>
      <c r="Z4" s="4" t="s">
        <v>62</v>
      </c>
      <c r="AA4" s="4" t="s">
        <v>62</v>
      </c>
      <c r="AB4" s="4" t="s">
        <v>62</v>
      </c>
      <c r="AC4" s="4" t="s">
        <v>62</v>
      </c>
      <c r="AD4" s="4" t="s">
        <v>62</v>
      </c>
      <c r="AE4" s="4" t="s">
        <v>62</v>
      </c>
      <c r="AF4" s="4" t="s">
        <v>62</v>
      </c>
      <c r="AG4" s="4" t="s">
        <v>62</v>
      </c>
      <c r="AH4" s="4" t="s">
        <v>62</v>
      </c>
      <c r="AI4" s="4" t="s">
        <v>62</v>
      </c>
      <c r="AJ4" s="4" t="s">
        <v>62</v>
      </c>
      <c r="AK4" s="4" t="s">
        <v>62</v>
      </c>
      <c r="AL4" s="4" t="s">
        <v>62</v>
      </c>
      <c r="AM4" s="4" t="s">
        <v>62</v>
      </c>
      <c r="AN4" s="4" t="s">
        <v>62</v>
      </c>
      <c r="AO4" s="4" t="s">
        <v>62</v>
      </c>
      <c r="AP4" s="4" t="s">
        <v>62</v>
      </c>
      <c r="AQ4" s="4" t="s">
        <v>62</v>
      </c>
      <c r="AR4" s="4" t="s">
        <v>62</v>
      </c>
      <c r="AS4" s="4" t="s">
        <v>62</v>
      </c>
      <c r="AT4" s="4" t="s">
        <v>62</v>
      </c>
      <c r="AU4" s="4" t="s">
        <v>62</v>
      </c>
      <c r="AV4" s="4" t="s">
        <v>62</v>
      </c>
      <c r="AW4" s="4" t="s">
        <v>62</v>
      </c>
      <c r="AX4" s="4" t="s">
        <v>62</v>
      </c>
      <c r="AY4" s="4" t="s">
        <v>62</v>
      </c>
      <c r="AZ4" s="4" t="s">
        <v>62</v>
      </c>
      <c r="BA4" s="4" t="s">
        <v>62</v>
      </c>
      <c r="BB4" s="4" t="s">
        <v>62</v>
      </c>
      <c r="BC4" s="4" t="s">
        <v>62</v>
      </c>
      <c r="BD4" s="4" t="s">
        <v>62</v>
      </c>
      <c r="BE4" s="4" t="s">
        <v>62</v>
      </c>
      <c r="BF4" s="4" t="s">
        <v>62</v>
      </c>
    </row>
    <row r="5" spans="1:58">
      <c r="A5" s="2" t="s">
        <v>63</v>
      </c>
      <c r="B5" s="4">
        <v>0.01</v>
      </c>
      <c r="C5" s="4">
        <v>0.01</v>
      </c>
      <c r="D5" s="4">
        <v>0.01</v>
      </c>
      <c r="E5" s="4">
        <v>1E-3</v>
      </c>
      <c r="F5" s="4">
        <v>0.01</v>
      </c>
      <c r="G5" s="4">
        <v>0.01</v>
      </c>
      <c r="H5" s="4">
        <v>0.01</v>
      </c>
      <c r="I5" s="4">
        <v>0.01</v>
      </c>
      <c r="J5" s="4">
        <v>1E-3</v>
      </c>
      <c r="K5" s="4">
        <v>0.01</v>
      </c>
      <c r="L5" s="4"/>
      <c r="M5" s="4">
        <v>0.01</v>
      </c>
      <c r="N5" s="4">
        <v>1</v>
      </c>
      <c r="O5" s="4">
        <v>1</v>
      </c>
      <c r="P5" s="4">
        <v>5</v>
      </c>
      <c r="Q5" s="4">
        <v>20</v>
      </c>
      <c r="R5" s="4">
        <v>1</v>
      </c>
      <c r="S5" s="4">
        <v>20</v>
      </c>
      <c r="T5" s="4">
        <v>10</v>
      </c>
      <c r="U5" s="4">
        <v>30</v>
      </c>
      <c r="V5" s="4">
        <v>1</v>
      </c>
      <c r="W5" s="4">
        <v>0.5</v>
      </c>
      <c r="X5" s="4">
        <v>5</v>
      </c>
      <c r="Y5" s="4">
        <v>1</v>
      </c>
      <c r="Z5" s="4">
        <v>2</v>
      </c>
      <c r="AA5" s="4">
        <v>0.5</v>
      </c>
      <c r="AB5" s="4">
        <v>1</v>
      </c>
      <c r="AC5" s="4">
        <v>0.2</v>
      </c>
      <c r="AD5" s="4">
        <v>2</v>
      </c>
      <c r="AE5" s="4">
        <v>0.5</v>
      </c>
      <c r="AF5" s="4">
        <v>0.1</v>
      </c>
      <c r="AG5" s="4">
        <v>1</v>
      </c>
      <c r="AH5" s="4">
        <v>0.2</v>
      </c>
      <c r="AI5" s="4">
        <v>0.1</v>
      </c>
      <c r="AJ5" s="4">
        <v>2</v>
      </c>
      <c r="AK5" s="4">
        <v>0.05</v>
      </c>
      <c r="AL5" s="4">
        <v>0.05</v>
      </c>
      <c r="AM5" s="4">
        <v>0.01</v>
      </c>
      <c r="AN5" s="4">
        <v>0.05</v>
      </c>
      <c r="AO5" s="4">
        <v>0.01</v>
      </c>
      <c r="AP5" s="4">
        <v>5.0000000000000001E-3</v>
      </c>
      <c r="AQ5" s="4">
        <v>0.01</v>
      </c>
      <c r="AR5" s="4">
        <v>0.01</v>
      </c>
      <c r="AS5" s="4">
        <v>0.01</v>
      </c>
      <c r="AT5" s="4">
        <v>0.01</v>
      </c>
      <c r="AU5" s="4">
        <v>0.01</v>
      </c>
      <c r="AV5" s="4">
        <v>5.0000000000000001E-3</v>
      </c>
      <c r="AW5" s="4">
        <v>0.01</v>
      </c>
      <c r="AX5" s="4">
        <v>2E-3</v>
      </c>
      <c r="AY5" s="4">
        <v>0.1</v>
      </c>
      <c r="AZ5" s="4">
        <v>0.01</v>
      </c>
      <c r="BA5" s="4">
        <v>0.5</v>
      </c>
      <c r="BB5" s="4">
        <v>0.05</v>
      </c>
      <c r="BC5" s="4">
        <v>5</v>
      </c>
      <c r="BD5" s="4">
        <v>0.1</v>
      </c>
      <c r="BE5" s="4">
        <v>0.05</v>
      </c>
      <c r="BF5" s="4">
        <v>0.01</v>
      </c>
    </row>
    <row r="6" spans="1:58">
      <c r="A6" s="5" t="s">
        <v>64</v>
      </c>
      <c r="B6" s="6" t="s">
        <v>65</v>
      </c>
      <c r="C6" s="6" t="s">
        <v>65</v>
      </c>
      <c r="D6" s="6" t="s">
        <v>65</v>
      </c>
      <c r="E6" s="6" t="s">
        <v>65</v>
      </c>
      <c r="F6" s="6" t="s">
        <v>65</v>
      </c>
      <c r="G6" s="6" t="s">
        <v>65</v>
      </c>
      <c r="H6" s="6" t="s">
        <v>65</v>
      </c>
      <c r="I6" s="6" t="s">
        <v>65</v>
      </c>
      <c r="J6" s="6" t="s">
        <v>65</v>
      </c>
      <c r="K6" s="6" t="s">
        <v>65</v>
      </c>
      <c r="L6" s="6" t="s">
        <v>65</v>
      </c>
      <c r="M6" s="6" t="s">
        <v>65</v>
      </c>
      <c r="N6" s="6" t="s">
        <v>65</v>
      </c>
      <c r="O6" s="6" t="s">
        <v>65</v>
      </c>
      <c r="P6" s="6" t="s">
        <v>65</v>
      </c>
      <c r="Q6" s="6" t="s">
        <v>66</v>
      </c>
      <c r="R6" s="6" t="s">
        <v>66</v>
      </c>
      <c r="S6" s="6" t="s">
        <v>66</v>
      </c>
      <c r="T6" s="6" t="s">
        <v>66</v>
      </c>
      <c r="U6" s="6" t="s">
        <v>66</v>
      </c>
      <c r="V6" s="6" t="s">
        <v>66</v>
      </c>
      <c r="W6" s="6" t="s">
        <v>66</v>
      </c>
      <c r="X6" s="6" t="s">
        <v>66</v>
      </c>
      <c r="Y6" s="6" t="s">
        <v>66</v>
      </c>
      <c r="Z6" s="6" t="s">
        <v>65</v>
      </c>
      <c r="AA6" s="6" t="s">
        <v>66</v>
      </c>
      <c r="AB6" s="6" t="s">
        <v>65</v>
      </c>
      <c r="AC6" s="6" t="s">
        <v>66</v>
      </c>
      <c r="AD6" s="6" t="s">
        <v>66</v>
      </c>
      <c r="AE6" s="6" t="s">
        <v>66</v>
      </c>
      <c r="AF6" s="6" t="s">
        <v>66</v>
      </c>
      <c r="AG6" s="6" t="s">
        <v>66</v>
      </c>
      <c r="AH6" s="6" t="s">
        <v>66</v>
      </c>
      <c r="AI6" s="6" t="s">
        <v>66</v>
      </c>
      <c r="AJ6" s="6" t="s">
        <v>65</v>
      </c>
      <c r="AK6" s="6" t="s">
        <v>66</v>
      </c>
      <c r="AL6" s="6" t="s">
        <v>66</v>
      </c>
      <c r="AM6" s="6" t="s">
        <v>66</v>
      </c>
      <c r="AN6" s="6" t="s">
        <v>66</v>
      </c>
      <c r="AO6" s="6" t="s">
        <v>66</v>
      </c>
      <c r="AP6" s="6" t="s">
        <v>66</v>
      </c>
      <c r="AQ6" s="6" t="s">
        <v>66</v>
      </c>
      <c r="AR6" s="6" t="s">
        <v>66</v>
      </c>
      <c r="AS6" s="6" t="s">
        <v>66</v>
      </c>
      <c r="AT6" s="6" t="s">
        <v>66</v>
      </c>
      <c r="AU6" s="6" t="s">
        <v>66</v>
      </c>
      <c r="AV6" s="6" t="s">
        <v>66</v>
      </c>
      <c r="AW6" s="6" t="s">
        <v>66</v>
      </c>
      <c r="AX6" s="6" t="s">
        <v>66</v>
      </c>
      <c r="AY6" s="6" t="s">
        <v>66</v>
      </c>
      <c r="AZ6" s="6" t="s">
        <v>66</v>
      </c>
      <c r="BA6" s="6" t="s">
        <v>66</v>
      </c>
      <c r="BB6" s="6" t="s">
        <v>66</v>
      </c>
      <c r="BC6" s="6" t="s">
        <v>66</v>
      </c>
      <c r="BD6" s="6" t="s">
        <v>66</v>
      </c>
      <c r="BE6" s="6" t="s">
        <v>66</v>
      </c>
      <c r="BF6" s="6" t="s">
        <v>66</v>
      </c>
    </row>
    <row r="7" spans="1:58">
      <c r="A7" s="2" t="s">
        <v>78</v>
      </c>
      <c r="B7" s="4">
        <v>50.21</v>
      </c>
      <c r="C7" s="4">
        <v>13.2</v>
      </c>
      <c r="D7" s="4">
        <v>8.36</v>
      </c>
      <c r="E7" s="4">
        <v>0.155</v>
      </c>
      <c r="F7" s="4">
        <v>10.84</v>
      </c>
      <c r="G7" s="4">
        <v>12.75</v>
      </c>
      <c r="H7" s="4">
        <v>1.89</v>
      </c>
      <c r="I7" s="4">
        <v>0.12</v>
      </c>
      <c r="J7" s="4">
        <v>0.56100000000000005</v>
      </c>
      <c r="K7" s="4">
        <v>0.06</v>
      </c>
      <c r="L7" s="4">
        <v>2.04</v>
      </c>
      <c r="M7" s="4">
        <v>100.2</v>
      </c>
      <c r="N7" s="4">
        <v>48</v>
      </c>
      <c r="O7" s="4" t="s">
        <v>73</v>
      </c>
      <c r="P7" s="4">
        <v>242</v>
      </c>
      <c r="Q7" s="4">
        <v>680</v>
      </c>
      <c r="R7" s="4">
        <v>46</v>
      </c>
      <c r="S7" s="4">
        <v>170</v>
      </c>
      <c r="T7" s="4">
        <v>20</v>
      </c>
      <c r="U7" s="4">
        <v>50</v>
      </c>
      <c r="V7" s="4">
        <v>14</v>
      </c>
      <c r="W7" s="4">
        <v>1.8</v>
      </c>
      <c r="X7" s="4" t="s">
        <v>68</v>
      </c>
      <c r="Y7" s="4">
        <v>1</v>
      </c>
      <c r="Z7" s="4">
        <v>190</v>
      </c>
      <c r="AA7" s="4">
        <v>13.6</v>
      </c>
      <c r="AB7" s="4">
        <v>32</v>
      </c>
      <c r="AC7" s="4">
        <v>0.6</v>
      </c>
      <c r="AD7" s="4" t="s">
        <v>69</v>
      </c>
      <c r="AE7" s="4" t="s">
        <v>70</v>
      </c>
      <c r="AF7" s="4" t="s">
        <v>71</v>
      </c>
      <c r="AG7" s="4" t="s">
        <v>73</v>
      </c>
      <c r="AH7" s="4" t="s">
        <v>77</v>
      </c>
      <c r="AI7" s="4" t="s">
        <v>71</v>
      </c>
      <c r="AJ7" s="4">
        <v>53</v>
      </c>
      <c r="AK7" s="4">
        <v>3.2</v>
      </c>
      <c r="AL7" s="4">
        <v>7.9</v>
      </c>
      <c r="AM7" s="4">
        <v>1.1599999999999999</v>
      </c>
      <c r="AN7" s="4">
        <v>5.71</v>
      </c>
      <c r="AO7" s="4">
        <v>1.75</v>
      </c>
      <c r="AP7" s="4">
        <v>0.73599999999999999</v>
      </c>
      <c r="AQ7" s="4">
        <v>2.2999999999999998</v>
      </c>
      <c r="AR7" s="4">
        <v>0.39</v>
      </c>
      <c r="AS7" s="4">
        <v>2.4900000000000002</v>
      </c>
      <c r="AT7" s="4">
        <v>0.5</v>
      </c>
      <c r="AU7" s="4">
        <v>1.43</v>
      </c>
      <c r="AV7" s="4">
        <v>0.216</v>
      </c>
      <c r="AW7" s="4">
        <v>1.43</v>
      </c>
      <c r="AX7" s="4">
        <v>0.23699999999999999</v>
      </c>
      <c r="AY7" s="4">
        <v>1</v>
      </c>
      <c r="AZ7" s="4" t="s">
        <v>74</v>
      </c>
      <c r="BA7" s="4" t="s">
        <v>70</v>
      </c>
      <c r="BB7" s="4" t="s">
        <v>72</v>
      </c>
      <c r="BC7" s="4" t="s">
        <v>68</v>
      </c>
      <c r="BD7" s="4" t="s">
        <v>71</v>
      </c>
      <c r="BE7" s="4">
        <v>0.45</v>
      </c>
      <c r="BF7" s="4">
        <v>0.16</v>
      </c>
    </row>
    <row r="8" spans="1:58">
      <c r="A8" s="2" t="s">
        <v>79</v>
      </c>
      <c r="B8" s="4">
        <v>50.97</v>
      </c>
      <c r="C8" s="4">
        <v>16.53</v>
      </c>
      <c r="D8" s="4">
        <v>8.4700000000000006</v>
      </c>
      <c r="E8" s="4">
        <v>0.152</v>
      </c>
      <c r="F8" s="4">
        <v>7.19</v>
      </c>
      <c r="G8" s="4">
        <v>10.26</v>
      </c>
      <c r="H8" s="4">
        <v>3.66</v>
      </c>
      <c r="I8" s="4">
        <v>0.05</v>
      </c>
      <c r="J8" s="4">
        <v>0.46899999999999997</v>
      </c>
      <c r="K8" s="4">
        <v>0.05</v>
      </c>
      <c r="L8" s="4">
        <v>2.61</v>
      </c>
      <c r="M8" s="4">
        <v>100.4</v>
      </c>
      <c r="N8" s="4">
        <v>45</v>
      </c>
      <c r="O8" s="4" t="s">
        <v>73</v>
      </c>
      <c r="P8" s="4">
        <v>280</v>
      </c>
      <c r="Q8" s="4">
        <v>110</v>
      </c>
      <c r="R8" s="4">
        <v>40</v>
      </c>
      <c r="S8" s="4">
        <v>80</v>
      </c>
      <c r="T8" s="4">
        <v>140</v>
      </c>
      <c r="U8" s="4">
        <v>60</v>
      </c>
      <c r="V8" s="4">
        <v>15</v>
      </c>
      <c r="W8" s="4">
        <v>1.9</v>
      </c>
      <c r="X8" s="4" t="s">
        <v>68</v>
      </c>
      <c r="Y8" s="4" t="s">
        <v>73</v>
      </c>
      <c r="Z8" s="4">
        <v>384</v>
      </c>
      <c r="AA8" s="4">
        <v>10.4</v>
      </c>
      <c r="AB8" s="4">
        <v>19</v>
      </c>
      <c r="AC8" s="4">
        <v>2.2999999999999998</v>
      </c>
      <c r="AD8" s="4" t="s">
        <v>69</v>
      </c>
      <c r="AE8" s="4" t="s">
        <v>70</v>
      </c>
      <c r="AF8" s="4" t="s">
        <v>71</v>
      </c>
      <c r="AG8" s="4" t="s">
        <v>73</v>
      </c>
      <c r="AH8" s="4" t="s">
        <v>77</v>
      </c>
      <c r="AI8" s="4" t="s">
        <v>71</v>
      </c>
      <c r="AJ8" s="4">
        <v>58</v>
      </c>
      <c r="AK8" s="4">
        <v>2.2999999999999998</v>
      </c>
      <c r="AL8" s="4">
        <v>5.68</v>
      </c>
      <c r="AM8" s="4">
        <v>0.85</v>
      </c>
      <c r="AN8" s="4">
        <v>4.12</v>
      </c>
      <c r="AO8" s="4">
        <v>1.21</v>
      </c>
      <c r="AP8" s="4">
        <v>0.50800000000000001</v>
      </c>
      <c r="AQ8" s="4">
        <v>1.62</v>
      </c>
      <c r="AR8" s="4">
        <v>0.28999999999999998</v>
      </c>
      <c r="AS8" s="4">
        <v>1.88</v>
      </c>
      <c r="AT8" s="4">
        <v>0.39</v>
      </c>
      <c r="AU8" s="4">
        <v>1.0900000000000001</v>
      </c>
      <c r="AV8" s="4">
        <v>0.16400000000000001</v>
      </c>
      <c r="AW8" s="4">
        <v>1.1599999999999999</v>
      </c>
      <c r="AX8" s="4">
        <v>0.19900000000000001</v>
      </c>
      <c r="AY8" s="4">
        <v>0.5</v>
      </c>
      <c r="AZ8" s="4" t="s">
        <v>74</v>
      </c>
      <c r="BA8" s="4" t="s">
        <v>70</v>
      </c>
      <c r="BB8" s="4" t="s">
        <v>72</v>
      </c>
      <c r="BC8" s="4" t="s">
        <v>68</v>
      </c>
      <c r="BD8" s="4" t="s">
        <v>71</v>
      </c>
      <c r="BE8" s="4">
        <v>0.28000000000000003</v>
      </c>
      <c r="BF8" s="4">
        <v>0.1</v>
      </c>
    </row>
    <row r="9" spans="1:58">
      <c r="A9" s="2" t="s">
        <v>80</v>
      </c>
      <c r="B9" s="4">
        <v>49.7</v>
      </c>
      <c r="C9" s="4">
        <v>14.54</v>
      </c>
      <c r="D9" s="4">
        <v>9.4499999999999993</v>
      </c>
      <c r="E9" s="4">
        <v>0.17699999999999999</v>
      </c>
      <c r="F9" s="4">
        <v>7.24</v>
      </c>
      <c r="G9" s="4">
        <v>10.08</v>
      </c>
      <c r="H9" s="4">
        <v>3.11</v>
      </c>
      <c r="I9" s="4">
        <v>1.02</v>
      </c>
      <c r="J9" s="4">
        <v>0.88700000000000001</v>
      </c>
      <c r="K9" s="4">
        <v>7.0000000000000007E-2</v>
      </c>
      <c r="L9" s="4">
        <v>3.6</v>
      </c>
      <c r="M9" s="4">
        <v>99.87</v>
      </c>
      <c r="N9" s="4">
        <v>40</v>
      </c>
      <c r="O9" s="4" t="s">
        <v>73</v>
      </c>
      <c r="P9" s="4">
        <v>266</v>
      </c>
      <c r="Q9" s="4">
        <v>420</v>
      </c>
      <c r="R9" s="4">
        <v>45</v>
      </c>
      <c r="S9" s="4">
        <v>140</v>
      </c>
      <c r="T9" s="4">
        <v>60</v>
      </c>
      <c r="U9" s="4">
        <v>70</v>
      </c>
      <c r="V9" s="4">
        <v>15</v>
      </c>
      <c r="W9" s="4">
        <v>2.7</v>
      </c>
      <c r="X9" s="4" t="s">
        <v>68</v>
      </c>
      <c r="Y9" s="4">
        <v>31</v>
      </c>
      <c r="Z9" s="4">
        <v>178</v>
      </c>
      <c r="AA9" s="4">
        <v>19.600000000000001</v>
      </c>
      <c r="AB9" s="4">
        <v>46</v>
      </c>
      <c r="AC9" s="4">
        <v>4.5</v>
      </c>
      <c r="AD9" s="4" t="s">
        <v>69</v>
      </c>
      <c r="AE9" s="4" t="s">
        <v>70</v>
      </c>
      <c r="AF9" s="4" t="s">
        <v>71</v>
      </c>
      <c r="AG9" s="4" t="s">
        <v>73</v>
      </c>
      <c r="AH9" s="4" t="s">
        <v>77</v>
      </c>
      <c r="AI9" s="4">
        <v>2.1</v>
      </c>
      <c r="AJ9" s="4">
        <v>992</v>
      </c>
      <c r="AK9" s="4">
        <v>3.54</v>
      </c>
      <c r="AL9" s="4">
        <v>8.49</v>
      </c>
      <c r="AM9" s="4">
        <v>1.22</v>
      </c>
      <c r="AN9" s="4">
        <v>6.46</v>
      </c>
      <c r="AO9" s="4">
        <v>2.15</v>
      </c>
      <c r="AP9" s="4">
        <v>0.73299999999999998</v>
      </c>
      <c r="AQ9" s="4">
        <v>2.82</v>
      </c>
      <c r="AR9" s="4">
        <v>0.54</v>
      </c>
      <c r="AS9" s="4">
        <v>3.53</v>
      </c>
      <c r="AT9" s="4">
        <v>0.72</v>
      </c>
      <c r="AU9" s="4">
        <v>2.12</v>
      </c>
      <c r="AV9" s="4">
        <v>0.312</v>
      </c>
      <c r="AW9" s="4">
        <v>2.02</v>
      </c>
      <c r="AX9" s="4">
        <v>0.31900000000000001</v>
      </c>
      <c r="AY9" s="4">
        <v>1.1000000000000001</v>
      </c>
      <c r="AZ9" s="4">
        <v>0.23</v>
      </c>
      <c r="BA9" s="4" t="s">
        <v>70</v>
      </c>
      <c r="BB9" s="4" t="s">
        <v>72</v>
      </c>
      <c r="BC9" s="4" t="s">
        <v>68</v>
      </c>
      <c r="BD9" s="4" t="s">
        <v>71</v>
      </c>
      <c r="BE9" s="4">
        <v>0.36</v>
      </c>
      <c r="BF9" s="4">
        <v>0.08</v>
      </c>
    </row>
    <row r="10" spans="1:58">
      <c r="A10" s="2" t="s">
        <v>81</v>
      </c>
      <c r="B10" s="4">
        <v>62.54</v>
      </c>
      <c r="C10" s="4">
        <v>15.12</v>
      </c>
      <c r="D10" s="4">
        <v>6.45</v>
      </c>
      <c r="E10" s="4">
        <v>0.19900000000000001</v>
      </c>
      <c r="F10" s="4">
        <v>3.28</v>
      </c>
      <c r="G10" s="4">
        <v>4.1500000000000004</v>
      </c>
      <c r="H10" s="4">
        <v>3.66</v>
      </c>
      <c r="I10" s="4">
        <v>0.73</v>
      </c>
      <c r="J10" s="4">
        <v>0.78600000000000003</v>
      </c>
      <c r="K10" s="4">
        <v>0.22</v>
      </c>
      <c r="L10" s="4">
        <v>2.16</v>
      </c>
      <c r="M10" s="4">
        <v>99.29</v>
      </c>
      <c r="N10" s="4">
        <v>22</v>
      </c>
      <c r="O10" s="4" t="s">
        <v>73</v>
      </c>
      <c r="P10" s="4">
        <v>138</v>
      </c>
      <c r="Q10" s="4">
        <v>20</v>
      </c>
      <c r="R10" s="4">
        <v>14</v>
      </c>
      <c r="S10" s="4" t="s">
        <v>67</v>
      </c>
      <c r="T10" s="4">
        <v>50</v>
      </c>
      <c r="U10" s="4">
        <v>240</v>
      </c>
      <c r="V10" s="4">
        <v>18</v>
      </c>
      <c r="W10" s="4">
        <v>1.4</v>
      </c>
      <c r="X10" s="4" t="s">
        <v>68</v>
      </c>
      <c r="Y10" s="4">
        <v>12</v>
      </c>
      <c r="Z10" s="4">
        <v>190</v>
      </c>
      <c r="AA10" s="4">
        <v>26.6</v>
      </c>
      <c r="AB10" s="4">
        <v>93</v>
      </c>
      <c r="AC10" s="4">
        <v>3.8</v>
      </c>
      <c r="AD10" s="4" t="s">
        <v>69</v>
      </c>
      <c r="AE10" s="4" t="s">
        <v>70</v>
      </c>
      <c r="AF10" s="4" t="s">
        <v>71</v>
      </c>
      <c r="AG10" s="4" t="s">
        <v>73</v>
      </c>
      <c r="AH10" s="4" t="s">
        <v>77</v>
      </c>
      <c r="AI10" s="4">
        <v>0.5</v>
      </c>
      <c r="AJ10" s="4">
        <v>304</v>
      </c>
      <c r="AK10" s="4">
        <v>11.6</v>
      </c>
      <c r="AL10" s="4">
        <v>28.1</v>
      </c>
      <c r="AM10" s="4">
        <v>3.87</v>
      </c>
      <c r="AN10" s="4">
        <v>17.899999999999999</v>
      </c>
      <c r="AO10" s="4">
        <v>4.51</v>
      </c>
      <c r="AP10" s="4">
        <v>1.42</v>
      </c>
      <c r="AQ10" s="4">
        <v>4.68</v>
      </c>
      <c r="AR10" s="4">
        <v>0.74</v>
      </c>
      <c r="AS10" s="4">
        <v>4.95</v>
      </c>
      <c r="AT10" s="4">
        <v>0.99</v>
      </c>
      <c r="AU10" s="4">
        <v>2.79</v>
      </c>
      <c r="AV10" s="4">
        <v>0.45600000000000002</v>
      </c>
      <c r="AW10" s="4">
        <v>3</v>
      </c>
      <c r="AX10" s="4">
        <v>0.48599999999999999</v>
      </c>
      <c r="AY10" s="4">
        <v>2.7</v>
      </c>
      <c r="AZ10" s="4">
        <v>0.09</v>
      </c>
      <c r="BA10" s="4" t="s">
        <v>70</v>
      </c>
      <c r="BB10" s="4" t="s">
        <v>72</v>
      </c>
      <c r="BC10" s="4" t="s">
        <v>68</v>
      </c>
      <c r="BD10" s="4" t="s">
        <v>71</v>
      </c>
      <c r="BE10" s="4">
        <v>1.5</v>
      </c>
      <c r="BF10" s="4">
        <v>0.57999999999999996</v>
      </c>
    </row>
    <row r="11" spans="1:58">
      <c r="A11" s="2" t="s">
        <v>82</v>
      </c>
      <c r="B11" s="4">
        <v>41.04</v>
      </c>
      <c r="C11" s="4">
        <v>0.72</v>
      </c>
      <c r="D11" s="4">
        <v>8.42</v>
      </c>
      <c r="E11" s="4">
        <v>0.122</v>
      </c>
      <c r="F11" s="4">
        <v>43.77</v>
      </c>
      <c r="G11" s="4">
        <v>0.67</v>
      </c>
      <c r="H11" s="4">
        <v>7.0000000000000007E-2</v>
      </c>
      <c r="I11" s="4">
        <v>0.02</v>
      </c>
      <c r="J11" s="4">
        <v>8.9999999999999993E-3</v>
      </c>
      <c r="K11" s="4" t="s">
        <v>74</v>
      </c>
      <c r="L11" s="4">
        <v>5.56</v>
      </c>
      <c r="M11" s="4">
        <v>100.4</v>
      </c>
      <c r="N11" s="4">
        <v>9</v>
      </c>
      <c r="O11" s="4" t="s">
        <v>73</v>
      </c>
      <c r="P11" s="4">
        <v>40</v>
      </c>
      <c r="Q11" s="4">
        <v>3070</v>
      </c>
      <c r="R11" s="4">
        <v>121</v>
      </c>
      <c r="S11" s="4">
        <v>2610</v>
      </c>
      <c r="T11" s="4" t="s">
        <v>75</v>
      </c>
      <c r="U11" s="4">
        <v>60</v>
      </c>
      <c r="V11" s="4" t="s">
        <v>73</v>
      </c>
      <c r="W11" s="4">
        <v>1.1000000000000001</v>
      </c>
      <c r="X11" s="4" t="s">
        <v>68</v>
      </c>
      <c r="Y11" s="4" t="s">
        <v>73</v>
      </c>
      <c r="Z11" s="4" t="s">
        <v>69</v>
      </c>
      <c r="AA11" s="4" t="s">
        <v>70</v>
      </c>
      <c r="AB11" s="4">
        <v>3</v>
      </c>
      <c r="AC11" s="4" t="s">
        <v>77</v>
      </c>
      <c r="AD11" s="4" t="s">
        <v>69</v>
      </c>
      <c r="AE11" s="4" t="s">
        <v>70</v>
      </c>
      <c r="AF11" s="4" t="s">
        <v>71</v>
      </c>
      <c r="AG11" s="4" t="s">
        <v>73</v>
      </c>
      <c r="AH11" s="4" t="s">
        <v>77</v>
      </c>
      <c r="AI11" s="4">
        <v>0.1</v>
      </c>
      <c r="AJ11" s="4">
        <v>5</v>
      </c>
      <c r="AK11" s="4">
        <v>0.5</v>
      </c>
      <c r="AL11" s="4">
        <v>0.2</v>
      </c>
      <c r="AM11" s="4">
        <v>0.02</v>
      </c>
      <c r="AN11" s="4" t="s">
        <v>72</v>
      </c>
      <c r="AO11" s="4">
        <v>0.02</v>
      </c>
      <c r="AP11" s="4" t="s">
        <v>83</v>
      </c>
      <c r="AQ11" s="4">
        <v>0.03</v>
      </c>
      <c r="AR11" s="4" t="s">
        <v>74</v>
      </c>
      <c r="AS11" s="4">
        <v>0.03</v>
      </c>
      <c r="AT11" s="4" t="s">
        <v>74</v>
      </c>
      <c r="AU11" s="4">
        <v>0.03</v>
      </c>
      <c r="AV11" s="4">
        <v>5.0000000000000001E-3</v>
      </c>
      <c r="AW11" s="4">
        <v>0.04</v>
      </c>
      <c r="AX11" s="4">
        <v>7.0000000000000001E-3</v>
      </c>
      <c r="AY11" s="4" t="s">
        <v>71</v>
      </c>
      <c r="AZ11" s="4" t="s">
        <v>74</v>
      </c>
      <c r="BA11" s="4" t="s">
        <v>70</v>
      </c>
      <c r="BB11" s="4" t="s">
        <v>72</v>
      </c>
      <c r="BC11" s="4" t="s">
        <v>68</v>
      </c>
      <c r="BD11" s="4" t="s">
        <v>71</v>
      </c>
      <c r="BE11" s="4" t="s">
        <v>72</v>
      </c>
      <c r="BF11" s="4" t="s">
        <v>74</v>
      </c>
    </row>
    <row r="12" spans="1:58">
      <c r="A12" s="2" t="s">
        <v>84</v>
      </c>
      <c r="B12" s="4">
        <v>40.25</v>
      </c>
      <c r="C12" s="4">
        <v>0.99</v>
      </c>
      <c r="D12" s="4">
        <v>8.1300000000000008</v>
      </c>
      <c r="E12" s="4">
        <v>0.12</v>
      </c>
      <c r="F12" s="4">
        <v>40.71</v>
      </c>
      <c r="G12" s="4">
        <v>1.55</v>
      </c>
      <c r="H12" s="4">
        <v>0.03</v>
      </c>
      <c r="I12" s="4" t="s">
        <v>74</v>
      </c>
      <c r="J12" s="4">
        <v>1.4999999999999999E-2</v>
      </c>
      <c r="K12" s="4" t="s">
        <v>74</v>
      </c>
      <c r="L12" s="4">
        <v>7.8</v>
      </c>
      <c r="M12" s="4">
        <v>99.61</v>
      </c>
      <c r="N12" s="4">
        <v>11</v>
      </c>
      <c r="O12" s="4" t="s">
        <v>73</v>
      </c>
      <c r="P12" s="4">
        <v>48</v>
      </c>
      <c r="Q12" s="4">
        <v>3090</v>
      </c>
      <c r="R12" s="4">
        <v>116</v>
      </c>
      <c r="S12" s="4">
        <v>2390</v>
      </c>
      <c r="T12" s="4" t="s">
        <v>75</v>
      </c>
      <c r="U12" s="4">
        <v>40</v>
      </c>
      <c r="V12" s="4" t="s">
        <v>73</v>
      </c>
      <c r="W12" s="4">
        <v>0.9</v>
      </c>
      <c r="X12" s="4" t="s">
        <v>68</v>
      </c>
      <c r="Y12" s="4" t="s">
        <v>73</v>
      </c>
      <c r="Z12" s="4" t="s">
        <v>69</v>
      </c>
      <c r="AA12" s="4" t="s">
        <v>70</v>
      </c>
      <c r="AB12" s="4">
        <v>4</v>
      </c>
      <c r="AC12" s="4" t="s">
        <v>77</v>
      </c>
      <c r="AD12" s="4" t="s">
        <v>69</v>
      </c>
      <c r="AE12" s="4" t="s">
        <v>70</v>
      </c>
      <c r="AF12" s="4" t="s">
        <v>71</v>
      </c>
      <c r="AG12" s="4" t="s">
        <v>73</v>
      </c>
      <c r="AH12" s="4" t="s">
        <v>77</v>
      </c>
      <c r="AI12" s="4" t="s">
        <v>71</v>
      </c>
      <c r="AJ12" s="4">
        <v>2</v>
      </c>
      <c r="AK12" s="4" t="s">
        <v>72</v>
      </c>
      <c r="AL12" s="4">
        <v>0.13</v>
      </c>
      <c r="AM12" s="4">
        <v>0.01</v>
      </c>
      <c r="AN12" s="4" t="s">
        <v>72</v>
      </c>
      <c r="AO12" s="4" t="s">
        <v>74</v>
      </c>
      <c r="AP12" s="4">
        <v>7.0000000000000001E-3</v>
      </c>
      <c r="AQ12" s="4">
        <v>0.05</v>
      </c>
      <c r="AR12" s="4" t="s">
        <v>74</v>
      </c>
      <c r="AS12" s="4">
        <v>0.09</v>
      </c>
      <c r="AT12" s="4">
        <v>0.02</v>
      </c>
      <c r="AU12" s="4">
        <v>7.0000000000000007E-2</v>
      </c>
      <c r="AV12" s="4">
        <v>1.2999999999999999E-2</v>
      </c>
      <c r="AW12" s="4">
        <v>7.0000000000000007E-2</v>
      </c>
      <c r="AX12" s="4">
        <v>1.0999999999999999E-2</v>
      </c>
      <c r="AY12" s="4" t="s">
        <v>71</v>
      </c>
      <c r="AZ12" s="4" t="s">
        <v>74</v>
      </c>
      <c r="BA12" s="4" t="s">
        <v>70</v>
      </c>
      <c r="BB12" s="4" t="s">
        <v>72</v>
      </c>
      <c r="BC12" s="4" t="s">
        <v>68</v>
      </c>
      <c r="BD12" s="4" t="s">
        <v>71</v>
      </c>
      <c r="BE12" s="4" t="s">
        <v>72</v>
      </c>
      <c r="BF12" s="4">
        <v>0.01</v>
      </c>
    </row>
    <row r="13" spans="1:58">
      <c r="A13" s="2" t="s">
        <v>85</v>
      </c>
      <c r="B13" s="4">
        <v>44.71</v>
      </c>
      <c r="C13" s="4">
        <v>21.05</v>
      </c>
      <c r="D13" s="4">
        <v>6.63</v>
      </c>
      <c r="E13" s="4">
        <v>0.125</v>
      </c>
      <c r="F13" s="4">
        <v>8.33</v>
      </c>
      <c r="G13" s="4">
        <v>15.02</v>
      </c>
      <c r="H13" s="4">
        <v>1.34</v>
      </c>
      <c r="I13" s="4">
        <v>0.08</v>
      </c>
      <c r="J13" s="4">
        <v>0.34100000000000003</v>
      </c>
      <c r="K13" s="4" t="s">
        <v>74</v>
      </c>
      <c r="L13" s="4">
        <v>3.16</v>
      </c>
      <c r="M13" s="4">
        <v>100.8</v>
      </c>
      <c r="N13" s="4">
        <v>28</v>
      </c>
      <c r="O13" s="4" t="s">
        <v>73</v>
      </c>
      <c r="P13" s="4">
        <v>132</v>
      </c>
      <c r="Q13" s="4">
        <v>120</v>
      </c>
      <c r="R13" s="4">
        <v>31</v>
      </c>
      <c r="S13" s="4">
        <v>100</v>
      </c>
      <c r="T13" s="4" t="s">
        <v>75</v>
      </c>
      <c r="U13" s="4">
        <v>50</v>
      </c>
      <c r="V13" s="4">
        <v>14</v>
      </c>
      <c r="W13" s="4">
        <v>1.5</v>
      </c>
      <c r="X13" s="4" t="s">
        <v>68</v>
      </c>
      <c r="Y13" s="4" t="s">
        <v>73</v>
      </c>
      <c r="Z13" s="4">
        <v>299</v>
      </c>
      <c r="AA13" s="4">
        <v>5.3</v>
      </c>
      <c r="AB13" s="4">
        <v>13</v>
      </c>
      <c r="AC13" s="4">
        <v>0.5</v>
      </c>
      <c r="AD13" s="4" t="s">
        <v>69</v>
      </c>
      <c r="AE13" s="4" t="s">
        <v>70</v>
      </c>
      <c r="AF13" s="4" t="s">
        <v>71</v>
      </c>
      <c r="AG13" s="4" t="s">
        <v>73</v>
      </c>
      <c r="AH13" s="4" t="s">
        <v>77</v>
      </c>
      <c r="AI13" s="4" t="s">
        <v>71</v>
      </c>
      <c r="AJ13" s="4">
        <v>110</v>
      </c>
      <c r="AK13" s="4">
        <v>0.55000000000000004</v>
      </c>
      <c r="AL13" s="4">
        <v>1.52</v>
      </c>
      <c r="AM13" s="4">
        <v>0.25</v>
      </c>
      <c r="AN13" s="4">
        <v>1.5</v>
      </c>
      <c r="AO13" s="4">
        <v>0.53</v>
      </c>
      <c r="AP13" s="4">
        <v>0.40300000000000002</v>
      </c>
      <c r="AQ13" s="4">
        <v>0.85</v>
      </c>
      <c r="AR13" s="4">
        <v>0.17</v>
      </c>
      <c r="AS13" s="4">
        <v>1.01</v>
      </c>
      <c r="AT13" s="4">
        <v>0.21</v>
      </c>
      <c r="AU13" s="4">
        <v>0.65</v>
      </c>
      <c r="AV13" s="4">
        <v>9.0999999999999998E-2</v>
      </c>
      <c r="AW13" s="4">
        <v>0.6</v>
      </c>
      <c r="AX13" s="4">
        <v>0.09</v>
      </c>
      <c r="AY13" s="4">
        <v>0.3</v>
      </c>
      <c r="AZ13" s="4" t="s">
        <v>74</v>
      </c>
      <c r="BA13" s="4" t="s">
        <v>70</v>
      </c>
      <c r="BB13" s="4" t="s">
        <v>72</v>
      </c>
      <c r="BC13" s="4" t="s">
        <v>68</v>
      </c>
      <c r="BD13" s="4" t="s">
        <v>71</v>
      </c>
      <c r="BE13" s="4" t="s">
        <v>72</v>
      </c>
      <c r="BF13" s="4" t="s">
        <v>74</v>
      </c>
    </row>
    <row r="14" spans="1:58">
      <c r="A14" s="2" t="s">
        <v>86</v>
      </c>
      <c r="B14" s="4">
        <v>38.17</v>
      </c>
      <c r="C14" s="4">
        <v>0.24</v>
      </c>
      <c r="D14" s="4">
        <v>8.06</v>
      </c>
      <c r="E14" s="4">
        <v>0.124</v>
      </c>
      <c r="F14" s="4">
        <v>46.64</v>
      </c>
      <c r="G14" s="4">
        <v>0.14000000000000001</v>
      </c>
      <c r="H14" s="4">
        <v>0.02</v>
      </c>
      <c r="I14" s="4" t="s">
        <v>74</v>
      </c>
      <c r="J14" s="4">
        <v>5.0000000000000001E-3</v>
      </c>
      <c r="K14" s="4" t="s">
        <v>74</v>
      </c>
      <c r="L14" s="4">
        <v>6.76</v>
      </c>
      <c r="M14" s="4">
        <v>100.2</v>
      </c>
      <c r="N14" s="4">
        <v>3</v>
      </c>
      <c r="O14" s="4" t="s">
        <v>73</v>
      </c>
      <c r="P14" s="4">
        <v>14</v>
      </c>
      <c r="Q14" s="4">
        <v>2530</v>
      </c>
      <c r="R14" s="4">
        <v>113</v>
      </c>
      <c r="S14" s="4">
        <v>2490</v>
      </c>
      <c r="T14" s="4" t="s">
        <v>75</v>
      </c>
      <c r="U14" s="4">
        <v>40</v>
      </c>
      <c r="V14" s="4" t="s">
        <v>73</v>
      </c>
      <c r="W14" s="4">
        <v>0.7</v>
      </c>
      <c r="X14" s="4" t="s">
        <v>68</v>
      </c>
      <c r="Y14" s="4" t="s">
        <v>73</v>
      </c>
      <c r="Z14" s="4">
        <v>2</v>
      </c>
      <c r="AA14" s="4" t="s">
        <v>70</v>
      </c>
      <c r="AB14" s="4">
        <v>3</v>
      </c>
      <c r="AC14" s="4">
        <v>0.7</v>
      </c>
      <c r="AD14" s="4" t="s">
        <v>69</v>
      </c>
      <c r="AE14" s="4" t="s">
        <v>70</v>
      </c>
      <c r="AF14" s="4" t="s">
        <v>71</v>
      </c>
      <c r="AG14" s="4" t="s">
        <v>73</v>
      </c>
      <c r="AH14" s="4" t="s">
        <v>77</v>
      </c>
      <c r="AI14" s="4" t="s">
        <v>71</v>
      </c>
      <c r="AJ14" s="4">
        <v>3</v>
      </c>
      <c r="AK14" s="4">
        <v>7.0000000000000007E-2</v>
      </c>
      <c r="AL14" s="4">
        <v>0.06</v>
      </c>
      <c r="AM14" s="4" t="s">
        <v>74</v>
      </c>
      <c r="AN14" s="4" t="s">
        <v>72</v>
      </c>
      <c r="AO14" s="4" t="s">
        <v>74</v>
      </c>
      <c r="AP14" s="4" t="s">
        <v>83</v>
      </c>
      <c r="AQ14" s="4" t="s">
        <v>74</v>
      </c>
      <c r="AR14" s="4" t="s">
        <v>74</v>
      </c>
      <c r="AS14" s="4" t="s">
        <v>74</v>
      </c>
      <c r="AT14" s="4" t="s">
        <v>74</v>
      </c>
      <c r="AU14" s="4" t="s">
        <v>74</v>
      </c>
      <c r="AV14" s="4" t="s">
        <v>83</v>
      </c>
      <c r="AW14" s="4">
        <v>0.03</v>
      </c>
      <c r="AX14" s="4">
        <v>2E-3</v>
      </c>
      <c r="AY14" s="4" t="s">
        <v>71</v>
      </c>
      <c r="AZ14" s="4" t="s">
        <v>74</v>
      </c>
      <c r="BA14" s="4" t="s">
        <v>70</v>
      </c>
      <c r="BB14" s="4" t="s">
        <v>72</v>
      </c>
      <c r="BC14" s="4" t="s">
        <v>68</v>
      </c>
      <c r="BD14" s="4" t="s">
        <v>71</v>
      </c>
      <c r="BE14" s="4" t="s">
        <v>72</v>
      </c>
      <c r="BF14" s="4" t="s">
        <v>74</v>
      </c>
    </row>
    <row r="15" spans="1:58">
      <c r="A15" s="2" t="s">
        <v>87</v>
      </c>
      <c r="B15" s="4">
        <v>43.74</v>
      </c>
      <c r="C15" s="4">
        <v>13.94</v>
      </c>
      <c r="D15" s="4">
        <v>12.15</v>
      </c>
      <c r="E15" s="4">
        <v>0.184</v>
      </c>
      <c r="F15" s="4">
        <v>10.210000000000001</v>
      </c>
      <c r="G15" s="4">
        <v>14.6</v>
      </c>
      <c r="H15" s="4">
        <v>1.6</v>
      </c>
      <c r="I15" s="4">
        <v>0.12</v>
      </c>
      <c r="J15" s="4">
        <v>1.734</v>
      </c>
      <c r="K15" s="4">
        <v>0.14000000000000001</v>
      </c>
      <c r="L15" s="4">
        <v>1.61</v>
      </c>
      <c r="M15" s="4">
        <v>100.1</v>
      </c>
      <c r="N15" s="4">
        <v>53</v>
      </c>
      <c r="O15" s="4" t="s">
        <v>73</v>
      </c>
      <c r="P15" s="4">
        <v>304</v>
      </c>
      <c r="Q15" s="4">
        <v>320</v>
      </c>
      <c r="R15" s="4">
        <v>58</v>
      </c>
      <c r="S15" s="4">
        <v>130</v>
      </c>
      <c r="T15" s="4" t="s">
        <v>75</v>
      </c>
      <c r="U15" s="4">
        <v>70</v>
      </c>
      <c r="V15" s="4">
        <v>14</v>
      </c>
      <c r="W15" s="4">
        <v>1.4</v>
      </c>
      <c r="X15" s="4" t="s">
        <v>68</v>
      </c>
      <c r="Y15" s="4" t="s">
        <v>73</v>
      </c>
      <c r="Z15" s="4">
        <v>200</v>
      </c>
      <c r="AA15" s="4">
        <v>40.700000000000003</v>
      </c>
      <c r="AB15" s="4">
        <v>106</v>
      </c>
      <c r="AC15" s="4">
        <v>1.9</v>
      </c>
      <c r="AD15" s="4" t="s">
        <v>69</v>
      </c>
      <c r="AE15" s="4" t="s">
        <v>70</v>
      </c>
      <c r="AF15" s="4" t="s">
        <v>71</v>
      </c>
      <c r="AG15" s="4">
        <v>1</v>
      </c>
      <c r="AH15" s="4" t="s">
        <v>77</v>
      </c>
      <c r="AI15" s="4" t="s">
        <v>71</v>
      </c>
      <c r="AJ15" s="4">
        <v>24</v>
      </c>
      <c r="AK15" s="4">
        <v>3.84</v>
      </c>
      <c r="AL15" s="4">
        <v>12.4</v>
      </c>
      <c r="AM15" s="4">
        <v>2.12</v>
      </c>
      <c r="AN15" s="4">
        <v>12.1</v>
      </c>
      <c r="AO15" s="4">
        <v>4.25</v>
      </c>
      <c r="AP15" s="4">
        <v>1.6</v>
      </c>
      <c r="AQ15" s="4">
        <v>6.02</v>
      </c>
      <c r="AR15" s="4">
        <v>1.0900000000000001</v>
      </c>
      <c r="AS15" s="4">
        <v>6.8</v>
      </c>
      <c r="AT15" s="4">
        <v>1.43</v>
      </c>
      <c r="AU15" s="4">
        <v>4.2699999999999996</v>
      </c>
      <c r="AV15" s="4">
        <v>0.65600000000000003</v>
      </c>
      <c r="AW15" s="4">
        <v>3.99</v>
      </c>
      <c r="AX15" s="4">
        <v>0.629</v>
      </c>
      <c r="AY15" s="4">
        <v>2.8</v>
      </c>
      <c r="AZ15" s="4">
        <v>0.12</v>
      </c>
      <c r="BA15" s="4" t="s">
        <v>70</v>
      </c>
      <c r="BB15" s="4" t="s">
        <v>72</v>
      </c>
      <c r="BC15" s="4" t="s">
        <v>68</v>
      </c>
      <c r="BD15" s="4" t="s">
        <v>71</v>
      </c>
      <c r="BE15" s="4">
        <v>0.14000000000000001</v>
      </c>
      <c r="BF15" s="4">
        <v>7.0000000000000007E-2</v>
      </c>
    </row>
    <row r="16" spans="1:58">
      <c r="A16" s="2" t="s">
        <v>88</v>
      </c>
      <c r="B16" s="4">
        <v>41.35</v>
      </c>
      <c r="C16" s="4">
        <v>0.46</v>
      </c>
      <c r="D16" s="4">
        <v>10.039999999999999</v>
      </c>
      <c r="E16" s="4">
        <v>0.16</v>
      </c>
      <c r="F16" s="4">
        <v>38.64</v>
      </c>
      <c r="G16" s="4">
        <v>3.49</v>
      </c>
      <c r="H16" s="4">
        <v>0.03</v>
      </c>
      <c r="I16" s="4">
        <v>0.01</v>
      </c>
      <c r="J16" s="4">
        <v>3.5000000000000003E-2</v>
      </c>
      <c r="K16" s="4" t="s">
        <v>74</v>
      </c>
      <c r="L16" s="4">
        <v>5.43</v>
      </c>
      <c r="M16" s="4">
        <v>99.65</v>
      </c>
      <c r="N16" s="4">
        <v>16</v>
      </c>
      <c r="O16" s="4" t="s">
        <v>73</v>
      </c>
      <c r="P16" s="4">
        <v>32</v>
      </c>
      <c r="Q16" s="4">
        <v>2910</v>
      </c>
      <c r="R16" s="4">
        <v>117</v>
      </c>
      <c r="S16" s="4">
        <v>2100</v>
      </c>
      <c r="T16" s="4">
        <v>10</v>
      </c>
      <c r="U16" s="4">
        <v>60</v>
      </c>
      <c r="V16" s="4" t="s">
        <v>73</v>
      </c>
      <c r="W16" s="4">
        <v>1.1000000000000001</v>
      </c>
      <c r="X16" s="4" t="s">
        <v>68</v>
      </c>
      <c r="Y16" s="4" t="s">
        <v>73</v>
      </c>
      <c r="Z16" s="4">
        <v>6</v>
      </c>
      <c r="AA16" s="4" t="s">
        <v>70</v>
      </c>
      <c r="AB16" s="4">
        <v>3</v>
      </c>
      <c r="AC16" s="4" t="s">
        <v>77</v>
      </c>
      <c r="AD16" s="4" t="s">
        <v>69</v>
      </c>
      <c r="AE16" s="4" t="s">
        <v>70</v>
      </c>
      <c r="AF16" s="4" t="s">
        <v>71</v>
      </c>
      <c r="AG16" s="4" t="s">
        <v>73</v>
      </c>
      <c r="AH16" s="4" t="s">
        <v>77</v>
      </c>
      <c r="AI16" s="4" t="s">
        <v>71</v>
      </c>
      <c r="AJ16" s="4">
        <v>2</v>
      </c>
      <c r="AK16" s="4">
        <v>0.1</v>
      </c>
      <c r="AL16" s="4">
        <v>0.31</v>
      </c>
      <c r="AM16" s="4">
        <v>0.05</v>
      </c>
      <c r="AN16" s="4">
        <v>0.27</v>
      </c>
      <c r="AO16" s="4">
        <v>0.1</v>
      </c>
      <c r="AP16" s="4">
        <v>3.4000000000000002E-2</v>
      </c>
      <c r="AQ16" s="4">
        <v>0.1</v>
      </c>
      <c r="AR16" s="4">
        <v>0.02</v>
      </c>
      <c r="AS16" s="4">
        <v>0.16</v>
      </c>
      <c r="AT16" s="4">
        <v>0.03</v>
      </c>
      <c r="AU16" s="4">
        <v>0.09</v>
      </c>
      <c r="AV16" s="4">
        <v>1.6E-2</v>
      </c>
      <c r="AW16" s="4">
        <v>0.1</v>
      </c>
      <c r="AX16" s="4">
        <v>1.4999999999999999E-2</v>
      </c>
      <c r="AY16" s="4" t="s">
        <v>71</v>
      </c>
      <c r="AZ16" s="4" t="s">
        <v>74</v>
      </c>
      <c r="BA16" s="4" t="s">
        <v>70</v>
      </c>
      <c r="BB16" s="4" t="s">
        <v>72</v>
      </c>
      <c r="BC16" s="4" t="s">
        <v>68</v>
      </c>
      <c r="BD16" s="4" t="s">
        <v>71</v>
      </c>
      <c r="BE16" s="4" t="s">
        <v>72</v>
      </c>
      <c r="BF16" s="4" t="s">
        <v>74</v>
      </c>
    </row>
    <row r="17" spans="1:58">
      <c r="A17" s="2" t="s">
        <v>89</v>
      </c>
      <c r="B17" s="4">
        <v>37.17</v>
      </c>
      <c r="C17" s="4">
        <v>0.28999999999999998</v>
      </c>
      <c r="D17" s="4">
        <v>9.9600000000000009</v>
      </c>
      <c r="E17" s="4">
        <v>0.153</v>
      </c>
      <c r="F17" s="4">
        <v>42.87</v>
      </c>
      <c r="G17" s="4">
        <v>1.43</v>
      </c>
      <c r="H17" s="4">
        <v>0.02</v>
      </c>
      <c r="I17" s="4" t="s">
        <v>74</v>
      </c>
      <c r="J17" s="4">
        <v>1.7999999999999999E-2</v>
      </c>
      <c r="K17" s="4" t="s">
        <v>74</v>
      </c>
      <c r="L17" s="4">
        <v>8.49</v>
      </c>
      <c r="M17" s="4">
        <v>100.4</v>
      </c>
      <c r="N17" s="4">
        <v>9</v>
      </c>
      <c r="O17" s="4" t="s">
        <v>73</v>
      </c>
      <c r="P17" s="4">
        <v>29</v>
      </c>
      <c r="Q17" s="4">
        <v>4600</v>
      </c>
      <c r="R17" s="4">
        <v>137</v>
      </c>
      <c r="S17" s="4">
        <v>1910</v>
      </c>
      <c r="T17" s="4" t="s">
        <v>75</v>
      </c>
      <c r="U17" s="4">
        <v>60</v>
      </c>
      <c r="V17" s="4" t="s">
        <v>73</v>
      </c>
      <c r="W17" s="4">
        <v>0.9</v>
      </c>
      <c r="X17" s="4" t="s">
        <v>68</v>
      </c>
      <c r="Y17" s="4" t="s">
        <v>73</v>
      </c>
      <c r="Z17" s="4" t="s">
        <v>69</v>
      </c>
      <c r="AA17" s="4" t="s">
        <v>70</v>
      </c>
      <c r="AB17" s="4">
        <v>5</v>
      </c>
      <c r="AC17" s="4" t="s">
        <v>77</v>
      </c>
      <c r="AD17" s="4" t="s">
        <v>69</v>
      </c>
      <c r="AE17" s="4" t="s">
        <v>70</v>
      </c>
      <c r="AF17" s="4" t="s">
        <v>71</v>
      </c>
      <c r="AG17" s="4" t="s">
        <v>73</v>
      </c>
      <c r="AH17" s="4" t="s">
        <v>77</v>
      </c>
      <c r="AI17" s="4" t="s">
        <v>71</v>
      </c>
      <c r="AJ17" s="4" t="s">
        <v>69</v>
      </c>
      <c r="AK17" s="4">
        <v>0.05</v>
      </c>
      <c r="AL17" s="4">
        <v>0.16</v>
      </c>
      <c r="AM17" s="4">
        <v>0.03</v>
      </c>
      <c r="AN17" s="4">
        <v>0.13</v>
      </c>
      <c r="AO17" s="4">
        <v>0.06</v>
      </c>
      <c r="AP17" s="4">
        <v>0.01</v>
      </c>
      <c r="AQ17" s="4">
        <v>0.05</v>
      </c>
      <c r="AR17" s="4">
        <v>0.01</v>
      </c>
      <c r="AS17" s="4">
        <v>7.0000000000000007E-2</v>
      </c>
      <c r="AT17" s="4">
        <v>0.01</v>
      </c>
      <c r="AU17" s="4">
        <v>0.02</v>
      </c>
      <c r="AV17" s="4" t="s">
        <v>83</v>
      </c>
      <c r="AW17" s="4">
        <v>0.03</v>
      </c>
      <c r="AX17" s="4">
        <v>5.0000000000000001E-3</v>
      </c>
      <c r="AY17" s="4" t="s">
        <v>71</v>
      </c>
      <c r="AZ17" s="4" t="s">
        <v>74</v>
      </c>
      <c r="BA17" s="4" t="s">
        <v>70</v>
      </c>
      <c r="BB17" s="4" t="s">
        <v>72</v>
      </c>
      <c r="BC17" s="4" t="s">
        <v>68</v>
      </c>
      <c r="BD17" s="4" t="s">
        <v>71</v>
      </c>
      <c r="BE17" s="4" t="s">
        <v>72</v>
      </c>
      <c r="BF17" s="4" t="s">
        <v>74</v>
      </c>
    </row>
    <row r="18" spans="1:58">
      <c r="A18" s="2" t="s">
        <v>90</v>
      </c>
      <c r="B18" s="4">
        <v>51.11</v>
      </c>
      <c r="C18" s="4">
        <v>0.38</v>
      </c>
      <c r="D18" s="4">
        <v>5.21</v>
      </c>
      <c r="E18" s="4">
        <v>0.09</v>
      </c>
      <c r="F18" s="4">
        <v>21.34</v>
      </c>
      <c r="G18" s="4">
        <v>19.8</v>
      </c>
      <c r="H18" s="4">
        <v>0.03</v>
      </c>
      <c r="I18" s="4" t="s">
        <v>74</v>
      </c>
      <c r="J18" s="4">
        <v>7.0000000000000001E-3</v>
      </c>
      <c r="K18" s="4" t="s">
        <v>74</v>
      </c>
      <c r="L18" s="4">
        <v>2.65</v>
      </c>
      <c r="M18" s="4">
        <v>100.6</v>
      </c>
      <c r="N18" s="4">
        <v>3</v>
      </c>
      <c r="O18" s="4" t="s">
        <v>73</v>
      </c>
      <c r="P18" s="4">
        <v>71</v>
      </c>
      <c r="Q18" s="4">
        <v>2170</v>
      </c>
      <c r="R18" s="4">
        <v>40</v>
      </c>
      <c r="S18" s="4">
        <v>930</v>
      </c>
      <c r="T18" s="4" t="s">
        <v>75</v>
      </c>
      <c r="U18" s="4" t="s">
        <v>76</v>
      </c>
      <c r="V18" s="4" t="s">
        <v>73</v>
      </c>
      <c r="W18" s="4">
        <v>1.6</v>
      </c>
      <c r="X18" s="4" t="s">
        <v>68</v>
      </c>
      <c r="Y18" s="4" t="s">
        <v>73</v>
      </c>
      <c r="Z18" s="4">
        <v>22</v>
      </c>
      <c r="AA18" s="4" t="s">
        <v>70</v>
      </c>
      <c r="AB18" s="4">
        <v>2</v>
      </c>
      <c r="AC18" s="4" t="s">
        <v>77</v>
      </c>
      <c r="AD18" s="4" t="s">
        <v>69</v>
      </c>
      <c r="AE18" s="4" t="s">
        <v>70</v>
      </c>
      <c r="AF18" s="4" t="s">
        <v>71</v>
      </c>
      <c r="AG18" s="4" t="s">
        <v>73</v>
      </c>
      <c r="AH18" s="4" t="s">
        <v>77</v>
      </c>
      <c r="AI18" s="4" t="s">
        <v>71</v>
      </c>
      <c r="AJ18" s="4">
        <v>4</v>
      </c>
      <c r="AK18" s="4">
        <v>0.09</v>
      </c>
      <c r="AL18" s="4">
        <v>0.28999999999999998</v>
      </c>
      <c r="AM18" s="4">
        <v>0.04</v>
      </c>
      <c r="AN18" s="4">
        <v>0.14000000000000001</v>
      </c>
      <c r="AO18" s="4">
        <v>0.06</v>
      </c>
      <c r="AP18" s="4">
        <v>3.6999999999999998E-2</v>
      </c>
      <c r="AQ18" s="4">
        <v>0.06</v>
      </c>
      <c r="AR18" s="4">
        <v>0.01</v>
      </c>
      <c r="AS18" s="4">
        <v>0.08</v>
      </c>
      <c r="AT18" s="4">
        <v>0.01</v>
      </c>
      <c r="AU18" s="4">
        <v>0.04</v>
      </c>
      <c r="AV18" s="4">
        <v>6.0000000000000001E-3</v>
      </c>
      <c r="AW18" s="4">
        <v>0.05</v>
      </c>
      <c r="AX18" s="4">
        <v>1.0999999999999999E-2</v>
      </c>
      <c r="AY18" s="4" t="s">
        <v>71</v>
      </c>
      <c r="AZ18" s="4" t="s">
        <v>74</v>
      </c>
      <c r="BA18" s="4" t="s">
        <v>70</v>
      </c>
      <c r="BB18" s="4" t="s">
        <v>72</v>
      </c>
      <c r="BC18" s="4" t="s">
        <v>68</v>
      </c>
      <c r="BD18" s="4" t="s">
        <v>71</v>
      </c>
      <c r="BE18" s="4" t="s">
        <v>72</v>
      </c>
      <c r="BF18" s="4">
        <v>0.02</v>
      </c>
    </row>
    <row r="19" spans="1:58">
      <c r="A19" s="2" t="s">
        <v>91</v>
      </c>
      <c r="B19" s="4">
        <v>58.79</v>
      </c>
      <c r="C19" s="4">
        <v>15.02</v>
      </c>
      <c r="D19" s="4">
        <v>9.9700000000000006</v>
      </c>
      <c r="E19" s="4">
        <v>0.16200000000000001</v>
      </c>
      <c r="F19" s="4">
        <v>5.41</v>
      </c>
      <c r="G19" s="4">
        <v>3.3</v>
      </c>
      <c r="H19" s="4">
        <v>3.38</v>
      </c>
      <c r="I19" s="4">
        <v>0.05</v>
      </c>
      <c r="J19" s="4">
        <v>0.85199999999999998</v>
      </c>
      <c r="K19" s="4">
        <v>0.09</v>
      </c>
      <c r="L19" s="4">
        <v>3.25</v>
      </c>
      <c r="M19" s="4">
        <v>100.3</v>
      </c>
      <c r="N19" s="4">
        <v>33</v>
      </c>
      <c r="O19" s="4" t="s">
        <v>73</v>
      </c>
      <c r="P19" s="4">
        <v>269</v>
      </c>
      <c r="Q19" s="4">
        <v>40</v>
      </c>
      <c r="R19" s="4">
        <v>13</v>
      </c>
      <c r="S19" s="4" t="s">
        <v>67</v>
      </c>
      <c r="T19" s="4">
        <v>30</v>
      </c>
      <c r="U19" s="4">
        <v>80</v>
      </c>
      <c r="V19" s="4">
        <v>17</v>
      </c>
      <c r="W19" s="4">
        <v>1.5</v>
      </c>
      <c r="X19" s="4" t="s">
        <v>68</v>
      </c>
      <c r="Y19" s="4" t="s">
        <v>73</v>
      </c>
      <c r="Z19" s="4">
        <v>127</v>
      </c>
      <c r="AA19" s="4">
        <v>16.2</v>
      </c>
      <c r="AB19" s="4">
        <v>58</v>
      </c>
      <c r="AC19" s="4">
        <v>1.2</v>
      </c>
      <c r="AD19" s="4" t="s">
        <v>69</v>
      </c>
      <c r="AE19" s="4" t="s">
        <v>70</v>
      </c>
      <c r="AF19" s="4" t="s">
        <v>71</v>
      </c>
      <c r="AG19" s="4" t="s">
        <v>73</v>
      </c>
      <c r="AH19" s="4" t="s">
        <v>77</v>
      </c>
      <c r="AI19" s="4" t="s">
        <v>71</v>
      </c>
      <c r="AJ19" s="4">
        <v>25</v>
      </c>
      <c r="AK19" s="4">
        <v>2.4700000000000002</v>
      </c>
      <c r="AL19" s="4">
        <v>7.16</v>
      </c>
      <c r="AM19" s="4">
        <v>1.2</v>
      </c>
      <c r="AN19" s="4">
        <v>6.07</v>
      </c>
      <c r="AO19" s="4">
        <v>2.09</v>
      </c>
      <c r="AP19" s="4">
        <v>0.85299999999999998</v>
      </c>
      <c r="AQ19" s="4">
        <v>2.75</v>
      </c>
      <c r="AR19" s="4">
        <v>0.48</v>
      </c>
      <c r="AS19" s="4">
        <v>2.93</v>
      </c>
      <c r="AT19" s="4">
        <v>0.63</v>
      </c>
      <c r="AU19" s="4">
        <v>1.83</v>
      </c>
      <c r="AV19" s="4">
        <v>0.26200000000000001</v>
      </c>
      <c r="AW19" s="4">
        <v>1.97</v>
      </c>
      <c r="AX19" s="4">
        <v>0.29899999999999999</v>
      </c>
      <c r="AY19" s="4">
        <v>1.8</v>
      </c>
      <c r="AZ19" s="4" t="s">
        <v>74</v>
      </c>
      <c r="BA19" s="4" t="s">
        <v>70</v>
      </c>
      <c r="BB19" s="4" t="s">
        <v>72</v>
      </c>
      <c r="BC19" s="4" t="s">
        <v>68</v>
      </c>
      <c r="BD19" s="4" t="s">
        <v>71</v>
      </c>
      <c r="BE19" s="4">
        <v>0.3</v>
      </c>
      <c r="BF19" s="4">
        <v>0.22</v>
      </c>
    </row>
    <row r="20" spans="1:58">
      <c r="A20" s="2" t="s">
        <v>92</v>
      </c>
      <c r="B20" s="4">
        <v>44.32</v>
      </c>
      <c r="C20" s="4">
        <v>12.31</v>
      </c>
      <c r="D20" s="4">
        <v>9.7200000000000006</v>
      </c>
      <c r="E20" s="4">
        <v>0.23599999999999999</v>
      </c>
      <c r="F20" s="4">
        <v>4.99</v>
      </c>
      <c r="G20" s="4">
        <v>26.79</v>
      </c>
      <c r="H20" s="4">
        <v>0.12</v>
      </c>
      <c r="I20" s="4" t="s">
        <v>74</v>
      </c>
      <c r="J20" s="4">
        <v>1.65</v>
      </c>
      <c r="K20" s="4">
        <v>0.14000000000000001</v>
      </c>
      <c r="L20" s="4">
        <v>0.56999999999999995</v>
      </c>
      <c r="M20" s="4">
        <v>100.8</v>
      </c>
      <c r="N20" s="4">
        <v>39</v>
      </c>
      <c r="O20" s="4" t="s">
        <v>73</v>
      </c>
      <c r="P20" s="4">
        <v>355</v>
      </c>
      <c r="Q20" s="4">
        <v>110</v>
      </c>
      <c r="R20" s="4">
        <v>29</v>
      </c>
      <c r="S20" s="4">
        <v>90</v>
      </c>
      <c r="T20" s="4" t="s">
        <v>75</v>
      </c>
      <c r="U20" s="4">
        <v>60</v>
      </c>
      <c r="V20" s="4">
        <v>11</v>
      </c>
      <c r="W20" s="4">
        <v>1.5</v>
      </c>
      <c r="X20" s="4" t="s">
        <v>68</v>
      </c>
      <c r="Y20" s="4" t="s">
        <v>73</v>
      </c>
      <c r="Z20" s="4">
        <v>230</v>
      </c>
      <c r="AA20" s="4">
        <v>38.299999999999997</v>
      </c>
      <c r="AB20" s="4">
        <v>103</v>
      </c>
      <c r="AC20" s="4">
        <v>1.3</v>
      </c>
      <c r="AD20" s="4" t="s">
        <v>69</v>
      </c>
      <c r="AE20" s="4" t="s">
        <v>70</v>
      </c>
      <c r="AF20" s="4" t="s">
        <v>71</v>
      </c>
      <c r="AG20" s="4" t="s">
        <v>73</v>
      </c>
      <c r="AH20" s="4" t="s">
        <v>77</v>
      </c>
      <c r="AI20" s="4">
        <v>0.1</v>
      </c>
      <c r="AJ20" s="4">
        <v>10</v>
      </c>
      <c r="AK20" s="4">
        <v>4.7</v>
      </c>
      <c r="AL20" s="4">
        <v>13.8</v>
      </c>
      <c r="AM20" s="4">
        <v>2.25</v>
      </c>
      <c r="AN20" s="4">
        <v>12.1</v>
      </c>
      <c r="AO20" s="4">
        <v>4.1399999999999997</v>
      </c>
      <c r="AP20" s="4">
        <v>1.22</v>
      </c>
      <c r="AQ20" s="4">
        <v>5.82</v>
      </c>
      <c r="AR20" s="4">
        <v>1.01</v>
      </c>
      <c r="AS20" s="4">
        <v>6.56</v>
      </c>
      <c r="AT20" s="4">
        <v>1.44</v>
      </c>
      <c r="AU20" s="4">
        <v>4.21</v>
      </c>
      <c r="AV20" s="4">
        <v>0.65400000000000003</v>
      </c>
      <c r="AW20" s="4">
        <v>4.46</v>
      </c>
      <c r="AX20" s="4">
        <v>0.67800000000000005</v>
      </c>
      <c r="AY20" s="4">
        <v>3</v>
      </c>
      <c r="AZ20" s="4">
        <v>0.1</v>
      </c>
      <c r="BA20" s="4" t="s">
        <v>70</v>
      </c>
      <c r="BB20" s="4" t="s">
        <v>72</v>
      </c>
      <c r="BC20" s="4" t="s">
        <v>68</v>
      </c>
      <c r="BD20" s="4" t="s">
        <v>71</v>
      </c>
      <c r="BE20" s="4">
        <v>0.19</v>
      </c>
      <c r="BF20" s="4">
        <v>0.09</v>
      </c>
    </row>
    <row r="21" spans="1:58">
      <c r="A21" s="2" t="s">
        <v>93</v>
      </c>
      <c r="B21" s="4">
        <v>50.35</v>
      </c>
      <c r="C21" s="4">
        <v>14.61</v>
      </c>
      <c r="D21" s="4">
        <v>9.01</v>
      </c>
      <c r="E21" s="4">
        <v>0.16700000000000001</v>
      </c>
      <c r="F21" s="4">
        <v>8.77</v>
      </c>
      <c r="G21" s="4">
        <v>12.22</v>
      </c>
      <c r="H21" s="4">
        <v>2.39</v>
      </c>
      <c r="I21" s="4">
        <v>0.06</v>
      </c>
      <c r="J21" s="4">
        <v>0.51800000000000002</v>
      </c>
      <c r="K21" s="4">
        <v>0.05</v>
      </c>
      <c r="L21" s="4">
        <v>2.27</v>
      </c>
      <c r="M21" s="4">
        <v>100.4</v>
      </c>
      <c r="N21" s="4">
        <v>43</v>
      </c>
      <c r="O21" s="4" t="s">
        <v>73</v>
      </c>
      <c r="P21" s="4">
        <v>245</v>
      </c>
      <c r="Q21" s="4">
        <v>430</v>
      </c>
      <c r="R21" s="4">
        <v>42</v>
      </c>
      <c r="S21" s="4">
        <v>110</v>
      </c>
      <c r="T21" s="4">
        <v>30</v>
      </c>
      <c r="U21" s="4">
        <v>80</v>
      </c>
      <c r="V21" s="4">
        <v>14</v>
      </c>
      <c r="W21" s="4">
        <v>1.7</v>
      </c>
      <c r="X21" s="4" t="s">
        <v>68</v>
      </c>
      <c r="Y21" s="4" t="s">
        <v>73</v>
      </c>
      <c r="Z21" s="4">
        <v>165</v>
      </c>
      <c r="AA21" s="4">
        <v>12.8</v>
      </c>
      <c r="AB21" s="4">
        <v>22</v>
      </c>
      <c r="AC21" s="4" t="s">
        <v>77</v>
      </c>
      <c r="AD21" s="4" t="s">
        <v>69</v>
      </c>
      <c r="AE21" s="4" t="s">
        <v>70</v>
      </c>
      <c r="AF21" s="4" t="s">
        <v>71</v>
      </c>
      <c r="AG21" s="4" t="s">
        <v>73</v>
      </c>
      <c r="AH21" s="4" t="s">
        <v>77</v>
      </c>
      <c r="AI21" s="4" t="s">
        <v>71</v>
      </c>
      <c r="AJ21" s="4">
        <v>50</v>
      </c>
      <c r="AK21" s="4">
        <v>2.44</v>
      </c>
      <c r="AL21" s="4">
        <v>5.86</v>
      </c>
      <c r="AM21" s="4">
        <v>0.85</v>
      </c>
      <c r="AN21" s="4">
        <v>3.96</v>
      </c>
      <c r="AO21" s="4">
        <v>1.4</v>
      </c>
      <c r="AP21" s="4">
        <v>0.54300000000000004</v>
      </c>
      <c r="AQ21" s="4">
        <v>1.93</v>
      </c>
      <c r="AR21" s="4">
        <v>0.35</v>
      </c>
      <c r="AS21" s="4">
        <v>2.2799999999999998</v>
      </c>
      <c r="AT21" s="4">
        <v>0.48</v>
      </c>
      <c r="AU21" s="4">
        <v>1.4</v>
      </c>
      <c r="AV21" s="4">
        <v>0.19800000000000001</v>
      </c>
      <c r="AW21" s="4">
        <v>1.25</v>
      </c>
      <c r="AX21" s="4">
        <v>0.185</v>
      </c>
      <c r="AY21" s="4">
        <v>0.7</v>
      </c>
      <c r="AZ21" s="4" t="s">
        <v>74</v>
      </c>
      <c r="BA21" s="4" t="s">
        <v>70</v>
      </c>
      <c r="BB21" s="4" t="s">
        <v>72</v>
      </c>
      <c r="BC21" s="4" t="s">
        <v>68</v>
      </c>
      <c r="BD21" s="4" t="s">
        <v>71</v>
      </c>
      <c r="BE21" s="4">
        <v>0.22</v>
      </c>
      <c r="BF21" s="4">
        <v>0.1</v>
      </c>
    </row>
    <row r="24" spans="1:58">
      <c r="A24" s="2" t="s">
        <v>343</v>
      </c>
    </row>
    <row r="25" spans="1:58">
      <c r="A25" s="4" t="s">
        <v>367</v>
      </c>
    </row>
    <row r="26" spans="1:58">
      <c r="A26" s="2" t="s">
        <v>2</v>
      </c>
      <c r="B26" s="4" t="s">
        <v>3</v>
      </c>
      <c r="C26" s="4" t="s">
        <v>4</v>
      </c>
      <c r="D26" s="4" t="s">
        <v>5</v>
      </c>
      <c r="E26" s="4" t="s">
        <v>6</v>
      </c>
      <c r="F26" s="4" t="s">
        <v>7</v>
      </c>
      <c r="G26" s="4" t="s">
        <v>8</v>
      </c>
      <c r="H26" s="4" t="s">
        <v>9</v>
      </c>
      <c r="I26" s="4" t="s">
        <v>10</v>
      </c>
      <c r="J26" s="4" t="s">
        <v>11</v>
      </c>
      <c r="K26" s="4" t="s">
        <v>12</v>
      </c>
      <c r="L26" s="4" t="s">
        <v>13</v>
      </c>
      <c r="M26" s="4" t="s">
        <v>14</v>
      </c>
      <c r="N26" s="4" t="s">
        <v>15</v>
      </c>
      <c r="O26" s="4" t="s">
        <v>16</v>
      </c>
      <c r="P26" s="4" t="s">
        <v>17</v>
      </c>
      <c r="Q26" s="4" t="s">
        <v>18</v>
      </c>
      <c r="R26" s="4" t="s">
        <v>19</v>
      </c>
      <c r="S26" s="4" t="s">
        <v>20</v>
      </c>
      <c r="T26" s="4" t="s">
        <v>21</v>
      </c>
      <c r="U26" s="4" t="s">
        <v>22</v>
      </c>
      <c r="V26" s="4" t="s">
        <v>23</v>
      </c>
      <c r="W26" s="4" t="s">
        <v>24</v>
      </c>
      <c r="X26" s="4" t="s">
        <v>25</v>
      </c>
      <c r="Y26" s="4" t="s">
        <v>26</v>
      </c>
      <c r="Z26" s="4" t="s">
        <v>27</v>
      </c>
      <c r="AA26" s="4" t="s">
        <v>28</v>
      </c>
      <c r="AB26" s="4" t="s">
        <v>29</v>
      </c>
      <c r="AC26" s="4" t="s">
        <v>30</v>
      </c>
      <c r="AD26" s="4" t="s">
        <v>31</v>
      </c>
      <c r="AE26" s="4" t="s">
        <v>32</v>
      </c>
      <c r="AF26" s="4" t="s">
        <v>33</v>
      </c>
      <c r="AG26" s="4" t="s">
        <v>34</v>
      </c>
      <c r="AH26" s="4" t="s">
        <v>35</v>
      </c>
      <c r="AI26" s="4" t="s">
        <v>36</v>
      </c>
      <c r="AJ26" s="4" t="s">
        <v>37</v>
      </c>
      <c r="AK26" s="4" t="s">
        <v>38</v>
      </c>
      <c r="AL26" s="4" t="s">
        <v>39</v>
      </c>
      <c r="AM26" s="4" t="s">
        <v>40</v>
      </c>
      <c r="AN26" s="4" t="s">
        <v>41</v>
      </c>
      <c r="AO26" s="4" t="s">
        <v>42</v>
      </c>
      <c r="AP26" s="4" t="s">
        <v>43</v>
      </c>
      <c r="AQ26" s="4" t="s">
        <v>44</v>
      </c>
      <c r="AR26" s="4" t="s">
        <v>45</v>
      </c>
      <c r="AS26" s="4" t="s">
        <v>46</v>
      </c>
      <c r="AT26" s="4" t="s">
        <v>47</v>
      </c>
      <c r="AU26" s="4" t="s">
        <v>48</v>
      </c>
      <c r="AV26" s="4" t="s">
        <v>49</v>
      </c>
      <c r="AW26" s="4" t="s">
        <v>50</v>
      </c>
      <c r="AX26" s="4" t="s">
        <v>51</v>
      </c>
      <c r="AY26" s="4" t="s">
        <v>52</v>
      </c>
      <c r="AZ26" s="4" t="s">
        <v>53</v>
      </c>
      <c r="BA26" s="4" t="s">
        <v>54</v>
      </c>
      <c r="BB26" s="4" t="s">
        <v>55</v>
      </c>
      <c r="BC26" s="4" t="s">
        <v>56</v>
      </c>
      <c r="BD26" s="4" t="s">
        <v>57</v>
      </c>
      <c r="BE26" s="4" t="s">
        <v>58</v>
      </c>
      <c r="BF26" s="4" t="s">
        <v>59</v>
      </c>
    </row>
    <row r="27" spans="1:58">
      <c r="A27" s="2" t="s">
        <v>60</v>
      </c>
      <c r="B27" s="4" t="s">
        <v>61</v>
      </c>
      <c r="C27" s="4" t="s">
        <v>61</v>
      </c>
      <c r="D27" s="4" t="s">
        <v>61</v>
      </c>
      <c r="E27" s="4" t="s">
        <v>61</v>
      </c>
      <c r="F27" s="4" t="s">
        <v>61</v>
      </c>
      <c r="G27" s="4" t="s">
        <v>61</v>
      </c>
      <c r="H27" s="4" t="s">
        <v>61</v>
      </c>
      <c r="I27" s="4" t="s">
        <v>61</v>
      </c>
      <c r="J27" s="4" t="s">
        <v>61</v>
      </c>
      <c r="K27" s="4" t="s">
        <v>61</v>
      </c>
      <c r="L27" s="4" t="s">
        <v>61</v>
      </c>
      <c r="M27" s="4" t="s">
        <v>61</v>
      </c>
      <c r="N27" s="4" t="s">
        <v>62</v>
      </c>
      <c r="O27" s="4" t="s">
        <v>62</v>
      </c>
      <c r="P27" s="4" t="s">
        <v>62</v>
      </c>
      <c r="Q27" s="4" t="s">
        <v>62</v>
      </c>
      <c r="R27" s="4" t="s">
        <v>62</v>
      </c>
      <c r="S27" s="4" t="s">
        <v>62</v>
      </c>
      <c r="T27" s="4" t="s">
        <v>62</v>
      </c>
      <c r="U27" s="4" t="s">
        <v>62</v>
      </c>
      <c r="V27" s="4" t="s">
        <v>62</v>
      </c>
      <c r="W27" s="4" t="s">
        <v>62</v>
      </c>
      <c r="X27" s="4" t="s">
        <v>62</v>
      </c>
      <c r="Y27" s="4" t="s">
        <v>62</v>
      </c>
      <c r="Z27" s="4" t="s">
        <v>62</v>
      </c>
      <c r="AA27" s="4" t="s">
        <v>62</v>
      </c>
      <c r="AB27" s="4" t="s">
        <v>62</v>
      </c>
      <c r="AC27" s="4" t="s">
        <v>62</v>
      </c>
      <c r="AD27" s="4" t="s">
        <v>62</v>
      </c>
      <c r="AE27" s="4" t="s">
        <v>62</v>
      </c>
      <c r="AF27" s="4" t="s">
        <v>62</v>
      </c>
      <c r="AG27" s="4" t="s">
        <v>62</v>
      </c>
      <c r="AH27" s="4" t="s">
        <v>62</v>
      </c>
      <c r="AI27" s="4" t="s">
        <v>62</v>
      </c>
      <c r="AJ27" s="4" t="s">
        <v>62</v>
      </c>
      <c r="AK27" s="4" t="s">
        <v>62</v>
      </c>
      <c r="AL27" s="4" t="s">
        <v>62</v>
      </c>
      <c r="AM27" s="4" t="s">
        <v>62</v>
      </c>
      <c r="AN27" s="4" t="s">
        <v>62</v>
      </c>
      <c r="AO27" s="4" t="s">
        <v>62</v>
      </c>
      <c r="AP27" s="4" t="s">
        <v>62</v>
      </c>
      <c r="AQ27" s="4" t="s">
        <v>62</v>
      </c>
      <c r="AR27" s="4" t="s">
        <v>62</v>
      </c>
      <c r="AS27" s="4" t="s">
        <v>62</v>
      </c>
      <c r="AT27" s="4" t="s">
        <v>62</v>
      </c>
      <c r="AU27" s="4" t="s">
        <v>62</v>
      </c>
      <c r="AV27" s="4" t="s">
        <v>62</v>
      </c>
      <c r="AW27" s="4" t="s">
        <v>62</v>
      </c>
      <c r="AX27" s="4" t="s">
        <v>62</v>
      </c>
      <c r="AY27" s="4" t="s">
        <v>62</v>
      </c>
      <c r="AZ27" s="4" t="s">
        <v>62</v>
      </c>
      <c r="BA27" s="4" t="s">
        <v>62</v>
      </c>
      <c r="BB27" s="4" t="s">
        <v>62</v>
      </c>
      <c r="BC27" s="4" t="s">
        <v>62</v>
      </c>
      <c r="BD27" s="4" t="s">
        <v>62</v>
      </c>
      <c r="BE27" s="4" t="s">
        <v>62</v>
      </c>
      <c r="BF27" s="4" t="s">
        <v>62</v>
      </c>
    </row>
    <row r="28" spans="1:58">
      <c r="A28" s="2" t="s">
        <v>63</v>
      </c>
      <c r="B28" s="4">
        <v>0.01</v>
      </c>
      <c r="C28" s="4">
        <v>0.01</v>
      </c>
      <c r="D28" s="4">
        <v>0.01</v>
      </c>
      <c r="E28" s="4">
        <v>1E-3</v>
      </c>
      <c r="F28" s="4">
        <v>0.01</v>
      </c>
      <c r="G28" s="4">
        <v>0.01</v>
      </c>
      <c r="H28" s="4">
        <v>0.01</v>
      </c>
      <c r="I28" s="4">
        <v>0.01</v>
      </c>
      <c r="J28" s="4">
        <v>1E-3</v>
      </c>
      <c r="K28" s="4">
        <v>0.01</v>
      </c>
      <c r="L28" s="4"/>
      <c r="M28" s="4">
        <v>0.01</v>
      </c>
      <c r="N28" s="4">
        <v>1</v>
      </c>
      <c r="O28" s="4">
        <v>1</v>
      </c>
      <c r="P28" s="4">
        <v>5</v>
      </c>
      <c r="Q28" s="4">
        <v>20</v>
      </c>
      <c r="R28" s="4">
        <v>1</v>
      </c>
      <c r="S28" s="4">
        <v>20</v>
      </c>
      <c r="T28" s="4">
        <v>10</v>
      </c>
      <c r="U28" s="4">
        <v>30</v>
      </c>
      <c r="V28" s="4">
        <v>1</v>
      </c>
      <c r="W28" s="4">
        <v>0.5</v>
      </c>
      <c r="X28" s="4">
        <v>5</v>
      </c>
      <c r="Y28" s="4">
        <v>1</v>
      </c>
      <c r="Z28" s="4">
        <v>2</v>
      </c>
      <c r="AA28" s="4">
        <v>0.5</v>
      </c>
      <c r="AB28" s="4">
        <v>1</v>
      </c>
      <c r="AC28" s="4">
        <v>0.2</v>
      </c>
      <c r="AD28" s="4">
        <v>2</v>
      </c>
      <c r="AE28" s="4">
        <v>0.5</v>
      </c>
      <c r="AF28" s="4">
        <v>0.1</v>
      </c>
      <c r="AG28" s="4">
        <v>1</v>
      </c>
      <c r="AH28" s="4">
        <v>0.2</v>
      </c>
      <c r="AI28" s="4">
        <v>0.1</v>
      </c>
      <c r="AJ28" s="4">
        <v>2</v>
      </c>
      <c r="AK28" s="4">
        <v>0.05</v>
      </c>
      <c r="AL28" s="4">
        <v>0.05</v>
      </c>
      <c r="AM28" s="4">
        <v>0.01</v>
      </c>
      <c r="AN28" s="4">
        <v>0.05</v>
      </c>
      <c r="AO28" s="4">
        <v>0.01</v>
      </c>
      <c r="AP28" s="4">
        <v>5.0000000000000001E-3</v>
      </c>
      <c r="AQ28" s="4">
        <v>0.01</v>
      </c>
      <c r="AR28" s="4">
        <v>0.01</v>
      </c>
      <c r="AS28" s="4">
        <v>0.01</v>
      </c>
      <c r="AT28" s="4">
        <v>0.01</v>
      </c>
      <c r="AU28" s="4">
        <v>0.01</v>
      </c>
      <c r="AV28" s="4">
        <v>5.0000000000000001E-3</v>
      </c>
      <c r="AW28" s="4">
        <v>0.01</v>
      </c>
      <c r="AX28" s="4">
        <v>2E-3</v>
      </c>
      <c r="AY28" s="4">
        <v>0.1</v>
      </c>
      <c r="AZ28" s="4">
        <v>0.01</v>
      </c>
      <c r="BA28" s="4">
        <v>0.5</v>
      </c>
      <c r="BB28" s="4">
        <v>0.05</v>
      </c>
      <c r="BC28" s="4">
        <v>5</v>
      </c>
      <c r="BD28" s="4">
        <v>0.1</v>
      </c>
      <c r="BE28" s="4">
        <v>0.05</v>
      </c>
      <c r="BF28" s="4">
        <v>0.01</v>
      </c>
    </row>
    <row r="29" spans="1:58" ht="15.75" thickBot="1">
      <c r="A29" s="5" t="s">
        <v>64</v>
      </c>
      <c r="B29" s="6" t="s">
        <v>65</v>
      </c>
      <c r="C29" s="6" t="s">
        <v>65</v>
      </c>
      <c r="D29" s="6" t="s">
        <v>65</v>
      </c>
      <c r="E29" s="6" t="s">
        <v>65</v>
      </c>
      <c r="F29" s="6" t="s">
        <v>65</v>
      </c>
      <c r="G29" s="6" t="s">
        <v>65</v>
      </c>
      <c r="H29" s="6" t="s">
        <v>65</v>
      </c>
      <c r="I29" s="6" t="s">
        <v>65</v>
      </c>
      <c r="J29" s="6" t="s">
        <v>65</v>
      </c>
      <c r="K29" s="6" t="s">
        <v>65</v>
      </c>
      <c r="L29" s="6" t="s">
        <v>65</v>
      </c>
      <c r="M29" s="6" t="s">
        <v>65</v>
      </c>
      <c r="N29" s="6" t="s">
        <v>65</v>
      </c>
      <c r="O29" s="6" t="s">
        <v>65</v>
      </c>
      <c r="P29" s="6" t="s">
        <v>65</v>
      </c>
      <c r="Q29" s="6" t="s">
        <v>66</v>
      </c>
      <c r="R29" s="6" t="s">
        <v>66</v>
      </c>
      <c r="S29" s="6" t="s">
        <v>66</v>
      </c>
      <c r="T29" s="6" t="s">
        <v>66</v>
      </c>
      <c r="U29" s="6" t="s">
        <v>66</v>
      </c>
      <c r="V29" s="6" t="s">
        <v>66</v>
      </c>
      <c r="W29" s="6" t="s">
        <v>66</v>
      </c>
      <c r="X29" s="6" t="s">
        <v>66</v>
      </c>
      <c r="Y29" s="6" t="s">
        <v>66</v>
      </c>
      <c r="Z29" s="6" t="s">
        <v>65</v>
      </c>
      <c r="AA29" s="6" t="s">
        <v>66</v>
      </c>
      <c r="AB29" s="6" t="s">
        <v>65</v>
      </c>
      <c r="AC29" s="6" t="s">
        <v>66</v>
      </c>
      <c r="AD29" s="6" t="s">
        <v>66</v>
      </c>
      <c r="AE29" s="6" t="s">
        <v>66</v>
      </c>
      <c r="AF29" s="6" t="s">
        <v>66</v>
      </c>
      <c r="AG29" s="6" t="s">
        <v>66</v>
      </c>
      <c r="AH29" s="6" t="s">
        <v>66</v>
      </c>
      <c r="AI29" s="6" t="s">
        <v>66</v>
      </c>
      <c r="AJ29" s="6" t="s">
        <v>65</v>
      </c>
      <c r="AK29" s="6" t="s">
        <v>66</v>
      </c>
      <c r="AL29" s="6" t="s">
        <v>66</v>
      </c>
      <c r="AM29" s="6" t="s">
        <v>66</v>
      </c>
      <c r="AN29" s="6" t="s">
        <v>66</v>
      </c>
      <c r="AO29" s="6" t="s">
        <v>66</v>
      </c>
      <c r="AP29" s="6" t="s">
        <v>66</v>
      </c>
      <c r="AQ29" s="6" t="s">
        <v>66</v>
      </c>
      <c r="AR29" s="6" t="s">
        <v>66</v>
      </c>
      <c r="AS29" s="6" t="s">
        <v>66</v>
      </c>
      <c r="AT29" s="6" t="s">
        <v>66</v>
      </c>
      <c r="AU29" s="6" t="s">
        <v>66</v>
      </c>
      <c r="AV29" s="6" t="s">
        <v>66</v>
      </c>
      <c r="AW29" s="6" t="s">
        <v>66</v>
      </c>
      <c r="AX29" s="6" t="s">
        <v>66</v>
      </c>
      <c r="AY29" s="6" t="s">
        <v>66</v>
      </c>
      <c r="AZ29" s="6" t="s">
        <v>66</v>
      </c>
      <c r="BA29" s="6" t="s">
        <v>66</v>
      </c>
      <c r="BB29" s="6" t="s">
        <v>66</v>
      </c>
      <c r="BC29" s="6" t="s">
        <v>66</v>
      </c>
      <c r="BD29" s="6" t="s">
        <v>66</v>
      </c>
      <c r="BE29" s="6" t="s">
        <v>66</v>
      </c>
      <c r="BF29" s="6" t="s">
        <v>66</v>
      </c>
    </row>
    <row r="30" spans="1:58" ht="15.75" thickTop="1">
      <c r="A30" s="2" t="s">
        <v>344</v>
      </c>
      <c r="B30" s="4">
        <v>60.9</v>
      </c>
      <c r="C30" s="4">
        <v>12.42</v>
      </c>
      <c r="D30" s="4">
        <v>5.34</v>
      </c>
      <c r="E30" s="4">
        <v>0.125</v>
      </c>
      <c r="F30" s="4">
        <v>5.01</v>
      </c>
      <c r="G30" s="4">
        <v>5.72</v>
      </c>
      <c r="H30" s="4">
        <v>2.78</v>
      </c>
      <c r="I30" s="4">
        <v>0.08</v>
      </c>
      <c r="J30" s="4">
        <v>0.46500000000000002</v>
      </c>
      <c r="K30" s="4">
        <v>0.1</v>
      </c>
      <c r="L30" s="4">
        <v>5.88</v>
      </c>
      <c r="M30" s="4">
        <v>98.84</v>
      </c>
      <c r="N30" s="4">
        <v>21</v>
      </c>
      <c r="O30" s="4" t="s">
        <v>73</v>
      </c>
      <c r="P30" s="4">
        <v>112</v>
      </c>
      <c r="Q30" s="4">
        <v>120</v>
      </c>
      <c r="R30" s="4">
        <v>27</v>
      </c>
      <c r="S30" s="4">
        <v>40</v>
      </c>
      <c r="T30" s="4">
        <v>70</v>
      </c>
      <c r="U30" s="4">
        <v>60</v>
      </c>
      <c r="V30" s="4">
        <v>12</v>
      </c>
      <c r="W30" s="4">
        <v>1.1000000000000001</v>
      </c>
      <c r="X30" s="4" t="s">
        <v>68</v>
      </c>
      <c r="Y30" s="4">
        <v>2</v>
      </c>
      <c r="Z30" s="4">
        <v>189</v>
      </c>
      <c r="AA30" s="4">
        <v>21.1</v>
      </c>
      <c r="AB30" s="4">
        <v>92</v>
      </c>
      <c r="AC30" s="4">
        <v>1.4</v>
      </c>
      <c r="AD30" s="4" t="s">
        <v>69</v>
      </c>
      <c r="AE30" s="4" t="s">
        <v>70</v>
      </c>
      <c r="AF30" s="4" t="s">
        <v>71</v>
      </c>
      <c r="AG30" s="4" t="s">
        <v>73</v>
      </c>
      <c r="AH30" s="4" t="s">
        <v>77</v>
      </c>
      <c r="AI30" s="4">
        <v>0.6</v>
      </c>
      <c r="AJ30" s="4">
        <v>33</v>
      </c>
      <c r="AK30" s="4">
        <v>10</v>
      </c>
      <c r="AL30" s="4">
        <v>23.1</v>
      </c>
      <c r="AM30" s="4">
        <v>3.11</v>
      </c>
      <c r="AN30" s="4">
        <v>13.4</v>
      </c>
      <c r="AO30" s="4">
        <v>3.35</v>
      </c>
      <c r="AP30" s="4">
        <v>0.88700000000000001</v>
      </c>
      <c r="AQ30" s="4">
        <v>3.48</v>
      </c>
      <c r="AR30" s="4">
        <v>0.56000000000000005</v>
      </c>
      <c r="AS30" s="4">
        <v>3.58</v>
      </c>
      <c r="AT30" s="4">
        <v>0.75</v>
      </c>
      <c r="AU30" s="4">
        <v>2.2000000000000002</v>
      </c>
      <c r="AV30" s="4">
        <v>0.32600000000000001</v>
      </c>
      <c r="AW30" s="4">
        <v>2.2200000000000002</v>
      </c>
      <c r="AX30" s="4">
        <v>0.36899999999999999</v>
      </c>
      <c r="AY30" s="4">
        <v>2.1</v>
      </c>
      <c r="AZ30" s="4">
        <v>0.17</v>
      </c>
      <c r="BA30" s="4" t="s">
        <v>70</v>
      </c>
      <c r="BB30" s="4">
        <v>0.09</v>
      </c>
      <c r="BC30" s="4" t="s">
        <v>68</v>
      </c>
      <c r="BD30" s="4" t="s">
        <v>71</v>
      </c>
      <c r="BE30" s="4">
        <v>1.37</v>
      </c>
      <c r="BF30" s="4">
        <v>0.59</v>
      </c>
    </row>
    <row r="31" spans="1:58">
      <c r="A31" s="2" t="s">
        <v>345</v>
      </c>
      <c r="B31" s="4">
        <v>48.9</v>
      </c>
      <c r="C31" s="4">
        <v>15.82</v>
      </c>
      <c r="D31" s="4">
        <v>10.8</v>
      </c>
      <c r="E31" s="4">
        <v>0.17299999999999999</v>
      </c>
      <c r="F31" s="4">
        <v>8.31</v>
      </c>
      <c r="G31" s="4">
        <v>5.82</v>
      </c>
      <c r="H31" s="4">
        <v>3.23</v>
      </c>
      <c r="I31" s="4">
        <v>0.82</v>
      </c>
      <c r="J31" s="4">
        <v>0.72599999999999998</v>
      </c>
      <c r="K31" s="4">
        <v>0.11</v>
      </c>
      <c r="L31" s="4">
        <v>4.05</v>
      </c>
      <c r="M31" s="4">
        <v>98.76</v>
      </c>
      <c r="N31" s="4">
        <v>39</v>
      </c>
      <c r="O31" s="4" t="s">
        <v>73</v>
      </c>
      <c r="P31" s="4">
        <v>349</v>
      </c>
      <c r="Q31" s="4">
        <v>30</v>
      </c>
      <c r="R31" s="4">
        <v>38</v>
      </c>
      <c r="S31" s="4">
        <v>30</v>
      </c>
      <c r="T31" s="4">
        <v>220</v>
      </c>
      <c r="U31" s="4">
        <v>80</v>
      </c>
      <c r="V31" s="4">
        <v>17</v>
      </c>
      <c r="W31" s="4">
        <v>1.5</v>
      </c>
      <c r="X31" s="4" t="s">
        <v>68</v>
      </c>
      <c r="Y31" s="4">
        <v>12</v>
      </c>
      <c r="Z31" s="4">
        <v>209</v>
      </c>
      <c r="AA31" s="4">
        <v>14.8</v>
      </c>
      <c r="AB31" s="4">
        <v>46</v>
      </c>
      <c r="AC31" s="4">
        <v>0.6</v>
      </c>
      <c r="AD31" s="4" t="s">
        <v>69</v>
      </c>
      <c r="AE31" s="4" t="s">
        <v>70</v>
      </c>
      <c r="AF31" s="4" t="s">
        <v>71</v>
      </c>
      <c r="AG31" s="4" t="s">
        <v>73</v>
      </c>
      <c r="AH31" s="4" t="s">
        <v>77</v>
      </c>
      <c r="AI31" s="4">
        <v>0.8</v>
      </c>
      <c r="AJ31" s="4">
        <v>189</v>
      </c>
      <c r="AK31" s="4">
        <v>5.12</v>
      </c>
      <c r="AL31" s="4">
        <v>12.4</v>
      </c>
      <c r="AM31" s="4">
        <v>1.77</v>
      </c>
      <c r="AN31" s="4">
        <v>8.06</v>
      </c>
      <c r="AO31" s="4">
        <v>2.46</v>
      </c>
      <c r="AP31" s="4">
        <v>0.83599999999999997</v>
      </c>
      <c r="AQ31" s="4">
        <v>2.75</v>
      </c>
      <c r="AR31" s="4">
        <v>0.43</v>
      </c>
      <c r="AS31" s="4">
        <v>2.62</v>
      </c>
      <c r="AT31" s="4">
        <v>0.51</v>
      </c>
      <c r="AU31" s="4">
        <v>1.56</v>
      </c>
      <c r="AV31" s="4">
        <v>0.221</v>
      </c>
      <c r="AW31" s="4">
        <v>1.54</v>
      </c>
      <c r="AX31" s="4">
        <v>0.246</v>
      </c>
      <c r="AY31" s="4">
        <v>1.2</v>
      </c>
      <c r="AZ31" s="4">
        <v>0.11</v>
      </c>
      <c r="BA31" s="4" t="s">
        <v>70</v>
      </c>
      <c r="BB31" s="4">
        <v>0.08</v>
      </c>
      <c r="BC31" s="4" t="s">
        <v>68</v>
      </c>
      <c r="BD31" s="4" t="s">
        <v>71</v>
      </c>
      <c r="BE31" s="4">
        <v>0.65</v>
      </c>
      <c r="BF31" s="4">
        <v>0.25</v>
      </c>
    </row>
    <row r="32" spans="1:58">
      <c r="A32" s="2" t="s">
        <v>346</v>
      </c>
      <c r="B32" s="4">
        <v>41.63</v>
      </c>
      <c r="C32" s="4">
        <v>18.57</v>
      </c>
      <c r="D32" s="4">
        <v>9.6199999999999992</v>
      </c>
      <c r="E32" s="4">
        <v>0.126</v>
      </c>
      <c r="F32" s="4">
        <v>9.73</v>
      </c>
      <c r="G32" s="4">
        <v>16.28</v>
      </c>
      <c r="H32" s="4">
        <v>0.44</v>
      </c>
      <c r="I32" s="4">
        <v>0.12</v>
      </c>
      <c r="J32" s="4">
        <v>0.41599999999999998</v>
      </c>
      <c r="K32" s="4">
        <v>0.01</v>
      </c>
      <c r="L32" s="4">
        <v>3.03</v>
      </c>
      <c r="M32" s="4">
        <v>99.96</v>
      </c>
      <c r="N32" s="4">
        <v>45</v>
      </c>
      <c r="O32" s="4" t="s">
        <v>73</v>
      </c>
      <c r="P32" s="4">
        <v>367</v>
      </c>
      <c r="Q32" s="4">
        <v>210</v>
      </c>
      <c r="R32" s="4">
        <v>46</v>
      </c>
      <c r="S32" s="4">
        <v>70</v>
      </c>
      <c r="T32" s="4" t="s">
        <v>75</v>
      </c>
      <c r="U32" s="4">
        <v>40</v>
      </c>
      <c r="V32" s="4">
        <v>14</v>
      </c>
      <c r="W32" s="4">
        <v>1.4</v>
      </c>
      <c r="X32" s="4" t="s">
        <v>68</v>
      </c>
      <c r="Y32" s="4">
        <v>4</v>
      </c>
      <c r="Z32" s="4">
        <v>514</v>
      </c>
      <c r="AA32" s="4">
        <v>4.5999999999999996</v>
      </c>
      <c r="AB32" s="4">
        <v>31</v>
      </c>
      <c r="AC32" s="4">
        <v>0.3</v>
      </c>
      <c r="AD32" s="4" t="s">
        <v>69</v>
      </c>
      <c r="AE32" s="4" t="s">
        <v>70</v>
      </c>
      <c r="AF32" s="4" t="s">
        <v>71</v>
      </c>
      <c r="AG32" s="4" t="s">
        <v>73</v>
      </c>
      <c r="AH32" s="4" t="s">
        <v>77</v>
      </c>
      <c r="AI32" s="4">
        <v>0.3</v>
      </c>
      <c r="AJ32" s="4">
        <v>29</v>
      </c>
      <c r="AK32" s="4">
        <v>2.23</v>
      </c>
      <c r="AL32" s="4">
        <v>4.76</v>
      </c>
      <c r="AM32" s="4">
        <v>0.63</v>
      </c>
      <c r="AN32" s="4">
        <v>2.93</v>
      </c>
      <c r="AO32" s="4">
        <v>0.74</v>
      </c>
      <c r="AP32" s="4">
        <v>0.35</v>
      </c>
      <c r="AQ32" s="4">
        <v>0.96</v>
      </c>
      <c r="AR32" s="4">
        <v>0.15</v>
      </c>
      <c r="AS32" s="4">
        <v>0.93</v>
      </c>
      <c r="AT32" s="4">
        <v>0.18</v>
      </c>
      <c r="AU32" s="4">
        <v>0.53</v>
      </c>
      <c r="AV32" s="4">
        <v>7.6999999999999999E-2</v>
      </c>
      <c r="AW32" s="4">
        <v>0.47</v>
      </c>
      <c r="AX32" s="4">
        <v>6.9000000000000006E-2</v>
      </c>
      <c r="AY32" s="4">
        <v>0.7</v>
      </c>
      <c r="AZ32" s="4">
        <v>0.04</v>
      </c>
      <c r="BA32" s="4" t="s">
        <v>70</v>
      </c>
      <c r="BB32" s="4">
        <v>0.17</v>
      </c>
      <c r="BC32" s="4" t="s">
        <v>68</v>
      </c>
      <c r="BD32" s="4" t="s">
        <v>71</v>
      </c>
      <c r="BE32" s="4">
        <v>0.52</v>
      </c>
      <c r="BF32" s="4">
        <v>0.12</v>
      </c>
    </row>
    <row r="33" spans="1:58">
      <c r="A33" s="2" t="s">
        <v>347</v>
      </c>
      <c r="B33" s="4">
        <v>40.81</v>
      </c>
      <c r="C33" s="4">
        <v>16.670000000000002</v>
      </c>
      <c r="D33" s="4">
        <v>17.399999999999999</v>
      </c>
      <c r="E33" s="4">
        <v>0.182</v>
      </c>
      <c r="F33" s="4">
        <v>6.28</v>
      </c>
      <c r="G33" s="4">
        <v>12.95</v>
      </c>
      <c r="H33" s="4">
        <v>1.47</v>
      </c>
      <c r="I33" s="4">
        <v>0.14000000000000001</v>
      </c>
      <c r="J33" s="4">
        <v>1.218</v>
      </c>
      <c r="K33" s="4" t="s">
        <v>74</v>
      </c>
      <c r="L33" s="4">
        <v>2.36</v>
      </c>
      <c r="M33" s="4">
        <v>99.51</v>
      </c>
      <c r="N33" s="4">
        <v>50</v>
      </c>
      <c r="O33" s="4" t="s">
        <v>73</v>
      </c>
      <c r="P33" s="4">
        <v>694</v>
      </c>
      <c r="Q33" s="4" t="s">
        <v>67</v>
      </c>
      <c r="R33" s="4">
        <v>19</v>
      </c>
      <c r="S33" s="4" t="s">
        <v>67</v>
      </c>
      <c r="T33" s="4">
        <v>60</v>
      </c>
      <c r="U33" s="4">
        <v>80</v>
      </c>
      <c r="V33" s="4">
        <v>18</v>
      </c>
      <c r="W33" s="4">
        <v>1.4</v>
      </c>
      <c r="X33" s="4" t="s">
        <v>68</v>
      </c>
      <c r="Y33" s="4">
        <v>2</v>
      </c>
      <c r="Z33" s="4">
        <v>365</v>
      </c>
      <c r="AA33" s="4">
        <v>10.199999999999999</v>
      </c>
      <c r="AB33" s="4">
        <v>20</v>
      </c>
      <c r="AC33" s="4">
        <v>0.2</v>
      </c>
      <c r="AD33" s="4" t="s">
        <v>69</v>
      </c>
      <c r="AE33" s="4" t="s">
        <v>70</v>
      </c>
      <c r="AF33" s="4" t="s">
        <v>71</v>
      </c>
      <c r="AG33" s="4" t="s">
        <v>73</v>
      </c>
      <c r="AH33" s="4" t="s">
        <v>77</v>
      </c>
      <c r="AI33" s="4">
        <v>0.2</v>
      </c>
      <c r="AJ33" s="4">
        <v>88</v>
      </c>
      <c r="AK33" s="4">
        <v>2.36</v>
      </c>
      <c r="AL33" s="4">
        <v>5.81</v>
      </c>
      <c r="AM33" s="4">
        <v>0.87</v>
      </c>
      <c r="AN33" s="4">
        <v>4.42</v>
      </c>
      <c r="AO33" s="4">
        <v>1.36</v>
      </c>
      <c r="AP33" s="4">
        <v>0.57399999999999995</v>
      </c>
      <c r="AQ33" s="4">
        <v>1.71</v>
      </c>
      <c r="AR33" s="4">
        <v>0.3</v>
      </c>
      <c r="AS33" s="4">
        <v>1.91</v>
      </c>
      <c r="AT33" s="4">
        <v>0.41</v>
      </c>
      <c r="AU33" s="4">
        <v>1.1299999999999999</v>
      </c>
      <c r="AV33" s="4">
        <v>0.158</v>
      </c>
      <c r="AW33" s="4">
        <v>0.99</v>
      </c>
      <c r="AX33" s="4">
        <v>0.16300000000000001</v>
      </c>
      <c r="AY33" s="4">
        <v>0.6</v>
      </c>
      <c r="AZ33" s="4">
        <v>0.01</v>
      </c>
      <c r="BA33" s="4" t="s">
        <v>70</v>
      </c>
      <c r="BB33" s="4">
        <v>0.06</v>
      </c>
      <c r="BC33" s="4" t="s">
        <v>68</v>
      </c>
      <c r="BD33" s="4" t="s">
        <v>71</v>
      </c>
      <c r="BE33" s="4">
        <v>0.38</v>
      </c>
      <c r="BF33" s="4">
        <v>0.11</v>
      </c>
    </row>
    <row r="34" spans="1:58">
      <c r="A34" s="2" t="s">
        <v>348</v>
      </c>
      <c r="B34" s="4">
        <v>36.369999999999997</v>
      </c>
      <c r="C34" s="4">
        <v>1.22</v>
      </c>
      <c r="D34" s="4">
        <v>8.1999999999999993</v>
      </c>
      <c r="E34" s="4">
        <v>0.11600000000000001</v>
      </c>
      <c r="F34" s="4">
        <v>41.48</v>
      </c>
      <c r="G34" s="4">
        <v>0.85</v>
      </c>
      <c r="H34" s="4">
        <v>0.09</v>
      </c>
      <c r="I34" s="4">
        <v>0.02</v>
      </c>
      <c r="J34" s="4">
        <v>6.0999999999999999E-2</v>
      </c>
      <c r="K34" s="4" t="s">
        <v>74</v>
      </c>
      <c r="L34" s="4">
        <v>11.03</v>
      </c>
      <c r="M34" s="4">
        <v>99.45</v>
      </c>
      <c r="N34" s="4">
        <v>6</v>
      </c>
      <c r="O34" s="4" t="s">
        <v>73</v>
      </c>
      <c r="P34" s="4">
        <v>47</v>
      </c>
      <c r="Q34" s="4">
        <v>2770</v>
      </c>
      <c r="R34" s="4">
        <v>108</v>
      </c>
      <c r="S34" s="4">
        <v>2250</v>
      </c>
      <c r="T34" s="4" t="s">
        <v>75</v>
      </c>
      <c r="U34" s="4">
        <v>50</v>
      </c>
      <c r="V34" s="4">
        <v>1</v>
      </c>
      <c r="W34" s="4">
        <v>0.7</v>
      </c>
      <c r="X34" s="4" t="s">
        <v>68</v>
      </c>
      <c r="Y34" s="4" t="s">
        <v>73</v>
      </c>
      <c r="Z34" s="4">
        <v>20</v>
      </c>
      <c r="AA34" s="4">
        <v>0.7</v>
      </c>
      <c r="AB34" s="4">
        <v>6</v>
      </c>
      <c r="AC34" s="4" t="s">
        <v>77</v>
      </c>
      <c r="AD34" s="4" t="s">
        <v>69</v>
      </c>
      <c r="AE34" s="4" t="s">
        <v>70</v>
      </c>
      <c r="AF34" s="4" t="s">
        <v>71</v>
      </c>
      <c r="AG34" s="4" t="s">
        <v>73</v>
      </c>
      <c r="AH34" s="4" t="s">
        <v>77</v>
      </c>
      <c r="AI34" s="4">
        <v>0.3</v>
      </c>
      <c r="AJ34" s="4">
        <v>7</v>
      </c>
      <c r="AK34" s="4">
        <v>0.44</v>
      </c>
      <c r="AL34" s="4">
        <v>0.86</v>
      </c>
      <c r="AM34" s="4">
        <v>0.1</v>
      </c>
      <c r="AN34" s="4">
        <v>0.42</v>
      </c>
      <c r="AO34" s="4">
        <v>0.13</v>
      </c>
      <c r="AP34" s="4">
        <v>3.5999999999999997E-2</v>
      </c>
      <c r="AQ34" s="4">
        <v>0.11</v>
      </c>
      <c r="AR34" s="4">
        <v>0.02</v>
      </c>
      <c r="AS34" s="4">
        <v>0.1</v>
      </c>
      <c r="AT34" s="4">
        <v>0.02</v>
      </c>
      <c r="AU34" s="4">
        <v>0.08</v>
      </c>
      <c r="AV34" s="4">
        <v>1.4999999999999999E-2</v>
      </c>
      <c r="AW34" s="4">
        <v>0.09</v>
      </c>
      <c r="AX34" s="4">
        <v>1.2999999999999999E-2</v>
      </c>
      <c r="AY34" s="4" t="s">
        <v>71</v>
      </c>
      <c r="AZ34" s="4" t="s">
        <v>74</v>
      </c>
      <c r="BA34" s="4" t="s">
        <v>70</v>
      </c>
      <c r="BB34" s="4" t="s">
        <v>72</v>
      </c>
      <c r="BC34" s="4" t="s">
        <v>68</v>
      </c>
      <c r="BD34" s="4" t="s">
        <v>71</v>
      </c>
      <c r="BE34" s="4">
        <v>0.1</v>
      </c>
      <c r="BF34" s="4">
        <v>0.03</v>
      </c>
    </row>
    <row r="35" spans="1:58">
      <c r="A35" s="2" t="s">
        <v>349</v>
      </c>
      <c r="B35" s="4">
        <v>36.76</v>
      </c>
      <c r="C35" s="4">
        <v>0.96</v>
      </c>
      <c r="D35" s="4">
        <v>12.24</v>
      </c>
      <c r="E35" s="4">
        <v>0.16800000000000001</v>
      </c>
      <c r="F35" s="4">
        <v>41.14</v>
      </c>
      <c r="G35" s="4">
        <v>1.25</v>
      </c>
      <c r="H35" s="4">
        <v>7.0000000000000007E-2</v>
      </c>
      <c r="I35" s="4">
        <v>0.01</v>
      </c>
      <c r="J35" s="4">
        <v>3.9E-2</v>
      </c>
      <c r="K35" s="4" t="s">
        <v>74</v>
      </c>
      <c r="L35" s="4">
        <v>6.06</v>
      </c>
      <c r="M35" s="4">
        <v>98.68</v>
      </c>
      <c r="N35" s="4">
        <v>8</v>
      </c>
      <c r="O35" s="4" t="s">
        <v>73</v>
      </c>
      <c r="P35" s="4">
        <v>59</v>
      </c>
      <c r="Q35" s="4">
        <v>2930</v>
      </c>
      <c r="R35" s="4">
        <v>145</v>
      </c>
      <c r="S35" s="4">
        <v>2430</v>
      </c>
      <c r="T35" s="4" t="s">
        <v>75</v>
      </c>
      <c r="U35" s="4">
        <v>50</v>
      </c>
      <c r="V35" s="4">
        <v>1</v>
      </c>
      <c r="W35" s="4">
        <v>0.7</v>
      </c>
      <c r="X35" s="4" t="s">
        <v>68</v>
      </c>
      <c r="Y35" s="4" t="s">
        <v>73</v>
      </c>
      <c r="Z35" s="4">
        <v>11</v>
      </c>
      <c r="AA35" s="4">
        <v>0.9</v>
      </c>
      <c r="AB35" s="4">
        <v>24</v>
      </c>
      <c r="AC35" s="4" t="s">
        <v>77</v>
      </c>
      <c r="AD35" s="4" t="s">
        <v>69</v>
      </c>
      <c r="AE35" s="4" t="s">
        <v>70</v>
      </c>
      <c r="AF35" s="4" t="s">
        <v>71</v>
      </c>
      <c r="AG35" s="4" t="s">
        <v>73</v>
      </c>
      <c r="AH35" s="4" t="s">
        <v>77</v>
      </c>
      <c r="AI35" s="4" t="s">
        <v>71</v>
      </c>
      <c r="AJ35" s="4">
        <v>2</v>
      </c>
      <c r="AK35" s="4">
        <v>0.4</v>
      </c>
      <c r="AL35" s="4">
        <v>0.84</v>
      </c>
      <c r="AM35" s="4">
        <v>0.11</v>
      </c>
      <c r="AN35" s="4">
        <v>0.47</v>
      </c>
      <c r="AO35" s="4">
        <v>0.11</v>
      </c>
      <c r="AP35" s="4">
        <v>2.7E-2</v>
      </c>
      <c r="AQ35" s="4">
        <v>0.14000000000000001</v>
      </c>
      <c r="AR35" s="4">
        <v>0.02</v>
      </c>
      <c r="AS35" s="4">
        <v>0.14000000000000001</v>
      </c>
      <c r="AT35" s="4">
        <v>0.03</v>
      </c>
      <c r="AU35" s="4">
        <v>0.11</v>
      </c>
      <c r="AV35" s="4">
        <v>1.7999999999999999E-2</v>
      </c>
      <c r="AW35" s="4">
        <v>0.12</v>
      </c>
      <c r="AX35" s="4">
        <v>2.1000000000000001E-2</v>
      </c>
      <c r="AY35" s="4">
        <v>0.4</v>
      </c>
      <c r="AZ35" s="4" t="s">
        <v>74</v>
      </c>
      <c r="BA35" s="4" t="s">
        <v>70</v>
      </c>
      <c r="BB35" s="4" t="s">
        <v>72</v>
      </c>
      <c r="BC35" s="4" t="s">
        <v>68</v>
      </c>
      <c r="BD35" s="4" t="s">
        <v>71</v>
      </c>
      <c r="BE35" s="4">
        <v>0.1</v>
      </c>
      <c r="BF35" s="4">
        <v>0.04</v>
      </c>
    </row>
    <row r="36" spans="1:58">
      <c r="A36" s="2" t="s">
        <v>350</v>
      </c>
      <c r="B36" s="4">
        <v>33.270000000000003</v>
      </c>
      <c r="C36" s="4">
        <v>0.15</v>
      </c>
      <c r="D36" s="4">
        <v>6.53</v>
      </c>
      <c r="E36" s="4">
        <v>0.14000000000000001</v>
      </c>
      <c r="F36" s="4">
        <v>42.99</v>
      </c>
      <c r="G36" s="4">
        <v>0.03</v>
      </c>
      <c r="H36" s="4">
        <v>0.01</v>
      </c>
      <c r="I36" s="4" t="s">
        <v>74</v>
      </c>
      <c r="J36" s="4">
        <v>4.0000000000000001E-3</v>
      </c>
      <c r="K36" s="4" t="s">
        <v>74</v>
      </c>
      <c r="L36" s="4">
        <v>16.670000000000002</v>
      </c>
      <c r="M36" s="4">
        <v>99.79</v>
      </c>
      <c r="N36" s="4">
        <v>6</v>
      </c>
      <c r="O36" s="4" t="s">
        <v>73</v>
      </c>
      <c r="P36" s="4">
        <v>13</v>
      </c>
      <c r="Q36" s="4">
        <v>2640</v>
      </c>
      <c r="R36" s="4">
        <v>146</v>
      </c>
      <c r="S36" s="4">
        <v>2290</v>
      </c>
      <c r="T36" s="4" t="s">
        <v>75</v>
      </c>
      <c r="U36" s="4">
        <v>30</v>
      </c>
      <c r="V36" s="4" t="s">
        <v>73</v>
      </c>
      <c r="W36" s="4" t="s">
        <v>70</v>
      </c>
      <c r="X36" s="4" t="s">
        <v>68</v>
      </c>
      <c r="Y36" s="4" t="s">
        <v>73</v>
      </c>
      <c r="Z36" s="4" t="s">
        <v>69</v>
      </c>
      <c r="AA36" s="4" t="s">
        <v>70</v>
      </c>
      <c r="AB36" s="4">
        <v>3</v>
      </c>
      <c r="AC36" s="4" t="s">
        <v>77</v>
      </c>
      <c r="AD36" s="4" t="s">
        <v>69</v>
      </c>
      <c r="AE36" s="4" t="s">
        <v>70</v>
      </c>
      <c r="AF36" s="4" t="s">
        <v>71</v>
      </c>
      <c r="AG36" s="4" t="s">
        <v>73</v>
      </c>
      <c r="AH36" s="4" t="s">
        <v>77</v>
      </c>
      <c r="AI36" s="4" t="s">
        <v>71</v>
      </c>
      <c r="AJ36" s="4" t="s">
        <v>69</v>
      </c>
      <c r="AK36" s="4" t="s">
        <v>72</v>
      </c>
      <c r="AL36" s="4" t="s">
        <v>72</v>
      </c>
      <c r="AM36" s="4" t="s">
        <v>74</v>
      </c>
      <c r="AN36" s="4" t="s">
        <v>72</v>
      </c>
      <c r="AO36" s="4" t="s">
        <v>74</v>
      </c>
      <c r="AP36" s="4" t="s">
        <v>83</v>
      </c>
      <c r="AQ36" s="4" t="s">
        <v>74</v>
      </c>
      <c r="AR36" s="4" t="s">
        <v>74</v>
      </c>
      <c r="AS36" s="4" t="s">
        <v>74</v>
      </c>
      <c r="AT36" s="4" t="s">
        <v>74</v>
      </c>
      <c r="AU36" s="4">
        <v>0.01</v>
      </c>
      <c r="AV36" s="4" t="s">
        <v>83</v>
      </c>
      <c r="AW36" s="4">
        <v>0.02</v>
      </c>
      <c r="AX36" s="4" t="s">
        <v>342</v>
      </c>
      <c r="AY36" s="4" t="s">
        <v>71</v>
      </c>
      <c r="AZ36" s="4" t="s">
        <v>74</v>
      </c>
      <c r="BA36" s="4" t="s">
        <v>70</v>
      </c>
      <c r="BB36" s="4" t="s">
        <v>72</v>
      </c>
      <c r="BC36" s="4" t="s">
        <v>68</v>
      </c>
      <c r="BD36" s="4" t="s">
        <v>71</v>
      </c>
      <c r="BE36" s="4" t="s">
        <v>72</v>
      </c>
      <c r="BF36" s="4" t="s">
        <v>74</v>
      </c>
    </row>
    <row r="37" spans="1:58">
      <c r="A37" s="2" t="s">
        <v>351</v>
      </c>
      <c r="B37" s="4">
        <v>44.69</v>
      </c>
      <c r="C37" s="4">
        <v>17.2</v>
      </c>
      <c r="D37" s="4">
        <v>9.58</v>
      </c>
      <c r="E37" s="4">
        <v>0.14299999999999999</v>
      </c>
      <c r="F37" s="4">
        <v>11.26</v>
      </c>
      <c r="G37" s="4">
        <v>12.81</v>
      </c>
      <c r="H37" s="4">
        <v>1.44</v>
      </c>
      <c r="I37" s="4">
        <v>0.06</v>
      </c>
      <c r="J37" s="4">
        <v>0.315</v>
      </c>
      <c r="K37" s="4">
        <v>0.04</v>
      </c>
      <c r="L37" s="4">
        <v>3.15</v>
      </c>
      <c r="M37" s="4">
        <v>100.7</v>
      </c>
      <c r="N37" s="4">
        <v>39</v>
      </c>
      <c r="O37" s="4" t="s">
        <v>73</v>
      </c>
      <c r="P37" s="4">
        <v>210</v>
      </c>
      <c r="Q37" s="4">
        <v>300</v>
      </c>
      <c r="R37" s="4">
        <v>56</v>
      </c>
      <c r="S37" s="4">
        <v>200</v>
      </c>
      <c r="T37" s="4">
        <v>10</v>
      </c>
      <c r="U37" s="4">
        <v>60</v>
      </c>
      <c r="V37" s="4">
        <v>14</v>
      </c>
      <c r="W37" s="4">
        <v>1.2</v>
      </c>
      <c r="X37" s="4" t="s">
        <v>68</v>
      </c>
      <c r="Y37" s="4">
        <v>1</v>
      </c>
      <c r="Z37" s="4">
        <v>312</v>
      </c>
      <c r="AA37" s="4">
        <v>6.5</v>
      </c>
      <c r="AB37" s="4">
        <v>9</v>
      </c>
      <c r="AC37" s="4" t="s">
        <v>77</v>
      </c>
      <c r="AD37" s="4" t="s">
        <v>69</v>
      </c>
      <c r="AE37" s="4" t="s">
        <v>70</v>
      </c>
      <c r="AF37" s="4" t="s">
        <v>71</v>
      </c>
      <c r="AG37" s="4" t="s">
        <v>73</v>
      </c>
      <c r="AH37" s="4" t="s">
        <v>77</v>
      </c>
      <c r="AI37" s="4">
        <v>0.1</v>
      </c>
      <c r="AJ37" s="4">
        <v>41</v>
      </c>
      <c r="AK37" s="4">
        <v>1.49</v>
      </c>
      <c r="AL37" s="4">
        <v>3.33</v>
      </c>
      <c r="AM37" s="4">
        <v>0.48</v>
      </c>
      <c r="AN37" s="4">
        <v>2.34</v>
      </c>
      <c r="AO37" s="4">
        <v>0.72</v>
      </c>
      <c r="AP37" s="4">
        <v>0.36399999999999999</v>
      </c>
      <c r="AQ37" s="4">
        <v>1.05</v>
      </c>
      <c r="AR37" s="4">
        <v>0.17</v>
      </c>
      <c r="AS37" s="4">
        <v>1.1299999999999999</v>
      </c>
      <c r="AT37" s="4">
        <v>0.24</v>
      </c>
      <c r="AU37" s="4">
        <v>0.68</v>
      </c>
      <c r="AV37" s="4">
        <v>0.105</v>
      </c>
      <c r="AW37" s="4">
        <v>0.72</v>
      </c>
      <c r="AX37" s="4">
        <v>0.113</v>
      </c>
      <c r="AY37" s="4">
        <v>0.2</v>
      </c>
      <c r="AZ37" s="4">
        <v>0.03</v>
      </c>
      <c r="BA37" s="4">
        <v>0.9</v>
      </c>
      <c r="BB37" s="4" t="s">
        <v>72</v>
      </c>
      <c r="BC37" s="4" t="s">
        <v>68</v>
      </c>
      <c r="BD37" s="4" t="s">
        <v>71</v>
      </c>
      <c r="BE37" s="4">
        <v>0.15</v>
      </c>
      <c r="BF37" s="4">
        <v>0.05</v>
      </c>
    </row>
    <row r="38" spans="1:58">
      <c r="A38" s="2" t="s">
        <v>352</v>
      </c>
      <c r="B38" s="4">
        <v>40.79</v>
      </c>
      <c r="C38" s="4">
        <v>2</v>
      </c>
      <c r="D38" s="4">
        <v>8.83</v>
      </c>
      <c r="E38" s="4">
        <v>0.112</v>
      </c>
      <c r="F38" s="4">
        <v>34.64</v>
      </c>
      <c r="G38" s="4">
        <v>4.97</v>
      </c>
      <c r="H38" s="4">
        <v>0.1</v>
      </c>
      <c r="I38" s="4" t="s">
        <v>74</v>
      </c>
      <c r="J38" s="4">
        <v>6.6000000000000003E-2</v>
      </c>
      <c r="K38" s="4">
        <v>0.01</v>
      </c>
      <c r="L38" s="4">
        <v>7.33</v>
      </c>
      <c r="M38" s="4">
        <v>98.86</v>
      </c>
      <c r="N38" s="4">
        <v>18</v>
      </c>
      <c r="O38" s="4" t="s">
        <v>73</v>
      </c>
      <c r="P38" s="4">
        <v>70</v>
      </c>
      <c r="Q38" s="4">
        <v>2470</v>
      </c>
      <c r="R38" s="4">
        <v>105</v>
      </c>
      <c r="S38" s="4">
        <v>1830</v>
      </c>
      <c r="T38" s="4">
        <v>40</v>
      </c>
      <c r="U38" s="4">
        <v>40</v>
      </c>
      <c r="V38" s="4">
        <v>2</v>
      </c>
      <c r="W38" s="4">
        <v>0.6</v>
      </c>
      <c r="X38" s="4" t="s">
        <v>68</v>
      </c>
      <c r="Y38" s="4" t="s">
        <v>73</v>
      </c>
      <c r="Z38" s="4">
        <v>16</v>
      </c>
      <c r="AA38" s="4">
        <v>1.7</v>
      </c>
      <c r="AB38" s="4">
        <v>4</v>
      </c>
      <c r="AC38" s="4" t="s">
        <v>77</v>
      </c>
      <c r="AD38" s="4" t="s">
        <v>69</v>
      </c>
      <c r="AE38" s="4" t="s">
        <v>70</v>
      </c>
      <c r="AF38" s="4" t="s">
        <v>71</v>
      </c>
      <c r="AG38" s="4" t="s">
        <v>73</v>
      </c>
      <c r="AH38" s="4">
        <v>0.9</v>
      </c>
      <c r="AI38" s="4">
        <v>0.1</v>
      </c>
      <c r="AJ38" s="4">
        <v>3</v>
      </c>
      <c r="AK38" s="4">
        <v>0.24</v>
      </c>
      <c r="AL38" s="4">
        <v>0.52</v>
      </c>
      <c r="AM38" s="4">
        <v>0.08</v>
      </c>
      <c r="AN38" s="4">
        <v>0.31</v>
      </c>
      <c r="AO38" s="4">
        <v>0.12</v>
      </c>
      <c r="AP38" s="4">
        <v>5.5E-2</v>
      </c>
      <c r="AQ38" s="4">
        <v>0.23</v>
      </c>
      <c r="AR38" s="4">
        <v>0.04</v>
      </c>
      <c r="AS38" s="4">
        <v>0.3</v>
      </c>
      <c r="AT38" s="4">
        <v>7.0000000000000007E-2</v>
      </c>
      <c r="AU38" s="4">
        <v>0.2</v>
      </c>
      <c r="AV38" s="4">
        <v>2.9000000000000001E-2</v>
      </c>
      <c r="AW38" s="4">
        <v>0.21</v>
      </c>
      <c r="AX38" s="4">
        <v>0.03</v>
      </c>
      <c r="AY38" s="4">
        <v>0.1</v>
      </c>
      <c r="AZ38" s="4">
        <v>0.01</v>
      </c>
      <c r="BA38" s="4" t="s">
        <v>70</v>
      </c>
      <c r="BB38" s="4" t="s">
        <v>72</v>
      </c>
      <c r="BC38" s="4" t="s">
        <v>68</v>
      </c>
      <c r="BD38" s="4" t="s">
        <v>71</v>
      </c>
      <c r="BE38" s="4">
        <v>0.05</v>
      </c>
      <c r="BF38" s="4">
        <v>0.01</v>
      </c>
    </row>
    <row r="39" spans="1:58">
      <c r="A39" s="2" t="s">
        <v>353</v>
      </c>
      <c r="B39" s="4">
        <v>60.59</v>
      </c>
      <c r="C39" s="4">
        <v>16.25</v>
      </c>
      <c r="D39" s="4">
        <v>6.55</v>
      </c>
      <c r="E39" s="4">
        <v>8.6999999999999994E-2</v>
      </c>
      <c r="F39" s="4">
        <v>3.98</v>
      </c>
      <c r="G39" s="4">
        <v>5.0599999999999996</v>
      </c>
      <c r="H39" s="4">
        <v>4.1399999999999997</v>
      </c>
      <c r="I39" s="4">
        <v>0.12</v>
      </c>
      <c r="J39" s="4">
        <v>0.65100000000000002</v>
      </c>
      <c r="K39" s="4">
        <v>0.12</v>
      </c>
      <c r="L39" s="4">
        <v>2.1</v>
      </c>
      <c r="M39" s="4">
        <v>99.64</v>
      </c>
      <c r="N39" s="4">
        <v>19</v>
      </c>
      <c r="O39" s="4" t="s">
        <v>73</v>
      </c>
      <c r="P39" s="4">
        <v>140</v>
      </c>
      <c r="Q39" s="4">
        <v>130</v>
      </c>
      <c r="R39" s="4">
        <v>17</v>
      </c>
      <c r="S39" s="4">
        <v>100</v>
      </c>
      <c r="T39" s="4">
        <v>170</v>
      </c>
      <c r="U39" s="4" t="s">
        <v>76</v>
      </c>
      <c r="V39" s="4">
        <v>16</v>
      </c>
      <c r="W39" s="4">
        <v>1.2</v>
      </c>
      <c r="X39" s="4" t="s">
        <v>68</v>
      </c>
      <c r="Y39" s="4">
        <v>1</v>
      </c>
      <c r="Z39" s="4">
        <v>420</v>
      </c>
      <c r="AA39" s="4">
        <v>24.3</v>
      </c>
      <c r="AB39" s="4">
        <v>98</v>
      </c>
      <c r="AC39" s="4">
        <v>1.6</v>
      </c>
      <c r="AD39" s="4" t="s">
        <v>69</v>
      </c>
      <c r="AE39" s="4" t="s">
        <v>70</v>
      </c>
      <c r="AF39" s="4" t="s">
        <v>71</v>
      </c>
      <c r="AG39" s="4" t="s">
        <v>73</v>
      </c>
      <c r="AH39" s="4" t="s">
        <v>77</v>
      </c>
      <c r="AI39" s="4" t="s">
        <v>71</v>
      </c>
      <c r="AJ39" s="4">
        <v>165</v>
      </c>
      <c r="AK39" s="4">
        <v>10.1</v>
      </c>
      <c r="AL39" s="4">
        <v>23.3</v>
      </c>
      <c r="AM39" s="4">
        <v>3.16</v>
      </c>
      <c r="AN39" s="4">
        <v>14.3</v>
      </c>
      <c r="AO39" s="4">
        <v>3.69</v>
      </c>
      <c r="AP39" s="4">
        <v>1.1499999999999999</v>
      </c>
      <c r="AQ39" s="4">
        <v>3.96</v>
      </c>
      <c r="AR39" s="4">
        <v>0.66</v>
      </c>
      <c r="AS39" s="4">
        <v>4.29</v>
      </c>
      <c r="AT39" s="4">
        <v>0.86</v>
      </c>
      <c r="AU39" s="4">
        <v>2.5</v>
      </c>
      <c r="AV39" s="4">
        <v>0.374</v>
      </c>
      <c r="AW39" s="4">
        <v>2.5299999999999998</v>
      </c>
      <c r="AX39" s="4">
        <v>0.41</v>
      </c>
      <c r="AY39" s="4">
        <v>2.2000000000000002</v>
      </c>
      <c r="AZ39" s="4">
        <v>0.27</v>
      </c>
      <c r="BA39" s="4" t="s">
        <v>70</v>
      </c>
      <c r="BB39" s="4" t="s">
        <v>72</v>
      </c>
      <c r="BC39" s="4" t="s">
        <v>68</v>
      </c>
      <c r="BD39" s="4" t="s">
        <v>71</v>
      </c>
      <c r="BE39" s="4">
        <v>1.24</v>
      </c>
      <c r="BF39" s="4">
        <v>0.47</v>
      </c>
    </row>
    <row r="40" spans="1:58">
      <c r="A40" s="2" t="s">
        <v>354</v>
      </c>
      <c r="B40" s="4">
        <v>47.12</v>
      </c>
      <c r="C40" s="4">
        <v>14.59</v>
      </c>
      <c r="D40" s="4">
        <v>10.87</v>
      </c>
      <c r="E40" s="4">
        <v>0.13700000000000001</v>
      </c>
      <c r="F40" s="4">
        <v>6.8</v>
      </c>
      <c r="G40" s="4">
        <v>11.73</v>
      </c>
      <c r="H40" s="4">
        <v>2.52</v>
      </c>
      <c r="I40" s="4">
        <v>0.03</v>
      </c>
      <c r="J40" s="4">
        <v>1.4179999999999999</v>
      </c>
      <c r="K40" s="4">
        <v>0.13</v>
      </c>
      <c r="L40" s="4">
        <v>3.37</v>
      </c>
      <c r="M40" s="4">
        <v>98.71</v>
      </c>
      <c r="N40" s="4">
        <v>39</v>
      </c>
      <c r="O40" s="4" t="s">
        <v>73</v>
      </c>
      <c r="P40" s="4">
        <v>348</v>
      </c>
      <c r="Q40" s="4">
        <v>60</v>
      </c>
      <c r="R40" s="4">
        <v>8</v>
      </c>
      <c r="S40" s="4">
        <v>40</v>
      </c>
      <c r="T40" s="4">
        <v>80</v>
      </c>
      <c r="U40" s="4">
        <v>70</v>
      </c>
      <c r="V40" s="4">
        <v>17</v>
      </c>
      <c r="W40" s="4">
        <v>1.2</v>
      </c>
      <c r="X40" s="4" t="s">
        <v>68</v>
      </c>
      <c r="Y40" s="4" t="s">
        <v>73</v>
      </c>
      <c r="Z40" s="4">
        <v>295</v>
      </c>
      <c r="AA40" s="4">
        <v>31.7</v>
      </c>
      <c r="AB40" s="4">
        <v>99</v>
      </c>
      <c r="AC40" s="4">
        <v>1.6</v>
      </c>
      <c r="AD40" s="4" t="s">
        <v>69</v>
      </c>
      <c r="AE40" s="4" t="s">
        <v>70</v>
      </c>
      <c r="AF40" s="4">
        <v>0.1</v>
      </c>
      <c r="AG40" s="4" t="s">
        <v>73</v>
      </c>
      <c r="AH40" s="4" t="s">
        <v>77</v>
      </c>
      <c r="AI40" s="4">
        <v>0.1</v>
      </c>
      <c r="AJ40" s="4">
        <v>23</v>
      </c>
      <c r="AK40" s="4">
        <v>4.4000000000000004</v>
      </c>
      <c r="AL40" s="4">
        <v>12</v>
      </c>
      <c r="AM40" s="4">
        <v>1.87</v>
      </c>
      <c r="AN40" s="4">
        <v>9.6199999999999992</v>
      </c>
      <c r="AO40" s="4">
        <v>3.33</v>
      </c>
      <c r="AP40" s="4">
        <v>1.2</v>
      </c>
      <c r="AQ40" s="4">
        <v>4.37</v>
      </c>
      <c r="AR40" s="4">
        <v>0.83</v>
      </c>
      <c r="AS40" s="4">
        <v>5.28</v>
      </c>
      <c r="AT40" s="4">
        <v>1.1200000000000001</v>
      </c>
      <c r="AU40" s="4">
        <v>3.33</v>
      </c>
      <c r="AV40" s="4">
        <v>0.49099999999999999</v>
      </c>
      <c r="AW40" s="4">
        <v>3.17</v>
      </c>
      <c r="AX40" s="4">
        <v>0.52300000000000002</v>
      </c>
      <c r="AY40" s="4">
        <v>2.2999999999999998</v>
      </c>
      <c r="AZ40" s="4">
        <v>0.11</v>
      </c>
      <c r="BA40" s="4" t="s">
        <v>70</v>
      </c>
      <c r="BB40" s="4" t="s">
        <v>72</v>
      </c>
      <c r="BC40" s="4" t="s">
        <v>68</v>
      </c>
      <c r="BD40" s="4" t="s">
        <v>71</v>
      </c>
      <c r="BE40" s="4">
        <v>0.28999999999999998</v>
      </c>
      <c r="BF40" s="4">
        <v>0.15</v>
      </c>
    </row>
    <row r="41" spans="1:58">
      <c r="A41" s="2" t="s">
        <v>355</v>
      </c>
      <c r="B41" s="4">
        <v>37.700000000000003</v>
      </c>
      <c r="C41" s="4">
        <v>1.49</v>
      </c>
      <c r="D41" s="4">
        <v>8.0500000000000007</v>
      </c>
      <c r="E41" s="4">
        <v>9.4E-2</v>
      </c>
      <c r="F41" s="4">
        <v>35.74</v>
      </c>
      <c r="G41" s="4">
        <v>0.78</v>
      </c>
      <c r="H41" s="4">
        <v>0.17</v>
      </c>
      <c r="I41" s="4">
        <v>0.04</v>
      </c>
      <c r="J41" s="4">
        <v>0.13600000000000001</v>
      </c>
      <c r="K41" s="4">
        <v>0.03</v>
      </c>
      <c r="L41" s="4">
        <v>15.12</v>
      </c>
      <c r="M41" s="4">
        <v>99.35</v>
      </c>
      <c r="N41" s="4">
        <v>6</v>
      </c>
      <c r="O41" s="4" t="s">
        <v>73</v>
      </c>
      <c r="P41" s="4">
        <v>33</v>
      </c>
      <c r="Q41" s="4">
        <v>2370</v>
      </c>
      <c r="R41" s="4">
        <v>82</v>
      </c>
      <c r="S41" s="4">
        <v>1700</v>
      </c>
      <c r="T41" s="4" t="s">
        <v>75</v>
      </c>
      <c r="U41" s="4" t="s">
        <v>76</v>
      </c>
      <c r="V41" s="4">
        <v>2</v>
      </c>
      <c r="W41" s="4">
        <v>1</v>
      </c>
      <c r="X41" s="4">
        <v>6</v>
      </c>
      <c r="Y41" s="4">
        <v>2</v>
      </c>
      <c r="Z41" s="4">
        <v>22</v>
      </c>
      <c r="AA41" s="4">
        <v>2.8</v>
      </c>
      <c r="AB41" s="4">
        <v>14</v>
      </c>
      <c r="AC41" s="4" t="s">
        <v>77</v>
      </c>
      <c r="AD41" s="4" t="s">
        <v>69</v>
      </c>
      <c r="AE41" s="4" t="s">
        <v>70</v>
      </c>
      <c r="AF41" s="4" t="s">
        <v>71</v>
      </c>
      <c r="AG41" s="4" t="s">
        <v>73</v>
      </c>
      <c r="AH41" s="4">
        <v>0.6</v>
      </c>
      <c r="AI41" s="4">
        <v>0.6</v>
      </c>
      <c r="AJ41" s="4">
        <v>9</v>
      </c>
      <c r="AK41" s="4">
        <v>1.36</v>
      </c>
      <c r="AL41" s="4">
        <v>2.72</v>
      </c>
      <c r="AM41" s="4">
        <v>0.38</v>
      </c>
      <c r="AN41" s="4">
        <v>1.7</v>
      </c>
      <c r="AO41" s="4">
        <v>0.41</v>
      </c>
      <c r="AP41" s="4">
        <v>0.156</v>
      </c>
      <c r="AQ41" s="4">
        <v>0.5</v>
      </c>
      <c r="AR41" s="4">
        <v>0.09</v>
      </c>
      <c r="AS41" s="4">
        <v>0.52</v>
      </c>
      <c r="AT41" s="4">
        <v>0.11</v>
      </c>
      <c r="AU41" s="4">
        <v>0.3</v>
      </c>
      <c r="AV41" s="4">
        <v>4.2999999999999997E-2</v>
      </c>
      <c r="AW41" s="4">
        <v>0.28000000000000003</v>
      </c>
      <c r="AX41" s="4">
        <v>4.2000000000000003E-2</v>
      </c>
      <c r="AY41" s="4">
        <v>0.3</v>
      </c>
      <c r="AZ41" s="4">
        <v>0.05</v>
      </c>
      <c r="BA41" s="4" t="s">
        <v>70</v>
      </c>
      <c r="BB41" s="4" t="s">
        <v>72</v>
      </c>
      <c r="BC41" s="4" t="s">
        <v>68</v>
      </c>
      <c r="BD41" s="4" t="s">
        <v>71</v>
      </c>
      <c r="BE41" s="4">
        <v>0.17</v>
      </c>
      <c r="BF41" s="4">
        <v>0.06</v>
      </c>
    </row>
    <row r="42" spans="1:58">
      <c r="A42" s="2" t="s">
        <v>356</v>
      </c>
      <c r="B42" s="4">
        <v>58.45</v>
      </c>
      <c r="C42" s="4">
        <v>16.98</v>
      </c>
      <c r="D42" s="4">
        <v>6.02</v>
      </c>
      <c r="E42" s="4">
        <v>0.124</v>
      </c>
      <c r="F42" s="4">
        <v>3.77</v>
      </c>
      <c r="G42" s="4">
        <v>9.24</v>
      </c>
      <c r="H42" s="4">
        <v>2.2000000000000002</v>
      </c>
      <c r="I42" s="4">
        <v>0.06</v>
      </c>
      <c r="J42" s="4">
        <v>0.67700000000000005</v>
      </c>
      <c r="K42" s="4">
        <v>0.18</v>
      </c>
      <c r="L42" s="4">
        <v>2.74</v>
      </c>
      <c r="M42" s="4">
        <v>100.4</v>
      </c>
      <c r="N42" s="4">
        <v>19</v>
      </c>
      <c r="O42" s="4" t="s">
        <v>73</v>
      </c>
      <c r="P42" s="4">
        <v>92</v>
      </c>
      <c r="Q42" s="4">
        <v>150</v>
      </c>
      <c r="R42" s="4">
        <v>19</v>
      </c>
      <c r="S42" s="4">
        <v>90</v>
      </c>
      <c r="T42" s="4">
        <v>40</v>
      </c>
      <c r="U42" s="4">
        <v>50</v>
      </c>
      <c r="V42" s="4">
        <v>17</v>
      </c>
      <c r="W42" s="4">
        <v>1.6</v>
      </c>
      <c r="X42" s="4" t="s">
        <v>68</v>
      </c>
      <c r="Y42" s="4">
        <v>2</v>
      </c>
      <c r="Z42" s="4">
        <v>302</v>
      </c>
      <c r="AA42" s="4">
        <v>30.5</v>
      </c>
      <c r="AB42" s="4">
        <v>120</v>
      </c>
      <c r="AC42" s="4">
        <v>1.7</v>
      </c>
      <c r="AD42" s="4" t="s">
        <v>69</v>
      </c>
      <c r="AE42" s="4" t="s">
        <v>70</v>
      </c>
      <c r="AF42" s="4" t="s">
        <v>71</v>
      </c>
      <c r="AG42" s="4" t="s">
        <v>73</v>
      </c>
      <c r="AH42" s="4" t="s">
        <v>77</v>
      </c>
      <c r="AI42" s="4">
        <v>0.3</v>
      </c>
      <c r="AJ42" s="4">
        <v>82</v>
      </c>
      <c r="AK42" s="4">
        <v>13</v>
      </c>
      <c r="AL42" s="4">
        <v>30.4</v>
      </c>
      <c r="AM42" s="4">
        <v>4.2</v>
      </c>
      <c r="AN42" s="4">
        <v>18.600000000000001</v>
      </c>
      <c r="AO42" s="4">
        <v>4.92</v>
      </c>
      <c r="AP42" s="4">
        <v>1.63</v>
      </c>
      <c r="AQ42" s="4">
        <v>5.45</v>
      </c>
      <c r="AR42" s="4">
        <v>0.86</v>
      </c>
      <c r="AS42" s="4">
        <v>5.35</v>
      </c>
      <c r="AT42" s="4">
        <v>1.1100000000000001</v>
      </c>
      <c r="AU42" s="4">
        <v>3.21</v>
      </c>
      <c r="AV42" s="4">
        <v>0.48299999999999998</v>
      </c>
      <c r="AW42" s="4">
        <v>3.17</v>
      </c>
      <c r="AX42" s="4">
        <v>0.505</v>
      </c>
      <c r="AY42" s="4">
        <v>2.8</v>
      </c>
      <c r="AZ42" s="4">
        <v>0.11</v>
      </c>
      <c r="BA42" s="4" t="s">
        <v>70</v>
      </c>
      <c r="BB42" s="4" t="s">
        <v>72</v>
      </c>
      <c r="BC42" s="4" t="s">
        <v>68</v>
      </c>
      <c r="BD42" s="4" t="s">
        <v>71</v>
      </c>
      <c r="BE42" s="4">
        <v>1.76</v>
      </c>
      <c r="BF42" s="4">
        <v>0.73</v>
      </c>
    </row>
    <row r="43" spans="1:58">
      <c r="A43" s="2" t="s">
        <v>357</v>
      </c>
      <c r="B43" s="4">
        <v>43.25</v>
      </c>
      <c r="C43" s="4">
        <v>1.04</v>
      </c>
      <c r="D43" s="4">
        <v>8.85</v>
      </c>
      <c r="E43" s="4">
        <v>0.16200000000000001</v>
      </c>
      <c r="F43" s="4">
        <v>36.54</v>
      </c>
      <c r="G43" s="4">
        <v>3.38</v>
      </c>
      <c r="H43" s="4">
        <v>0.15</v>
      </c>
      <c r="I43" s="4" t="s">
        <v>74</v>
      </c>
      <c r="J43" s="4">
        <v>5.0999999999999997E-2</v>
      </c>
      <c r="K43" s="4" t="s">
        <v>74</v>
      </c>
      <c r="L43" s="4">
        <v>5.17</v>
      </c>
      <c r="M43" s="4">
        <v>98.6</v>
      </c>
      <c r="N43" s="4">
        <v>14</v>
      </c>
      <c r="O43" s="4" t="s">
        <v>73</v>
      </c>
      <c r="P43" s="4">
        <v>39</v>
      </c>
      <c r="Q43" s="4">
        <v>2110</v>
      </c>
      <c r="R43" s="4">
        <v>105</v>
      </c>
      <c r="S43" s="4">
        <v>1750</v>
      </c>
      <c r="T43" s="4">
        <v>20</v>
      </c>
      <c r="U43" s="4">
        <v>50</v>
      </c>
      <c r="V43" s="4">
        <v>2</v>
      </c>
      <c r="W43" s="4">
        <v>1</v>
      </c>
      <c r="X43" s="4" t="s">
        <v>68</v>
      </c>
      <c r="Y43" s="4" t="s">
        <v>73</v>
      </c>
      <c r="Z43" s="4">
        <v>10</v>
      </c>
      <c r="AA43" s="4">
        <v>2.4</v>
      </c>
      <c r="AB43" s="4">
        <v>8</v>
      </c>
      <c r="AC43" s="4" t="s">
        <v>77</v>
      </c>
      <c r="AD43" s="4" t="s">
        <v>69</v>
      </c>
      <c r="AE43" s="4" t="s">
        <v>70</v>
      </c>
      <c r="AF43" s="4" t="s">
        <v>71</v>
      </c>
      <c r="AG43" s="4" t="s">
        <v>73</v>
      </c>
      <c r="AH43" s="4" t="s">
        <v>77</v>
      </c>
      <c r="AI43" s="4">
        <v>0.1</v>
      </c>
      <c r="AJ43" s="4" t="s">
        <v>69</v>
      </c>
      <c r="AK43" s="4">
        <v>0.48</v>
      </c>
      <c r="AL43" s="4">
        <v>1.1599999999999999</v>
      </c>
      <c r="AM43" s="4">
        <v>0.16</v>
      </c>
      <c r="AN43" s="4">
        <v>0.8</v>
      </c>
      <c r="AO43" s="4">
        <v>0.25</v>
      </c>
      <c r="AP43" s="4">
        <v>7.5999999999999998E-2</v>
      </c>
      <c r="AQ43" s="4">
        <v>0.3</v>
      </c>
      <c r="AR43" s="4">
        <v>0.06</v>
      </c>
      <c r="AS43" s="4">
        <v>0.41</v>
      </c>
      <c r="AT43" s="4">
        <v>0.08</v>
      </c>
      <c r="AU43" s="4">
        <v>0.26</v>
      </c>
      <c r="AV43" s="4">
        <v>3.7999999999999999E-2</v>
      </c>
      <c r="AW43" s="4">
        <v>0.26</v>
      </c>
      <c r="AX43" s="4">
        <v>0.04</v>
      </c>
      <c r="AY43" s="4">
        <v>0.2</v>
      </c>
      <c r="AZ43" s="4" t="s">
        <v>74</v>
      </c>
      <c r="BA43" s="4" t="s">
        <v>70</v>
      </c>
      <c r="BB43" s="4" t="s">
        <v>72</v>
      </c>
      <c r="BC43" s="4" t="s">
        <v>68</v>
      </c>
      <c r="BD43" s="4" t="s">
        <v>71</v>
      </c>
      <c r="BE43" s="4">
        <v>0.06</v>
      </c>
      <c r="BF43" s="4">
        <v>0.02</v>
      </c>
    </row>
    <row r="44" spans="1:58">
      <c r="A44" s="2" t="s">
        <v>358</v>
      </c>
      <c r="B44" s="4">
        <v>57.29</v>
      </c>
      <c r="C44" s="4">
        <v>18</v>
      </c>
      <c r="D44" s="4">
        <v>5.66</v>
      </c>
      <c r="E44" s="4">
        <v>9.9000000000000005E-2</v>
      </c>
      <c r="F44" s="4">
        <v>4.0599999999999996</v>
      </c>
      <c r="G44" s="4">
        <v>7.52</v>
      </c>
      <c r="H44" s="4">
        <v>4.83</v>
      </c>
      <c r="I44" s="4">
        <v>0.12</v>
      </c>
      <c r="J44" s="4">
        <v>0.77800000000000002</v>
      </c>
      <c r="K44" s="4">
        <v>0.21</v>
      </c>
      <c r="L44" s="4">
        <v>1.58</v>
      </c>
      <c r="M44" s="4">
        <v>100.1</v>
      </c>
      <c r="N44" s="4">
        <v>21</v>
      </c>
      <c r="O44" s="4" t="s">
        <v>73</v>
      </c>
      <c r="P44" s="4">
        <v>160</v>
      </c>
      <c r="Q44" s="4">
        <v>110</v>
      </c>
      <c r="R44" s="4">
        <v>20</v>
      </c>
      <c r="S44" s="4">
        <v>90</v>
      </c>
      <c r="T44" s="4" t="s">
        <v>75</v>
      </c>
      <c r="U44" s="4" t="s">
        <v>76</v>
      </c>
      <c r="V44" s="4">
        <v>16</v>
      </c>
      <c r="W44" s="4">
        <v>1.4</v>
      </c>
      <c r="X44" s="4" t="s">
        <v>68</v>
      </c>
      <c r="Y44" s="4" t="s">
        <v>73</v>
      </c>
      <c r="Z44" s="4">
        <v>365</v>
      </c>
      <c r="AA44" s="4">
        <v>30.2</v>
      </c>
      <c r="AB44" s="4">
        <v>99</v>
      </c>
      <c r="AC44" s="4" t="s">
        <v>77</v>
      </c>
      <c r="AD44" s="4" t="s">
        <v>69</v>
      </c>
      <c r="AE44" s="4" t="s">
        <v>70</v>
      </c>
      <c r="AF44" s="4" t="s">
        <v>71</v>
      </c>
      <c r="AG44" s="4" t="s">
        <v>73</v>
      </c>
      <c r="AH44" s="4" t="s">
        <v>77</v>
      </c>
      <c r="AI44" s="4" t="s">
        <v>71</v>
      </c>
      <c r="AJ44" s="4">
        <v>223</v>
      </c>
      <c r="AK44" s="4">
        <v>10.5</v>
      </c>
      <c r="AL44" s="4">
        <v>25.4</v>
      </c>
      <c r="AM44" s="4">
        <v>3.67</v>
      </c>
      <c r="AN44" s="4">
        <v>17</v>
      </c>
      <c r="AO44" s="4">
        <v>4.57</v>
      </c>
      <c r="AP44" s="4">
        <v>1.39</v>
      </c>
      <c r="AQ44" s="4">
        <v>4.88</v>
      </c>
      <c r="AR44" s="4">
        <v>0.82</v>
      </c>
      <c r="AS44" s="4">
        <v>5.42</v>
      </c>
      <c r="AT44" s="4">
        <v>1.0900000000000001</v>
      </c>
      <c r="AU44" s="4">
        <v>2.99</v>
      </c>
      <c r="AV44" s="4">
        <v>0.47699999999999998</v>
      </c>
      <c r="AW44" s="4">
        <v>3.25</v>
      </c>
      <c r="AX44" s="4">
        <v>0.503</v>
      </c>
      <c r="AY44" s="4">
        <v>2.7</v>
      </c>
      <c r="AZ44" s="4">
        <v>0.06</v>
      </c>
      <c r="BA44" s="4" t="s">
        <v>70</v>
      </c>
      <c r="BB44" s="4" t="s">
        <v>72</v>
      </c>
      <c r="BC44" s="4" t="s">
        <v>68</v>
      </c>
      <c r="BD44" s="4" t="s">
        <v>71</v>
      </c>
      <c r="BE44" s="4">
        <v>1.18</v>
      </c>
      <c r="BF44" s="4">
        <v>0.44</v>
      </c>
    </row>
    <row r="45" spans="1:58">
      <c r="A45" s="2" t="s">
        <v>359</v>
      </c>
      <c r="B45" s="4">
        <v>45.94</v>
      </c>
      <c r="C45" s="4">
        <v>18.8</v>
      </c>
      <c r="D45" s="4">
        <v>6.46</v>
      </c>
      <c r="E45" s="4">
        <v>0.153</v>
      </c>
      <c r="F45" s="4">
        <v>9.61</v>
      </c>
      <c r="G45" s="4">
        <v>13</v>
      </c>
      <c r="H45" s="4">
        <v>1.18</v>
      </c>
      <c r="I45" s="4">
        <v>0.3</v>
      </c>
      <c r="J45" s="4">
        <v>0.40300000000000002</v>
      </c>
      <c r="K45" s="4">
        <v>0.05</v>
      </c>
      <c r="L45" s="4">
        <v>3.35</v>
      </c>
      <c r="M45" s="4">
        <v>99.24</v>
      </c>
      <c r="N45" s="4">
        <v>34</v>
      </c>
      <c r="O45" s="4" t="s">
        <v>73</v>
      </c>
      <c r="P45" s="4">
        <v>131</v>
      </c>
      <c r="Q45" s="4">
        <v>180</v>
      </c>
      <c r="R45" s="4">
        <v>42</v>
      </c>
      <c r="S45" s="4">
        <v>120</v>
      </c>
      <c r="T45" s="4">
        <v>10</v>
      </c>
      <c r="U45" s="4">
        <v>70</v>
      </c>
      <c r="V45" s="4">
        <v>11</v>
      </c>
      <c r="W45" s="4">
        <v>1.4</v>
      </c>
      <c r="X45" s="4" t="s">
        <v>68</v>
      </c>
      <c r="Y45" s="4">
        <v>5</v>
      </c>
      <c r="Z45" s="4">
        <v>262</v>
      </c>
      <c r="AA45" s="4">
        <v>9.6999999999999993</v>
      </c>
      <c r="AB45" s="4">
        <v>32</v>
      </c>
      <c r="AC45" s="4">
        <v>0.4</v>
      </c>
      <c r="AD45" s="4" t="s">
        <v>69</v>
      </c>
      <c r="AE45" s="4" t="s">
        <v>70</v>
      </c>
      <c r="AF45" s="4" t="s">
        <v>71</v>
      </c>
      <c r="AG45" s="4" t="s">
        <v>73</v>
      </c>
      <c r="AH45" s="4" t="s">
        <v>77</v>
      </c>
      <c r="AI45" s="4">
        <v>0.1</v>
      </c>
      <c r="AJ45" s="4">
        <v>286</v>
      </c>
      <c r="AK45" s="4">
        <v>1.86</v>
      </c>
      <c r="AL45" s="4">
        <v>4.53</v>
      </c>
      <c r="AM45" s="4">
        <v>0.68</v>
      </c>
      <c r="AN45" s="4">
        <v>3.39</v>
      </c>
      <c r="AO45" s="4">
        <v>1.01</v>
      </c>
      <c r="AP45" s="4">
        <v>0.39600000000000002</v>
      </c>
      <c r="AQ45" s="4">
        <v>1.56</v>
      </c>
      <c r="AR45" s="4">
        <v>0.28000000000000003</v>
      </c>
      <c r="AS45" s="4">
        <v>1.82</v>
      </c>
      <c r="AT45" s="4">
        <v>0.37</v>
      </c>
      <c r="AU45" s="4">
        <v>1.08</v>
      </c>
      <c r="AV45" s="4">
        <v>0.156</v>
      </c>
      <c r="AW45" s="4">
        <v>0.98</v>
      </c>
      <c r="AX45" s="4">
        <v>0.155</v>
      </c>
      <c r="AY45" s="4">
        <v>0.7</v>
      </c>
      <c r="AZ45" s="4">
        <v>0.04</v>
      </c>
      <c r="BA45" s="4" t="s">
        <v>70</v>
      </c>
      <c r="BB45" s="4" t="s">
        <v>72</v>
      </c>
      <c r="BC45" s="4" t="s">
        <v>68</v>
      </c>
      <c r="BD45" s="4" t="s">
        <v>71</v>
      </c>
      <c r="BE45" s="4">
        <v>0.31</v>
      </c>
      <c r="BF45" s="4">
        <v>0.08</v>
      </c>
    </row>
    <row r="46" spans="1:58">
      <c r="A46" s="2" t="s">
        <v>360</v>
      </c>
      <c r="B46" s="4">
        <v>34.75</v>
      </c>
      <c r="C46" s="4">
        <v>1.62</v>
      </c>
      <c r="D46" s="4">
        <v>7.79</v>
      </c>
      <c r="E46" s="4">
        <v>0.14000000000000001</v>
      </c>
      <c r="F46" s="4">
        <v>39.32</v>
      </c>
      <c r="G46" s="4">
        <v>0.93</v>
      </c>
      <c r="H46" s="4">
        <v>0.11</v>
      </c>
      <c r="I46" s="4">
        <v>0.03</v>
      </c>
      <c r="J46" s="4">
        <v>3.6999999999999998E-2</v>
      </c>
      <c r="K46" s="4">
        <v>0.01</v>
      </c>
      <c r="L46" s="4">
        <v>14.46</v>
      </c>
      <c r="M46" s="4">
        <v>99.19</v>
      </c>
      <c r="N46" s="4">
        <v>5</v>
      </c>
      <c r="O46" s="4" t="s">
        <v>73</v>
      </c>
      <c r="P46" s="4">
        <v>22</v>
      </c>
      <c r="Q46" s="4">
        <v>3060</v>
      </c>
      <c r="R46" s="4">
        <v>104</v>
      </c>
      <c r="S46" s="4">
        <v>1430</v>
      </c>
      <c r="T46" s="4" t="s">
        <v>75</v>
      </c>
      <c r="U46" s="4">
        <v>50</v>
      </c>
      <c r="V46" s="4">
        <v>1</v>
      </c>
      <c r="W46" s="4">
        <v>0.7</v>
      </c>
      <c r="X46" s="4" t="s">
        <v>68</v>
      </c>
      <c r="Y46" s="4" t="s">
        <v>73</v>
      </c>
      <c r="Z46" s="4">
        <v>21</v>
      </c>
      <c r="AA46" s="4">
        <v>0.9</v>
      </c>
      <c r="AB46" s="4">
        <v>7</v>
      </c>
      <c r="AC46" s="4" t="s">
        <v>77</v>
      </c>
      <c r="AD46" s="4" t="s">
        <v>69</v>
      </c>
      <c r="AE46" s="4" t="s">
        <v>70</v>
      </c>
      <c r="AF46" s="4" t="s">
        <v>71</v>
      </c>
      <c r="AG46" s="4" t="s">
        <v>73</v>
      </c>
      <c r="AH46" s="4" t="s">
        <v>77</v>
      </c>
      <c r="AI46" s="4" t="s">
        <v>71</v>
      </c>
      <c r="AJ46" s="4">
        <v>21</v>
      </c>
      <c r="AK46" s="4">
        <v>0.35</v>
      </c>
      <c r="AL46" s="4">
        <v>0.78</v>
      </c>
      <c r="AM46" s="4">
        <v>0.1</v>
      </c>
      <c r="AN46" s="4">
        <v>0.5</v>
      </c>
      <c r="AO46" s="4">
        <v>0.14000000000000001</v>
      </c>
      <c r="AP46" s="4">
        <v>3.7999999999999999E-2</v>
      </c>
      <c r="AQ46" s="4">
        <v>0.15</v>
      </c>
      <c r="AR46" s="4">
        <v>0.03</v>
      </c>
      <c r="AS46" s="4">
        <v>0.16</v>
      </c>
      <c r="AT46" s="4">
        <v>0.04</v>
      </c>
      <c r="AU46" s="4">
        <v>0.1</v>
      </c>
      <c r="AV46" s="4">
        <v>1.6E-2</v>
      </c>
      <c r="AW46" s="4">
        <v>0.11</v>
      </c>
      <c r="AX46" s="4">
        <v>1.7999999999999999E-2</v>
      </c>
      <c r="AY46" s="4" t="s">
        <v>71</v>
      </c>
      <c r="AZ46" s="4">
        <v>0.01</v>
      </c>
      <c r="BA46" s="4" t="s">
        <v>70</v>
      </c>
      <c r="BB46" s="4" t="s">
        <v>72</v>
      </c>
      <c r="BC46" s="4" t="s">
        <v>68</v>
      </c>
      <c r="BD46" s="4" t="s">
        <v>71</v>
      </c>
      <c r="BE46" s="4">
        <v>0.08</v>
      </c>
      <c r="BF46" s="4">
        <v>0.02</v>
      </c>
    </row>
    <row r="47" spans="1:58">
      <c r="A47" s="2" t="s">
        <v>361</v>
      </c>
      <c r="B47" s="4">
        <v>52.21</v>
      </c>
      <c r="C47" s="4">
        <v>16.43</v>
      </c>
      <c r="D47" s="4">
        <v>8.85</v>
      </c>
      <c r="E47" s="4">
        <v>0.13</v>
      </c>
      <c r="F47" s="4">
        <v>7.26</v>
      </c>
      <c r="G47" s="4">
        <v>5.13</v>
      </c>
      <c r="H47" s="4">
        <v>4.78</v>
      </c>
      <c r="I47" s="4">
        <v>0.05</v>
      </c>
      <c r="J47" s="4">
        <v>0.51100000000000001</v>
      </c>
      <c r="K47" s="4">
        <v>0.08</v>
      </c>
      <c r="L47" s="4">
        <v>3.54</v>
      </c>
      <c r="M47" s="4">
        <v>98.98</v>
      </c>
      <c r="N47" s="4">
        <v>38</v>
      </c>
      <c r="O47" s="4" t="s">
        <v>73</v>
      </c>
      <c r="P47" s="4">
        <v>222</v>
      </c>
      <c r="Q47" s="4">
        <v>150</v>
      </c>
      <c r="R47" s="4">
        <v>19</v>
      </c>
      <c r="S47" s="4">
        <v>60</v>
      </c>
      <c r="T47" s="4">
        <v>160</v>
      </c>
      <c r="U47" s="4">
        <v>70</v>
      </c>
      <c r="V47" s="4">
        <v>12</v>
      </c>
      <c r="W47" s="4">
        <v>1.2</v>
      </c>
      <c r="X47" s="4" t="s">
        <v>68</v>
      </c>
      <c r="Y47" s="4" t="s">
        <v>73</v>
      </c>
      <c r="Z47" s="4">
        <v>121</v>
      </c>
      <c r="AA47" s="4">
        <v>13.7</v>
      </c>
      <c r="AB47" s="4">
        <v>30</v>
      </c>
      <c r="AC47" s="4">
        <v>0.2</v>
      </c>
      <c r="AD47" s="4" t="s">
        <v>69</v>
      </c>
      <c r="AE47" s="4" t="s">
        <v>70</v>
      </c>
      <c r="AF47" s="4" t="s">
        <v>71</v>
      </c>
      <c r="AG47" s="4" t="s">
        <v>73</v>
      </c>
      <c r="AH47" s="4" t="s">
        <v>77</v>
      </c>
      <c r="AI47" s="4" t="s">
        <v>71</v>
      </c>
      <c r="AJ47" s="4">
        <v>18</v>
      </c>
      <c r="AK47" s="4">
        <v>1.6</v>
      </c>
      <c r="AL47" s="4">
        <v>4.43</v>
      </c>
      <c r="AM47" s="4">
        <v>0.73</v>
      </c>
      <c r="AN47" s="4">
        <v>4.17</v>
      </c>
      <c r="AO47" s="4">
        <v>1.38</v>
      </c>
      <c r="AP47" s="4">
        <v>0.54</v>
      </c>
      <c r="AQ47" s="4">
        <v>2.0099999999999998</v>
      </c>
      <c r="AR47" s="4">
        <v>0.36</v>
      </c>
      <c r="AS47" s="4">
        <v>2.39</v>
      </c>
      <c r="AT47" s="4">
        <v>0.5</v>
      </c>
      <c r="AU47" s="4">
        <v>1.57</v>
      </c>
      <c r="AV47" s="4">
        <v>0.214</v>
      </c>
      <c r="AW47" s="4">
        <v>1.42</v>
      </c>
      <c r="AX47" s="4">
        <v>0.21299999999999999</v>
      </c>
      <c r="AY47" s="4">
        <v>0.8</v>
      </c>
      <c r="AZ47" s="4">
        <v>0.03</v>
      </c>
      <c r="BA47" s="4" t="s">
        <v>70</v>
      </c>
      <c r="BB47" s="4" t="s">
        <v>72</v>
      </c>
      <c r="BC47" s="4" t="s">
        <v>68</v>
      </c>
      <c r="BD47" s="4" t="s">
        <v>71</v>
      </c>
      <c r="BE47" s="4">
        <v>0.18</v>
      </c>
      <c r="BF47" s="4">
        <v>7.0000000000000007E-2</v>
      </c>
    </row>
    <row r="48" spans="1:58">
      <c r="A48" s="2" t="s">
        <v>362</v>
      </c>
      <c r="B48" s="4">
        <v>40.69</v>
      </c>
      <c r="C48" s="4">
        <v>1.38</v>
      </c>
      <c r="D48" s="4">
        <v>9.0299999999999994</v>
      </c>
      <c r="E48" s="4">
        <v>9.6000000000000002E-2</v>
      </c>
      <c r="F48" s="4">
        <v>35.97</v>
      </c>
      <c r="G48" s="4">
        <v>0.76</v>
      </c>
      <c r="H48" s="4">
        <v>0.21</v>
      </c>
      <c r="I48" s="4" t="s">
        <v>74</v>
      </c>
      <c r="J48" s="4">
        <v>6.2E-2</v>
      </c>
      <c r="K48" s="4" t="s">
        <v>74</v>
      </c>
      <c r="L48" s="4">
        <v>10.46</v>
      </c>
      <c r="M48" s="4">
        <v>98.68</v>
      </c>
      <c r="N48" s="4">
        <v>15</v>
      </c>
      <c r="O48" s="4" t="s">
        <v>73</v>
      </c>
      <c r="P48" s="4">
        <v>58</v>
      </c>
      <c r="Q48" s="4">
        <v>2350</v>
      </c>
      <c r="R48" s="4">
        <v>96</v>
      </c>
      <c r="S48" s="4">
        <v>1720</v>
      </c>
      <c r="T48" s="4">
        <v>10</v>
      </c>
      <c r="U48" s="4">
        <v>40</v>
      </c>
      <c r="V48" s="4">
        <v>1</v>
      </c>
      <c r="W48" s="4">
        <v>0.9</v>
      </c>
      <c r="X48" s="4" t="s">
        <v>68</v>
      </c>
      <c r="Y48" s="4" t="s">
        <v>73</v>
      </c>
      <c r="Z48" s="4">
        <v>8</v>
      </c>
      <c r="AA48" s="4">
        <v>1.4</v>
      </c>
      <c r="AB48" s="4">
        <v>4</v>
      </c>
      <c r="AC48" s="4" t="s">
        <v>77</v>
      </c>
      <c r="AD48" s="4" t="s">
        <v>69</v>
      </c>
      <c r="AE48" s="4" t="s">
        <v>70</v>
      </c>
      <c r="AF48" s="4" t="s">
        <v>71</v>
      </c>
      <c r="AG48" s="4" t="s">
        <v>73</v>
      </c>
      <c r="AH48" s="4" t="s">
        <v>77</v>
      </c>
      <c r="AI48" s="4" t="s">
        <v>71</v>
      </c>
      <c r="AJ48" s="4">
        <v>5</v>
      </c>
      <c r="AK48" s="4">
        <v>0.28999999999999998</v>
      </c>
      <c r="AL48" s="4">
        <v>0.71</v>
      </c>
      <c r="AM48" s="4">
        <v>0.09</v>
      </c>
      <c r="AN48" s="4">
        <v>0.42</v>
      </c>
      <c r="AO48" s="4">
        <v>0.13</v>
      </c>
      <c r="AP48" s="4">
        <v>4.1000000000000002E-2</v>
      </c>
      <c r="AQ48" s="4">
        <v>0.18</v>
      </c>
      <c r="AR48" s="4">
        <v>0.03</v>
      </c>
      <c r="AS48" s="4">
        <v>0.21</v>
      </c>
      <c r="AT48" s="4">
        <v>0.05</v>
      </c>
      <c r="AU48" s="4">
        <v>0.17</v>
      </c>
      <c r="AV48" s="4">
        <v>2.8000000000000001E-2</v>
      </c>
      <c r="AW48" s="4">
        <v>0.18</v>
      </c>
      <c r="AX48" s="4">
        <v>2.9000000000000001E-2</v>
      </c>
      <c r="AY48" s="4" t="s">
        <v>71</v>
      </c>
      <c r="AZ48" s="4" t="s">
        <v>74</v>
      </c>
      <c r="BA48" s="4" t="s">
        <v>70</v>
      </c>
      <c r="BB48" s="4" t="s">
        <v>72</v>
      </c>
      <c r="BC48" s="4" t="s">
        <v>68</v>
      </c>
      <c r="BD48" s="4" t="s">
        <v>71</v>
      </c>
      <c r="BE48" s="4">
        <v>7.0000000000000007E-2</v>
      </c>
      <c r="BF48" s="4">
        <v>0.01</v>
      </c>
    </row>
    <row r="49" spans="1:58">
      <c r="A49" s="2" t="s">
        <v>363</v>
      </c>
      <c r="B49" s="4">
        <v>40.119999999999997</v>
      </c>
      <c r="C49" s="4">
        <v>0.51</v>
      </c>
      <c r="D49" s="4">
        <v>8.0299999999999994</v>
      </c>
      <c r="E49" s="4">
        <v>0.152</v>
      </c>
      <c r="F49" s="4">
        <v>44.91</v>
      </c>
      <c r="G49" s="4">
        <v>0.23</v>
      </c>
      <c r="H49" s="4">
        <v>0.09</v>
      </c>
      <c r="I49" s="4" t="s">
        <v>74</v>
      </c>
      <c r="J49" s="4">
        <v>1.7000000000000001E-2</v>
      </c>
      <c r="K49" s="4" t="s">
        <v>74</v>
      </c>
      <c r="L49" s="4">
        <v>6.1</v>
      </c>
      <c r="M49" s="4">
        <v>100.2</v>
      </c>
      <c r="N49" s="4">
        <v>7</v>
      </c>
      <c r="O49" s="4" t="s">
        <v>73</v>
      </c>
      <c r="P49" s="4">
        <v>18</v>
      </c>
      <c r="Q49" s="4">
        <v>2690</v>
      </c>
      <c r="R49" s="4">
        <v>128</v>
      </c>
      <c r="S49" s="4">
        <v>1970</v>
      </c>
      <c r="T49" s="4" t="s">
        <v>75</v>
      </c>
      <c r="U49" s="4">
        <v>40</v>
      </c>
      <c r="V49" s="4" t="s">
        <v>73</v>
      </c>
      <c r="W49" s="4">
        <v>0.8</v>
      </c>
      <c r="X49" s="4" t="s">
        <v>68</v>
      </c>
      <c r="Y49" s="4" t="s">
        <v>73</v>
      </c>
      <c r="Z49" s="4">
        <v>3</v>
      </c>
      <c r="AA49" s="4">
        <v>0.5</v>
      </c>
      <c r="AB49" s="4">
        <v>2</v>
      </c>
      <c r="AC49" s="4" t="s">
        <v>77</v>
      </c>
      <c r="AD49" s="4" t="s">
        <v>69</v>
      </c>
      <c r="AE49" s="4" t="s">
        <v>70</v>
      </c>
      <c r="AF49" s="4" t="s">
        <v>71</v>
      </c>
      <c r="AG49" s="4" t="s">
        <v>73</v>
      </c>
      <c r="AH49" s="4" t="s">
        <v>77</v>
      </c>
      <c r="AI49" s="4" t="s">
        <v>71</v>
      </c>
      <c r="AJ49" s="4">
        <v>2</v>
      </c>
      <c r="AK49" s="4">
        <v>0.14000000000000001</v>
      </c>
      <c r="AL49" s="4">
        <v>0.42</v>
      </c>
      <c r="AM49" s="4">
        <v>0.05</v>
      </c>
      <c r="AN49" s="4">
        <v>0.28000000000000003</v>
      </c>
      <c r="AO49" s="4">
        <v>0.06</v>
      </c>
      <c r="AP49" s="4">
        <v>6.0000000000000001E-3</v>
      </c>
      <c r="AQ49" s="4">
        <v>0.06</v>
      </c>
      <c r="AR49" s="4">
        <v>0.01</v>
      </c>
      <c r="AS49" s="4">
        <v>0.09</v>
      </c>
      <c r="AT49" s="4">
        <v>0.02</v>
      </c>
      <c r="AU49" s="4">
        <v>0.08</v>
      </c>
      <c r="AV49" s="4">
        <v>1.0999999999999999E-2</v>
      </c>
      <c r="AW49" s="4">
        <v>0.05</v>
      </c>
      <c r="AX49" s="4">
        <v>6.0000000000000001E-3</v>
      </c>
      <c r="AY49" s="4" t="s">
        <v>71</v>
      </c>
      <c r="AZ49" s="4" t="s">
        <v>74</v>
      </c>
      <c r="BA49" s="4">
        <v>1.3</v>
      </c>
      <c r="BB49" s="4" t="s">
        <v>72</v>
      </c>
      <c r="BC49" s="4" t="s">
        <v>68</v>
      </c>
      <c r="BD49" s="4" t="s">
        <v>71</v>
      </c>
      <c r="BE49" s="4" t="s">
        <v>72</v>
      </c>
      <c r="BF49" s="4" t="s">
        <v>74</v>
      </c>
    </row>
    <row r="50" spans="1:58">
      <c r="A50" s="2" t="s">
        <v>364</v>
      </c>
      <c r="B50" s="4">
        <v>56.31</v>
      </c>
      <c r="C50" s="4">
        <v>17.47</v>
      </c>
      <c r="D50" s="4">
        <v>5.8</v>
      </c>
      <c r="E50" s="4">
        <v>7.9000000000000001E-2</v>
      </c>
      <c r="F50" s="4">
        <v>4.51</v>
      </c>
      <c r="G50" s="4">
        <v>8.6300000000000008</v>
      </c>
      <c r="H50" s="4">
        <v>3.22</v>
      </c>
      <c r="I50" s="4">
        <v>0.04</v>
      </c>
      <c r="J50" s="4">
        <v>0.48299999999999998</v>
      </c>
      <c r="K50" s="4">
        <v>0.08</v>
      </c>
      <c r="L50" s="4">
        <v>2.52</v>
      </c>
      <c r="M50" s="4">
        <v>99.15</v>
      </c>
      <c r="N50" s="4">
        <v>17</v>
      </c>
      <c r="O50" s="4" t="s">
        <v>73</v>
      </c>
      <c r="P50" s="4">
        <v>144</v>
      </c>
      <c r="Q50" s="4">
        <v>180</v>
      </c>
      <c r="R50" s="4">
        <v>18</v>
      </c>
      <c r="S50" s="4">
        <v>120</v>
      </c>
      <c r="T50" s="4">
        <v>20</v>
      </c>
      <c r="U50" s="4" t="s">
        <v>76</v>
      </c>
      <c r="V50" s="4">
        <v>15</v>
      </c>
      <c r="W50" s="4">
        <v>1.1000000000000001</v>
      </c>
      <c r="X50" s="4" t="s">
        <v>68</v>
      </c>
      <c r="Y50" s="4" t="s">
        <v>73</v>
      </c>
      <c r="Z50" s="4">
        <v>300</v>
      </c>
      <c r="AA50" s="4">
        <v>17.399999999999999</v>
      </c>
      <c r="AB50" s="4">
        <v>65</v>
      </c>
      <c r="AC50" s="4">
        <v>0.8</v>
      </c>
      <c r="AD50" s="4" t="s">
        <v>69</v>
      </c>
      <c r="AE50" s="4" t="s">
        <v>70</v>
      </c>
      <c r="AF50" s="4" t="s">
        <v>71</v>
      </c>
      <c r="AG50" s="4" t="s">
        <v>73</v>
      </c>
      <c r="AH50" s="4" t="s">
        <v>77</v>
      </c>
      <c r="AI50" s="4">
        <v>0.1</v>
      </c>
      <c r="AJ50" s="4">
        <v>49</v>
      </c>
      <c r="AK50" s="4">
        <v>6.26</v>
      </c>
      <c r="AL50" s="4">
        <v>14.2</v>
      </c>
      <c r="AM50" s="4">
        <v>1.96</v>
      </c>
      <c r="AN50" s="4">
        <v>9.1</v>
      </c>
      <c r="AO50" s="4">
        <v>2.44</v>
      </c>
      <c r="AP50" s="4">
        <v>0.81399999999999995</v>
      </c>
      <c r="AQ50" s="4">
        <v>2.94</v>
      </c>
      <c r="AR50" s="4">
        <v>0.49</v>
      </c>
      <c r="AS50" s="4">
        <v>3</v>
      </c>
      <c r="AT50" s="4">
        <v>0.59</v>
      </c>
      <c r="AU50" s="4">
        <v>1.75</v>
      </c>
      <c r="AV50" s="4">
        <v>0.27200000000000002</v>
      </c>
      <c r="AW50" s="4">
        <v>1.82</v>
      </c>
      <c r="AX50" s="4">
        <v>0.29299999999999998</v>
      </c>
      <c r="AY50" s="4">
        <v>1.7</v>
      </c>
      <c r="AZ50" s="4">
        <v>0.06</v>
      </c>
      <c r="BA50" s="4" t="s">
        <v>70</v>
      </c>
      <c r="BB50" s="4" t="s">
        <v>72</v>
      </c>
      <c r="BC50" s="4" t="s">
        <v>68</v>
      </c>
      <c r="BD50" s="4" t="s">
        <v>71</v>
      </c>
      <c r="BE50" s="4">
        <v>0.85</v>
      </c>
      <c r="BF50" s="4">
        <v>0.33</v>
      </c>
    </row>
    <row r="51" spans="1:58">
      <c r="A51" s="2" t="s">
        <v>365</v>
      </c>
      <c r="B51" s="4">
        <v>46.47</v>
      </c>
      <c r="C51" s="4">
        <v>15.89</v>
      </c>
      <c r="D51" s="4">
        <v>5.7</v>
      </c>
      <c r="E51" s="4">
        <v>0.10199999999999999</v>
      </c>
      <c r="F51" s="4">
        <v>11.69</v>
      </c>
      <c r="G51" s="4">
        <v>17.77</v>
      </c>
      <c r="H51" s="4">
        <v>0.45</v>
      </c>
      <c r="I51" s="4">
        <v>0.02</v>
      </c>
      <c r="J51" s="4">
        <v>0.20499999999999999</v>
      </c>
      <c r="K51" s="4" t="s">
        <v>74</v>
      </c>
      <c r="L51" s="4">
        <v>2.4</v>
      </c>
      <c r="M51" s="4">
        <v>100.7</v>
      </c>
      <c r="N51" s="4">
        <v>49</v>
      </c>
      <c r="O51" s="4" t="s">
        <v>73</v>
      </c>
      <c r="P51" s="4">
        <v>139</v>
      </c>
      <c r="Q51" s="4">
        <v>530</v>
      </c>
      <c r="R51" s="4">
        <v>31</v>
      </c>
      <c r="S51" s="4">
        <v>120</v>
      </c>
      <c r="T51" s="4" t="s">
        <v>75</v>
      </c>
      <c r="U51" s="4" t="s">
        <v>76</v>
      </c>
      <c r="V51" s="4">
        <v>10</v>
      </c>
      <c r="W51" s="4">
        <v>1.7</v>
      </c>
      <c r="X51" s="4" t="s">
        <v>68</v>
      </c>
      <c r="Y51" s="4" t="s">
        <v>73</v>
      </c>
      <c r="Z51" s="4">
        <v>217</v>
      </c>
      <c r="AA51" s="4">
        <v>6.2</v>
      </c>
      <c r="AB51" s="4">
        <v>14</v>
      </c>
      <c r="AC51" s="4" t="s">
        <v>77</v>
      </c>
      <c r="AD51" s="4" t="s">
        <v>69</v>
      </c>
      <c r="AE51" s="4" t="s">
        <v>70</v>
      </c>
      <c r="AF51" s="4" t="s">
        <v>71</v>
      </c>
      <c r="AG51" s="4" t="s">
        <v>73</v>
      </c>
      <c r="AH51" s="4" t="s">
        <v>77</v>
      </c>
      <c r="AI51" s="4" t="s">
        <v>71</v>
      </c>
      <c r="AJ51" s="4">
        <v>16</v>
      </c>
      <c r="AK51" s="4">
        <v>0.95</v>
      </c>
      <c r="AL51" s="4">
        <v>2.0099999999999998</v>
      </c>
      <c r="AM51" s="4">
        <v>0.31</v>
      </c>
      <c r="AN51" s="4">
        <v>1.55</v>
      </c>
      <c r="AO51" s="4">
        <v>0.63</v>
      </c>
      <c r="AP51" s="4">
        <v>0.42599999999999999</v>
      </c>
      <c r="AQ51" s="4">
        <v>0.81</v>
      </c>
      <c r="AR51" s="4">
        <v>0.16</v>
      </c>
      <c r="AS51" s="4">
        <v>1.05</v>
      </c>
      <c r="AT51" s="4">
        <v>0.22</v>
      </c>
      <c r="AU51" s="4">
        <v>0.64</v>
      </c>
      <c r="AV51" s="4">
        <v>9.8000000000000004E-2</v>
      </c>
      <c r="AW51" s="4">
        <v>0.61</v>
      </c>
      <c r="AX51" s="4">
        <v>9.4E-2</v>
      </c>
      <c r="AY51" s="4">
        <v>0.3</v>
      </c>
      <c r="AZ51" s="4" t="s">
        <v>74</v>
      </c>
      <c r="BA51" s="4" t="s">
        <v>70</v>
      </c>
      <c r="BB51" s="4" t="s">
        <v>72</v>
      </c>
      <c r="BC51" s="4" t="s">
        <v>68</v>
      </c>
      <c r="BD51" s="4" t="s">
        <v>71</v>
      </c>
      <c r="BE51" s="4" t="s">
        <v>72</v>
      </c>
      <c r="BF51" s="4">
        <v>0.02</v>
      </c>
    </row>
    <row r="52" spans="1:58">
      <c r="A52" s="2" t="s">
        <v>366</v>
      </c>
      <c r="B52" s="4">
        <v>57.37</v>
      </c>
      <c r="C52" s="4">
        <v>16.87</v>
      </c>
      <c r="D52" s="4">
        <v>6.42</v>
      </c>
      <c r="E52" s="4">
        <v>9.5000000000000001E-2</v>
      </c>
      <c r="F52" s="4">
        <v>3.29</v>
      </c>
      <c r="G52" s="4">
        <v>7.3</v>
      </c>
      <c r="H52" s="4">
        <v>3.65</v>
      </c>
      <c r="I52" s="4">
        <v>0.04</v>
      </c>
      <c r="J52" s="4">
        <v>0.74099999999999999</v>
      </c>
      <c r="K52" s="4">
        <v>0.2</v>
      </c>
      <c r="L52" s="4">
        <v>2.56</v>
      </c>
      <c r="M52" s="4">
        <v>98.54</v>
      </c>
      <c r="N52" s="4">
        <v>24</v>
      </c>
      <c r="O52" s="4" t="s">
        <v>73</v>
      </c>
      <c r="P52" s="4">
        <v>172</v>
      </c>
      <c r="Q52" s="4">
        <v>50</v>
      </c>
      <c r="R52" s="4">
        <v>11</v>
      </c>
      <c r="S52" s="4">
        <v>30</v>
      </c>
      <c r="T52" s="4">
        <v>140</v>
      </c>
      <c r="U52" s="4">
        <v>50</v>
      </c>
      <c r="V52" s="4">
        <v>16</v>
      </c>
      <c r="W52" s="4">
        <v>1.2</v>
      </c>
      <c r="X52" s="4" t="s">
        <v>68</v>
      </c>
      <c r="Y52" s="4" t="s">
        <v>73</v>
      </c>
      <c r="Z52" s="4">
        <v>267</v>
      </c>
      <c r="AA52" s="4">
        <v>28.2</v>
      </c>
      <c r="AB52" s="4">
        <v>127</v>
      </c>
      <c r="AC52" s="4">
        <v>1.6</v>
      </c>
      <c r="AD52" s="4" t="s">
        <v>69</v>
      </c>
      <c r="AE52" s="4" t="s">
        <v>70</v>
      </c>
      <c r="AF52" s="4" t="s">
        <v>71</v>
      </c>
      <c r="AG52" s="4" t="s">
        <v>73</v>
      </c>
      <c r="AH52" s="4" t="s">
        <v>77</v>
      </c>
      <c r="AI52" s="4" t="s">
        <v>71</v>
      </c>
      <c r="AJ52" s="4">
        <v>40</v>
      </c>
      <c r="AK52" s="4">
        <v>12.1</v>
      </c>
      <c r="AL52" s="4">
        <v>29.9</v>
      </c>
      <c r="AM52" s="4">
        <v>4.0999999999999996</v>
      </c>
      <c r="AN52" s="4">
        <v>18.600000000000001</v>
      </c>
      <c r="AO52" s="4">
        <v>4.78</v>
      </c>
      <c r="AP52" s="4">
        <v>1.46</v>
      </c>
      <c r="AQ52" s="4">
        <v>4.97</v>
      </c>
      <c r="AR52" s="4">
        <v>0.79</v>
      </c>
      <c r="AS52" s="4">
        <v>5.0199999999999996</v>
      </c>
      <c r="AT52" s="4">
        <v>1.02</v>
      </c>
      <c r="AU52" s="4">
        <v>2.97</v>
      </c>
      <c r="AV52" s="4">
        <v>0.432</v>
      </c>
      <c r="AW52" s="4">
        <v>2.99</v>
      </c>
      <c r="AX52" s="4">
        <v>0.47099999999999997</v>
      </c>
      <c r="AY52" s="4">
        <v>3</v>
      </c>
      <c r="AZ52" s="4">
        <v>0.08</v>
      </c>
      <c r="BA52" s="4" t="s">
        <v>70</v>
      </c>
      <c r="BB52" s="4" t="s">
        <v>72</v>
      </c>
      <c r="BC52" s="4" t="s">
        <v>68</v>
      </c>
      <c r="BD52" s="4" t="s">
        <v>71</v>
      </c>
      <c r="BE52" s="4">
        <v>1.72</v>
      </c>
      <c r="BF52" s="4">
        <v>0.64</v>
      </c>
    </row>
    <row r="55" spans="1:58" s="64" customFormat="1">
      <c r="A55" s="62" t="s">
        <v>540</v>
      </c>
      <c r="B55" s="63"/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  <c r="AN55" s="63"/>
      <c r="AO55" s="63"/>
      <c r="AP55" s="63"/>
      <c r="AQ55" s="63"/>
      <c r="AR55" s="63"/>
      <c r="AS55" s="63"/>
      <c r="AT55" s="63"/>
      <c r="AU55" s="63"/>
      <c r="AV55" s="63"/>
      <c r="AW55" s="63"/>
      <c r="AX55" s="63"/>
      <c r="AY55" s="63"/>
      <c r="AZ55" s="63"/>
      <c r="BA55" s="63"/>
      <c r="BB55" s="63"/>
      <c r="BC55" s="63"/>
      <c r="BD55" s="63"/>
      <c r="BE55" s="63"/>
      <c r="BF55" s="63"/>
    </row>
    <row r="56" spans="1:58" s="64" customFormat="1">
      <c r="A56" s="65" t="s">
        <v>541</v>
      </c>
      <c r="B56" s="63"/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  <c r="AN56" s="63"/>
      <c r="AO56" s="63"/>
      <c r="AP56" s="63"/>
      <c r="AQ56" s="63"/>
      <c r="AR56" s="63"/>
      <c r="AS56" s="63"/>
      <c r="AT56" s="63"/>
      <c r="AU56" s="63"/>
      <c r="AV56" s="63"/>
      <c r="AW56" s="63"/>
      <c r="AX56" s="63"/>
      <c r="AY56" s="63"/>
      <c r="AZ56" s="63"/>
      <c r="BA56" s="63"/>
      <c r="BB56" s="63"/>
      <c r="BC56" s="63"/>
      <c r="BD56" s="63"/>
      <c r="BE56" s="63"/>
      <c r="BF56" s="63"/>
    </row>
    <row r="57" spans="1:58" s="64" customFormat="1">
      <c r="A57" s="62" t="s">
        <v>2</v>
      </c>
      <c r="B57" s="65" t="s">
        <v>3</v>
      </c>
      <c r="C57" s="65" t="s">
        <v>4</v>
      </c>
      <c r="D57" s="65" t="s">
        <v>5</v>
      </c>
      <c r="E57" s="65" t="s">
        <v>6</v>
      </c>
      <c r="F57" s="65" t="s">
        <v>7</v>
      </c>
      <c r="G57" s="65" t="s">
        <v>8</v>
      </c>
      <c r="H57" s="65" t="s">
        <v>9</v>
      </c>
      <c r="I57" s="65" t="s">
        <v>10</v>
      </c>
      <c r="J57" s="65" t="s">
        <v>11</v>
      </c>
      <c r="K57" s="65" t="s">
        <v>12</v>
      </c>
      <c r="L57" s="65" t="s">
        <v>13</v>
      </c>
      <c r="M57" s="65" t="s">
        <v>14</v>
      </c>
      <c r="N57" s="65" t="s">
        <v>15</v>
      </c>
      <c r="O57" s="65" t="s">
        <v>16</v>
      </c>
      <c r="P57" s="65" t="s">
        <v>17</v>
      </c>
      <c r="Q57" s="65" t="s">
        <v>18</v>
      </c>
      <c r="R57" s="65" t="s">
        <v>19</v>
      </c>
      <c r="S57" s="65" t="s">
        <v>20</v>
      </c>
      <c r="T57" s="65" t="s">
        <v>21</v>
      </c>
      <c r="U57" s="65" t="s">
        <v>22</v>
      </c>
      <c r="V57" s="65" t="s">
        <v>23</v>
      </c>
      <c r="W57" s="65" t="s">
        <v>24</v>
      </c>
      <c r="X57" s="65" t="s">
        <v>25</v>
      </c>
      <c r="Y57" s="65" t="s">
        <v>26</v>
      </c>
      <c r="Z57" s="65" t="s">
        <v>27</v>
      </c>
      <c r="AA57" s="65" t="s">
        <v>28</v>
      </c>
      <c r="AB57" s="65" t="s">
        <v>29</v>
      </c>
      <c r="AC57" s="65" t="s">
        <v>30</v>
      </c>
      <c r="AD57" s="65" t="s">
        <v>31</v>
      </c>
      <c r="AE57" s="65" t="s">
        <v>32</v>
      </c>
      <c r="AF57" s="65" t="s">
        <v>33</v>
      </c>
      <c r="AG57" s="65" t="s">
        <v>34</v>
      </c>
      <c r="AH57" s="65" t="s">
        <v>35</v>
      </c>
      <c r="AI57" s="65" t="s">
        <v>36</v>
      </c>
      <c r="AJ57" s="65" t="s">
        <v>37</v>
      </c>
      <c r="AK57" s="65" t="s">
        <v>38</v>
      </c>
      <c r="AL57" s="65" t="s">
        <v>39</v>
      </c>
      <c r="AM57" s="65" t="s">
        <v>40</v>
      </c>
      <c r="AN57" s="65" t="s">
        <v>41</v>
      </c>
      <c r="AO57" s="65" t="s">
        <v>42</v>
      </c>
      <c r="AP57" s="65" t="s">
        <v>43</v>
      </c>
      <c r="AQ57" s="65" t="s">
        <v>44</v>
      </c>
      <c r="AR57" s="65" t="s">
        <v>45</v>
      </c>
      <c r="AS57" s="65" t="s">
        <v>46</v>
      </c>
      <c r="AT57" s="65" t="s">
        <v>47</v>
      </c>
      <c r="AU57" s="65" t="s">
        <v>48</v>
      </c>
      <c r="AV57" s="65" t="s">
        <v>49</v>
      </c>
      <c r="AW57" s="65" t="s">
        <v>50</v>
      </c>
      <c r="AX57" s="65" t="s">
        <v>51</v>
      </c>
      <c r="AY57" s="65" t="s">
        <v>52</v>
      </c>
      <c r="AZ57" s="65" t="s">
        <v>53</v>
      </c>
      <c r="BA57" s="65" t="s">
        <v>54</v>
      </c>
      <c r="BB57" s="65" t="s">
        <v>55</v>
      </c>
      <c r="BC57" s="65" t="s">
        <v>56</v>
      </c>
      <c r="BD57" s="65" t="s">
        <v>57</v>
      </c>
      <c r="BE57" s="65" t="s">
        <v>58</v>
      </c>
      <c r="BF57" s="65" t="s">
        <v>59</v>
      </c>
    </row>
    <row r="58" spans="1:58" s="64" customFormat="1">
      <c r="A58" s="62" t="s">
        <v>60</v>
      </c>
      <c r="B58" s="65" t="s">
        <v>61</v>
      </c>
      <c r="C58" s="65" t="s">
        <v>61</v>
      </c>
      <c r="D58" s="65" t="s">
        <v>61</v>
      </c>
      <c r="E58" s="65" t="s">
        <v>61</v>
      </c>
      <c r="F58" s="65" t="s">
        <v>61</v>
      </c>
      <c r="G58" s="65" t="s">
        <v>61</v>
      </c>
      <c r="H58" s="65" t="s">
        <v>61</v>
      </c>
      <c r="I58" s="65" t="s">
        <v>61</v>
      </c>
      <c r="J58" s="65" t="s">
        <v>61</v>
      </c>
      <c r="K58" s="65" t="s">
        <v>61</v>
      </c>
      <c r="L58" s="65" t="s">
        <v>61</v>
      </c>
      <c r="M58" s="65" t="s">
        <v>61</v>
      </c>
      <c r="N58" s="65" t="s">
        <v>62</v>
      </c>
      <c r="O58" s="65" t="s">
        <v>62</v>
      </c>
      <c r="P58" s="65" t="s">
        <v>62</v>
      </c>
      <c r="Q58" s="65" t="s">
        <v>62</v>
      </c>
      <c r="R58" s="65" t="s">
        <v>62</v>
      </c>
      <c r="S58" s="65" t="s">
        <v>62</v>
      </c>
      <c r="T58" s="65" t="s">
        <v>62</v>
      </c>
      <c r="U58" s="65" t="s">
        <v>62</v>
      </c>
      <c r="V58" s="65" t="s">
        <v>62</v>
      </c>
      <c r="W58" s="65" t="s">
        <v>62</v>
      </c>
      <c r="X58" s="65" t="s">
        <v>62</v>
      </c>
      <c r="Y58" s="65" t="s">
        <v>62</v>
      </c>
      <c r="Z58" s="65" t="s">
        <v>62</v>
      </c>
      <c r="AA58" s="65" t="s">
        <v>62</v>
      </c>
      <c r="AB58" s="65" t="s">
        <v>62</v>
      </c>
      <c r="AC58" s="65" t="s">
        <v>62</v>
      </c>
      <c r="AD58" s="65" t="s">
        <v>62</v>
      </c>
      <c r="AE58" s="65" t="s">
        <v>62</v>
      </c>
      <c r="AF58" s="65" t="s">
        <v>62</v>
      </c>
      <c r="AG58" s="65" t="s">
        <v>62</v>
      </c>
      <c r="AH58" s="65" t="s">
        <v>62</v>
      </c>
      <c r="AI58" s="65" t="s">
        <v>62</v>
      </c>
      <c r="AJ58" s="65" t="s">
        <v>62</v>
      </c>
      <c r="AK58" s="65" t="s">
        <v>62</v>
      </c>
      <c r="AL58" s="65" t="s">
        <v>62</v>
      </c>
      <c r="AM58" s="65" t="s">
        <v>62</v>
      </c>
      <c r="AN58" s="65" t="s">
        <v>62</v>
      </c>
      <c r="AO58" s="65" t="s">
        <v>62</v>
      </c>
      <c r="AP58" s="65" t="s">
        <v>62</v>
      </c>
      <c r="AQ58" s="65" t="s">
        <v>62</v>
      </c>
      <c r="AR58" s="65" t="s">
        <v>62</v>
      </c>
      <c r="AS58" s="65" t="s">
        <v>62</v>
      </c>
      <c r="AT58" s="65" t="s">
        <v>62</v>
      </c>
      <c r="AU58" s="65" t="s">
        <v>62</v>
      </c>
      <c r="AV58" s="65" t="s">
        <v>62</v>
      </c>
      <c r="AW58" s="65" t="s">
        <v>62</v>
      </c>
      <c r="AX58" s="65" t="s">
        <v>62</v>
      </c>
      <c r="AY58" s="65" t="s">
        <v>62</v>
      </c>
      <c r="AZ58" s="65" t="s">
        <v>62</v>
      </c>
      <c r="BA58" s="65" t="s">
        <v>62</v>
      </c>
      <c r="BB58" s="65" t="s">
        <v>62</v>
      </c>
      <c r="BC58" s="65" t="s">
        <v>62</v>
      </c>
      <c r="BD58" s="65" t="s">
        <v>62</v>
      </c>
      <c r="BE58" s="65" t="s">
        <v>62</v>
      </c>
      <c r="BF58" s="65" t="s">
        <v>62</v>
      </c>
    </row>
    <row r="59" spans="1:58" s="64" customFormat="1">
      <c r="A59" s="62" t="s">
        <v>63</v>
      </c>
      <c r="B59" s="65">
        <v>0.01</v>
      </c>
      <c r="C59" s="65">
        <v>0.01</v>
      </c>
      <c r="D59" s="65">
        <v>0.01</v>
      </c>
      <c r="E59" s="65">
        <v>1E-3</v>
      </c>
      <c r="F59" s="65">
        <v>0.01</v>
      </c>
      <c r="G59" s="65">
        <v>0.01</v>
      </c>
      <c r="H59" s="65">
        <v>0.01</v>
      </c>
      <c r="I59" s="65">
        <v>0.01</v>
      </c>
      <c r="J59" s="65">
        <v>1E-3</v>
      </c>
      <c r="K59" s="65">
        <v>0.01</v>
      </c>
      <c r="L59" s="65"/>
      <c r="M59" s="65">
        <v>0.01</v>
      </c>
      <c r="N59" s="65">
        <v>1</v>
      </c>
      <c r="O59" s="65">
        <v>1</v>
      </c>
      <c r="P59" s="65">
        <v>5</v>
      </c>
      <c r="Q59" s="65">
        <v>20</v>
      </c>
      <c r="R59" s="65">
        <v>1</v>
      </c>
      <c r="S59" s="65">
        <v>20</v>
      </c>
      <c r="T59" s="65">
        <v>10</v>
      </c>
      <c r="U59" s="65">
        <v>30</v>
      </c>
      <c r="V59" s="65">
        <v>1</v>
      </c>
      <c r="W59" s="65">
        <v>0.5</v>
      </c>
      <c r="X59" s="65">
        <v>5</v>
      </c>
      <c r="Y59" s="65">
        <v>1</v>
      </c>
      <c r="Z59" s="65">
        <v>2</v>
      </c>
      <c r="AA59" s="65">
        <v>0.5</v>
      </c>
      <c r="AB59" s="65">
        <v>1</v>
      </c>
      <c r="AC59" s="65">
        <v>0.2</v>
      </c>
      <c r="AD59" s="65">
        <v>2</v>
      </c>
      <c r="AE59" s="65">
        <v>0.5</v>
      </c>
      <c r="AF59" s="65">
        <v>0.1</v>
      </c>
      <c r="AG59" s="65">
        <v>1</v>
      </c>
      <c r="AH59" s="65">
        <v>0.2</v>
      </c>
      <c r="AI59" s="65">
        <v>0.1</v>
      </c>
      <c r="AJ59" s="65">
        <v>2</v>
      </c>
      <c r="AK59" s="65">
        <v>0.05</v>
      </c>
      <c r="AL59" s="65">
        <v>0.05</v>
      </c>
      <c r="AM59" s="65">
        <v>0.01</v>
      </c>
      <c r="AN59" s="65">
        <v>0.05</v>
      </c>
      <c r="AO59" s="65">
        <v>0.01</v>
      </c>
      <c r="AP59" s="65">
        <v>5.0000000000000001E-3</v>
      </c>
      <c r="AQ59" s="65">
        <v>0.01</v>
      </c>
      <c r="AR59" s="65">
        <v>0.01</v>
      </c>
      <c r="AS59" s="65">
        <v>0.01</v>
      </c>
      <c r="AT59" s="65">
        <v>0.01</v>
      </c>
      <c r="AU59" s="65">
        <v>0.01</v>
      </c>
      <c r="AV59" s="65">
        <v>5.0000000000000001E-3</v>
      </c>
      <c r="AW59" s="65">
        <v>0.01</v>
      </c>
      <c r="AX59" s="65">
        <v>2E-3</v>
      </c>
      <c r="AY59" s="65">
        <v>0.1</v>
      </c>
      <c r="AZ59" s="65">
        <v>0.01</v>
      </c>
      <c r="BA59" s="65">
        <v>0.5</v>
      </c>
      <c r="BB59" s="65">
        <v>0.05</v>
      </c>
      <c r="BC59" s="65">
        <v>5</v>
      </c>
      <c r="BD59" s="65">
        <v>0.1</v>
      </c>
      <c r="BE59" s="65">
        <v>0.05</v>
      </c>
      <c r="BF59" s="65">
        <v>0.01</v>
      </c>
    </row>
    <row r="60" spans="1:58" s="64" customFormat="1" ht="15.75" thickBot="1">
      <c r="A60" s="66" t="s">
        <v>64</v>
      </c>
      <c r="B60" s="67" t="s">
        <v>65</v>
      </c>
      <c r="C60" s="67" t="s">
        <v>65</v>
      </c>
      <c r="D60" s="67" t="s">
        <v>65</v>
      </c>
      <c r="E60" s="67" t="s">
        <v>65</v>
      </c>
      <c r="F60" s="67" t="s">
        <v>65</v>
      </c>
      <c r="G60" s="67" t="s">
        <v>65</v>
      </c>
      <c r="H60" s="67" t="s">
        <v>65</v>
      </c>
      <c r="I60" s="67" t="s">
        <v>65</v>
      </c>
      <c r="J60" s="67" t="s">
        <v>65</v>
      </c>
      <c r="K60" s="67" t="s">
        <v>65</v>
      </c>
      <c r="L60" s="67" t="s">
        <v>65</v>
      </c>
      <c r="M60" s="67" t="s">
        <v>65</v>
      </c>
      <c r="N60" s="67" t="s">
        <v>65</v>
      </c>
      <c r="O60" s="67" t="s">
        <v>65</v>
      </c>
      <c r="P60" s="67" t="s">
        <v>65</v>
      </c>
      <c r="Q60" s="67" t="s">
        <v>66</v>
      </c>
      <c r="R60" s="67" t="s">
        <v>66</v>
      </c>
      <c r="S60" s="67" t="s">
        <v>66</v>
      </c>
      <c r="T60" s="67" t="s">
        <v>66</v>
      </c>
      <c r="U60" s="67" t="s">
        <v>66</v>
      </c>
      <c r="V60" s="67" t="s">
        <v>66</v>
      </c>
      <c r="W60" s="67" t="s">
        <v>66</v>
      </c>
      <c r="X60" s="67" t="s">
        <v>66</v>
      </c>
      <c r="Y60" s="67" t="s">
        <v>66</v>
      </c>
      <c r="Z60" s="67" t="s">
        <v>65</v>
      </c>
      <c r="AA60" s="67" t="s">
        <v>66</v>
      </c>
      <c r="AB60" s="67" t="s">
        <v>65</v>
      </c>
      <c r="AC60" s="67" t="s">
        <v>66</v>
      </c>
      <c r="AD60" s="67" t="s">
        <v>66</v>
      </c>
      <c r="AE60" s="67" t="s">
        <v>66</v>
      </c>
      <c r="AF60" s="67" t="s">
        <v>66</v>
      </c>
      <c r="AG60" s="67" t="s">
        <v>66</v>
      </c>
      <c r="AH60" s="67" t="s">
        <v>66</v>
      </c>
      <c r="AI60" s="67" t="s">
        <v>66</v>
      </c>
      <c r="AJ60" s="67" t="s">
        <v>65</v>
      </c>
      <c r="AK60" s="67" t="s">
        <v>66</v>
      </c>
      <c r="AL60" s="67" t="s">
        <v>66</v>
      </c>
      <c r="AM60" s="67" t="s">
        <v>66</v>
      </c>
      <c r="AN60" s="67" t="s">
        <v>66</v>
      </c>
      <c r="AO60" s="67" t="s">
        <v>66</v>
      </c>
      <c r="AP60" s="67" t="s">
        <v>66</v>
      </c>
      <c r="AQ60" s="67" t="s">
        <v>66</v>
      </c>
      <c r="AR60" s="67" t="s">
        <v>66</v>
      </c>
      <c r="AS60" s="67" t="s">
        <v>66</v>
      </c>
      <c r="AT60" s="67" t="s">
        <v>66</v>
      </c>
      <c r="AU60" s="67" t="s">
        <v>66</v>
      </c>
      <c r="AV60" s="67" t="s">
        <v>66</v>
      </c>
      <c r="AW60" s="67" t="s">
        <v>66</v>
      </c>
      <c r="AX60" s="67" t="s">
        <v>66</v>
      </c>
      <c r="AY60" s="67" t="s">
        <v>66</v>
      </c>
      <c r="AZ60" s="67" t="s">
        <v>66</v>
      </c>
      <c r="BA60" s="67" t="s">
        <v>66</v>
      </c>
      <c r="BB60" s="67" t="s">
        <v>66</v>
      </c>
      <c r="BC60" s="67" t="s">
        <v>66</v>
      </c>
      <c r="BD60" s="67" t="s">
        <v>66</v>
      </c>
      <c r="BE60" s="67" t="s">
        <v>66</v>
      </c>
      <c r="BF60" s="67" t="s">
        <v>66</v>
      </c>
    </row>
    <row r="61" spans="1:58" s="64" customFormat="1" ht="15.75" thickTop="1">
      <c r="A61" s="62" t="s">
        <v>542</v>
      </c>
      <c r="B61" s="65">
        <v>52.97</v>
      </c>
      <c r="C61" s="65">
        <v>15.1</v>
      </c>
      <c r="D61" s="65">
        <v>5.87</v>
      </c>
      <c r="E61" s="65">
        <v>8.7999999999999995E-2</v>
      </c>
      <c r="F61" s="65">
        <v>5.65</v>
      </c>
      <c r="G61" s="65">
        <v>5.64</v>
      </c>
      <c r="H61" s="65">
        <v>2.0099999999999998</v>
      </c>
      <c r="I61" s="65">
        <v>4.63</v>
      </c>
      <c r="J61" s="65">
        <v>0.81599999999999995</v>
      </c>
      <c r="K61" s="65">
        <v>0.5</v>
      </c>
      <c r="L61" s="65">
        <v>6.31</v>
      </c>
      <c r="M61" s="65">
        <v>99.58</v>
      </c>
      <c r="N61" s="65">
        <v>21</v>
      </c>
      <c r="O61" s="65">
        <v>2</v>
      </c>
      <c r="P61" s="65">
        <v>156</v>
      </c>
      <c r="Q61" s="65">
        <v>250</v>
      </c>
      <c r="R61" s="65">
        <v>25</v>
      </c>
      <c r="S61" s="65">
        <v>90</v>
      </c>
      <c r="T61" s="65">
        <v>20</v>
      </c>
      <c r="U61" s="65">
        <v>80</v>
      </c>
      <c r="V61" s="65">
        <v>16</v>
      </c>
      <c r="W61" s="65">
        <v>0.9</v>
      </c>
      <c r="X61" s="65" t="s">
        <v>68</v>
      </c>
      <c r="Y61" s="65">
        <v>179</v>
      </c>
      <c r="Z61" s="65">
        <v>571</v>
      </c>
      <c r="AA61" s="65">
        <v>24.7</v>
      </c>
      <c r="AB61" s="65">
        <v>141</v>
      </c>
      <c r="AC61" s="65">
        <v>20</v>
      </c>
      <c r="AD61" s="65" t="s">
        <v>69</v>
      </c>
      <c r="AE61" s="65" t="s">
        <v>70</v>
      </c>
      <c r="AF61" s="65" t="s">
        <v>71</v>
      </c>
      <c r="AG61" s="65">
        <v>3</v>
      </c>
      <c r="AH61" s="65">
        <v>0.8</v>
      </c>
      <c r="AI61" s="65">
        <v>3.1</v>
      </c>
      <c r="AJ61" s="65">
        <v>8291</v>
      </c>
      <c r="AK61" s="65">
        <v>52.2</v>
      </c>
      <c r="AL61" s="65">
        <v>97.3</v>
      </c>
      <c r="AM61" s="65">
        <v>10.6</v>
      </c>
      <c r="AN61" s="65">
        <v>39.299999999999997</v>
      </c>
      <c r="AO61" s="65">
        <v>7.2</v>
      </c>
      <c r="AP61" s="65">
        <v>2.16</v>
      </c>
      <c r="AQ61" s="65">
        <v>6.12</v>
      </c>
      <c r="AR61" s="65">
        <v>0.83</v>
      </c>
      <c r="AS61" s="65">
        <v>4.46</v>
      </c>
      <c r="AT61" s="65">
        <v>0.86</v>
      </c>
      <c r="AU61" s="65">
        <v>2.38</v>
      </c>
      <c r="AV61" s="65">
        <v>0.32100000000000001</v>
      </c>
      <c r="AW61" s="65">
        <v>2.06</v>
      </c>
      <c r="AX61" s="65">
        <v>0.32</v>
      </c>
      <c r="AY61" s="65">
        <v>3.4</v>
      </c>
      <c r="AZ61" s="65">
        <v>1.17</v>
      </c>
      <c r="BA61" s="65">
        <v>1.5</v>
      </c>
      <c r="BB61" s="65">
        <v>1.41</v>
      </c>
      <c r="BC61" s="65">
        <v>20</v>
      </c>
      <c r="BD61" s="65">
        <v>0.2</v>
      </c>
      <c r="BE61" s="65">
        <v>12.5</v>
      </c>
      <c r="BF61" s="65">
        <v>4.9000000000000004</v>
      </c>
    </row>
    <row r="62" spans="1:58" s="64" customFormat="1">
      <c r="A62" s="62" t="s">
        <v>543</v>
      </c>
      <c r="B62" s="65">
        <v>49.42</v>
      </c>
      <c r="C62" s="65">
        <v>15.04</v>
      </c>
      <c r="D62" s="65">
        <v>9.3699999999999992</v>
      </c>
      <c r="E62" s="65">
        <v>0.125</v>
      </c>
      <c r="F62" s="65">
        <v>9.18</v>
      </c>
      <c r="G62" s="65">
        <v>9.82</v>
      </c>
      <c r="H62" s="65">
        <v>2.8</v>
      </c>
      <c r="I62" s="65">
        <v>0.73</v>
      </c>
      <c r="J62" s="65">
        <v>0.52300000000000002</v>
      </c>
      <c r="K62" s="65">
        <v>7.0000000000000007E-2</v>
      </c>
      <c r="L62" s="65">
        <v>2.87</v>
      </c>
      <c r="M62" s="65">
        <v>99.95</v>
      </c>
      <c r="N62" s="65">
        <v>46</v>
      </c>
      <c r="O62" s="65" t="s">
        <v>73</v>
      </c>
      <c r="P62" s="65">
        <v>242</v>
      </c>
      <c r="Q62" s="65">
        <v>270</v>
      </c>
      <c r="R62" s="65">
        <v>40</v>
      </c>
      <c r="S62" s="65">
        <v>80</v>
      </c>
      <c r="T62" s="65">
        <v>120</v>
      </c>
      <c r="U62" s="65">
        <v>60</v>
      </c>
      <c r="V62" s="65">
        <v>12</v>
      </c>
      <c r="W62" s="65">
        <v>1.2</v>
      </c>
      <c r="X62" s="65" t="s">
        <v>68</v>
      </c>
      <c r="Y62" s="65">
        <v>9</v>
      </c>
      <c r="Z62" s="65">
        <v>188</v>
      </c>
      <c r="AA62" s="65">
        <v>11.1</v>
      </c>
      <c r="AB62" s="65">
        <v>25</v>
      </c>
      <c r="AC62" s="65">
        <v>0.4</v>
      </c>
      <c r="AD62" s="65" t="s">
        <v>69</v>
      </c>
      <c r="AE62" s="65" t="s">
        <v>70</v>
      </c>
      <c r="AF62" s="65" t="s">
        <v>71</v>
      </c>
      <c r="AG62" s="65" t="s">
        <v>73</v>
      </c>
      <c r="AH62" s="65" t="s">
        <v>77</v>
      </c>
      <c r="AI62" s="65">
        <v>0.3</v>
      </c>
      <c r="AJ62" s="65">
        <v>486</v>
      </c>
      <c r="AK62" s="65">
        <v>2.02</v>
      </c>
      <c r="AL62" s="65">
        <v>5.34</v>
      </c>
      <c r="AM62" s="65">
        <v>0.78</v>
      </c>
      <c r="AN62" s="65">
        <v>4.51</v>
      </c>
      <c r="AO62" s="65">
        <v>1.4</v>
      </c>
      <c r="AP62" s="65">
        <v>0.51600000000000001</v>
      </c>
      <c r="AQ62" s="65">
        <v>1.9</v>
      </c>
      <c r="AR62" s="65">
        <v>0.32</v>
      </c>
      <c r="AS62" s="65">
        <v>2.02</v>
      </c>
      <c r="AT62" s="65">
        <v>0.42</v>
      </c>
      <c r="AU62" s="65">
        <v>1.17</v>
      </c>
      <c r="AV62" s="65">
        <v>0.156</v>
      </c>
      <c r="AW62" s="65">
        <v>1.01</v>
      </c>
      <c r="AX62" s="65">
        <v>0.16600000000000001</v>
      </c>
      <c r="AY62" s="65">
        <v>0.8</v>
      </c>
      <c r="AZ62" s="65">
        <v>0.04</v>
      </c>
      <c r="BA62" s="65" t="s">
        <v>70</v>
      </c>
      <c r="BB62" s="65">
        <v>0.31</v>
      </c>
      <c r="BC62" s="65" t="s">
        <v>68</v>
      </c>
      <c r="BD62" s="65" t="s">
        <v>71</v>
      </c>
      <c r="BE62" s="65">
        <v>0.24</v>
      </c>
      <c r="BF62" s="65">
        <v>0.15</v>
      </c>
    </row>
    <row r="63" spans="1:58" s="64" customFormat="1">
      <c r="A63" s="62" t="s">
        <v>544</v>
      </c>
      <c r="B63" s="65">
        <v>69.59</v>
      </c>
      <c r="C63" s="65">
        <v>13.8</v>
      </c>
      <c r="D63" s="65">
        <v>4.32</v>
      </c>
      <c r="E63" s="65">
        <v>7.1999999999999995E-2</v>
      </c>
      <c r="F63" s="65">
        <v>1.56</v>
      </c>
      <c r="G63" s="65">
        <v>2.78</v>
      </c>
      <c r="H63" s="65">
        <v>5.19</v>
      </c>
      <c r="I63" s="65">
        <v>0.18</v>
      </c>
      <c r="J63" s="65">
        <v>0.503</v>
      </c>
      <c r="K63" s="65">
        <v>0.13</v>
      </c>
      <c r="L63" s="65">
        <v>1.57</v>
      </c>
      <c r="M63" s="65">
        <v>99.68</v>
      </c>
      <c r="N63" s="65">
        <v>12</v>
      </c>
      <c r="O63" s="65" t="s">
        <v>73</v>
      </c>
      <c r="P63" s="65">
        <v>57</v>
      </c>
      <c r="Q63" s="65">
        <v>50</v>
      </c>
      <c r="R63" s="65">
        <v>3</v>
      </c>
      <c r="S63" s="65" t="s">
        <v>67</v>
      </c>
      <c r="T63" s="65">
        <v>50</v>
      </c>
      <c r="U63" s="65">
        <v>30</v>
      </c>
      <c r="V63" s="65">
        <v>13</v>
      </c>
      <c r="W63" s="65">
        <v>0.9</v>
      </c>
      <c r="X63" s="65" t="s">
        <v>68</v>
      </c>
      <c r="Y63" s="65">
        <v>1</v>
      </c>
      <c r="Z63" s="65">
        <v>165</v>
      </c>
      <c r="AA63" s="65">
        <v>29</v>
      </c>
      <c r="AB63" s="65">
        <v>130</v>
      </c>
      <c r="AC63" s="65">
        <v>1.7</v>
      </c>
      <c r="AD63" s="65">
        <v>4</v>
      </c>
      <c r="AE63" s="65" t="s">
        <v>70</v>
      </c>
      <c r="AF63" s="65">
        <v>0.1</v>
      </c>
      <c r="AG63" s="65" t="s">
        <v>73</v>
      </c>
      <c r="AH63" s="65" t="s">
        <v>77</v>
      </c>
      <c r="AI63" s="65" t="s">
        <v>71</v>
      </c>
      <c r="AJ63" s="65">
        <v>403</v>
      </c>
      <c r="AK63" s="65">
        <v>10.8</v>
      </c>
      <c r="AL63" s="65">
        <v>25.5</v>
      </c>
      <c r="AM63" s="65">
        <v>3.58</v>
      </c>
      <c r="AN63" s="65">
        <v>16.100000000000001</v>
      </c>
      <c r="AO63" s="65">
        <v>4.24</v>
      </c>
      <c r="AP63" s="65">
        <v>1.18</v>
      </c>
      <c r="AQ63" s="65">
        <v>4.8</v>
      </c>
      <c r="AR63" s="65">
        <v>0.77</v>
      </c>
      <c r="AS63" s="65">
        <v>4.66</v>
      </c>
      <c r="AT63" s="65">
        <v>1.02</v>
      </c>
      <c r="AU63" s="65">
        <v>3.04</v>
      </c>
      <c r="AV63" s="65">
        <v>0.45900000000000002</v>
      </c>
      <c r="AW63" s="65">
        <v>3.01</v>
      </c>
      <c r="AX63" s="65">
        <v>0.45400000000000001</v>
      </c>
      <c r="AY63" s="65">
        <v>3.5</v>
      </c>
      <c r="AZ63" s="65">
        <v>0.13</v>
      </c>
      <c r="BA63" s="65" t="s">
        <v>70</v>
      </c>
      <c r="BB63" s="65">
        <v>7.0000000000000007E-2</v>
      </c>
      <c r="BC63" s="65" t="s">
        <v>68</v>
      </c>
      <c r="BD63" s="65" t="s">
        <v>71</v>
      </c>
      <c r="BE63" s="65">
        <v>1.57</v>
      </c>
      <c r="BF63" s="65">
        <v>0.73</v>
      </c>
    </row>
    <row r="64" spans="1:58" s="64" customFormat="1">
      <c r="A64" s="62" t="s">
        <v>545</v>
      </c>
      <c r="B64" s="65">
        <v>66.510000000000005</v>
      </c>
      <c r="C64" s="65">
        <v>15.62</v>
      </c>
      <c r="D64" s="65">
        <v>4.1500000000000004</v>
      </c>
      <c r="E64" s="65">
        <v>6.0999999999999999E-2</v>
      </c>
      <c r="F64" s="65">
        <v>1.56</v>
      </c>
      <c r="G64" s="65">
        <v>4.2</v>
      </c>
      <c r="H64" s="65">
        <v>5.44</v>
      </c>
      <c r="I64" s="65">
        <v>0.05</v>
      </c>
      <c r="J64" s="65">
        <v>0.625</v>
      </c>
      <c r="K64" s="65">
        <v>0.16</v>
      </c>
      <c r="L64" s="65">
        <v>1.47</v>
      </c>
      <c r="M64" s="65">
        <v>99.84</v>
      </c>
      <c r="N64" s="65">
        <v>16</v>
      </c>
      <c r="O64" s="65" t="s">
        <v>73</v>
      </c>
      <c r="P64" s="65">
        <v>80</v>
      </c>
      <c r="Q64" s="65">
        <v>40</v>
      </c>
      <c r="R64" s="65">
        <v>3</v>
      </c>
      <c r="S64" s="65" t="s">
        <v>67</v>
      </c>
      <c r="T64" s="65">
        <v>20</v>
      </c>
      <c r="U64" s="65" t="s">
        <v>76</v>
      </c>
      <c r="V64" s="65">
        <v>17</v>
      </c>
      <c r="W64" s="65">
        <v>1.1000000000000001</v>
      </c>
      <c r="X64" s="65" t="s">
        <v>68</v>
      </c>
      <c r="Y64" s="65" t="s">
        <v>73</v>
      </c>
      <c r="Z64" s="65">
        <v>235</v>
      </c>
      <c r="AA64" s="65">
        <v>27.7</v>
      </c>
      <c r="AB64" s="65">
        <v>111</v>
      </c>
      <c r="AC64" s="65">
        <v>1.6</v>
      </c>
      <c r="AD64" s="65" t="s">
        <v>69</v>
      </c>
      <c r="AE64" s="65" t="s">
        <v>70</v>
      </c>
      <c r="AF64" s="65" t="s">
        <v>71</v>
      </c>
      <c r="AG64" s="65" t="s">
        <v>73</v>
      </c>
      <c r="AH64" s="65" t="s">
        <v>77</v>
      </c>
      <c r="AI64" s="65" t="s">
        <v>71</v>
      </c>
      <c r="AJ64" s="65">
        <v>20</v>
      </c>
      <c r="AK64" s="65">
        <v>10.3</v>
      </c>
      <c r="AL64" s="65">
        <v>24.9</v>
      </c>
      <c r="AM64" s="65">
        <v>3.44</v>
      </c>
      <c r="AN64" s="65">
        <v>15.6</v>
      </c>
      <c r="AO64" s="65">
        <v>4.2699999999999996</v>
      </c>
      <c r="AP64" s="65">
        <v>1.35</v>
      </c>
      <c r="AQ64" s="65">
        <v>4.55</v>
      </c>
      <c r="AR64" s="65">
        <v>0.72</v>
      </c>
      <c r="AS64" s="65">
        <v>4.71</v>
      </c>
      <c r="AT64" s="65">
        <v>0.96</v>
      </c>
      <c r="AU64" s="65">
        <v>2.92</v>
      </c>
      <c r="AV64" s="65">
        <v>0.42499999999999999</v>
      </c>
      <c r="AW64" s="65">
        <v>2.73</v>
      </c>
      <c r="AX64" s="65">
        <v>0.432</v>
      </c>
      <c r="AY64" s="65">
        <v>2.9</v>
      </c>
      <c r="AZ64" s="65">
        <v>0.12</v>
      </c>
      <c r="BA64" s="65" t="s">
        <v>70</v>
      </c>
      <c r="BB64" s="65" t="s">
        <v>72</v>
      </c>
      <c r="BC64" s="65" t="s">
        <v>68</v>
      </c>
      <c r="BD64" s="65" t="s">
        <v>71</v>
      </c>
      <c r="BE64" s="65">
        <v>1.3</v>
      </c>
      <c r="BF64" s="65">
        <v>0.52</v>
      </c>
    </row>
    <row r="65" spans="1:58" s="64" customFormat="1">
      <c r="A65" s="62" t="s">
        <v>546</v>
      </c>
      <c r="B65" s="65">
        <v>49.95</v>
      </c>
      <c r="C65" s="65">
        <v>14.89</v>
      </c>
      <c r="D65" s="65">
        <v>9.0500000000000007</v>
      </c>
      <c r="E65" s="65">
        <v>0.151</v>
      </c>
      <c r="F65" s="65">
        <v>9.32</v>
      </c>
      <c r="G65" s="65">
        <v>9.81</v>
      </c>
      <c r="H65" s="65">
        <v>2.74</v>
      </c>
      <c r="I65" s="65">
        <v>0.47</v>
      </c>
      <c r="J65" s="65">
        <v>0.60599999999999998</v>
      </c>
      <c r="K65" s="65">
        <v>0.1</v>
      </c>
      <c r="L65" s="65">
        <v>2.95</v>
      </c>
      <c r="M65" s="65">
        <v>100</v>
      </c>
      <c r="N65" s="65">
        <v>44</v>
      </c>
      <c r="O65" s="65" t="s">
        <v>73</v>
      </c>
      <c r="P65" s="65">
        <v>264</v>
      </c>
      <c r="Q65" s="65">
        <v>410</v>
      </c>
      <c r="R65" s="65">
        <v>39</v>
      </c>
      <c r="S65" s="65">
        <v>120</v>
      </c>
      <c r="T65" s="65">
        <v>40</v>
      </c>
      <c r="U65" s="65">
        <v>80</v>
      </c>
      <c r="V65" s="65">
        <v>14</v>
      </c>
      <c r="W65" s="65">
        <v>1.6</v>
      </c>
      <c r="X65" s="65" t="s">
        <v>68</v>
      </c>
      <c r="Y65" s="65">
        <v>6</v>
      </c>
      <c r="Z65" s="65">
        <v>204</v>
      </c>
      <c r="AA65" s="65">
        <v>13.9</v>
      </c>
      <c r="AB65" s="65">
        <v>39</v>
      </c>
      <c r="AC65" s="65">
        <v>0.5</v>
      </c>
      <c r="AD65" s="65" t="s">
        <v>69</v>
      </c>
      <c r="AE65" s="65" t="s">
        <v>70</v>
      </c>
      <c r="AF65" s="65" t="s">
        <v>71</v>
      </c>
      <c r="AG65" s="65" t="s">
        <v>73</v>
      </c>
      <c r="AH65" s="65">
        <v>0.2</v>
      </c>
      <c r="AI65" s="65">
        <v>0.1</v>
      </c>
      <c r="AJ65" s="65">
        <v>535</v>
      </c>
      <c r="AK65" s="65">
        <v>3.24</v>
      </c>
      <c r="AL65" s="65">
        <v>8.6300000000000008</v>
      </c>
      <c r="AM65" s="65">
        <v>1.24</v>
      </c>
      <c r="AN65" s="65">
        <v>6.63</v>
      </c>
      <c r="AO65" s="65">
        <v>2.06</v>
      </c>
      <c r="AP65" s="65">
        <v>0.72399999999999998</v>
      </c>
      <c r="AQ65" s="65">
        <v>2.36</v>
      </c>
      <c r="AR65" s="65">
        <v>0.39</v>
      </c>
      <c r="AS65" s="65">
        <v>2.41</v>
      </c>
      <c r="AT65" s="65">
        <v>0.54</v>
      </c>
      <c r="AU65" s="65">
        <v>1.48</v>
      </c>
      <c r="AV65" s="65">
        <v>0.224</v>
      </c>
      <c r="AW65" s="65">
        <v>1.4</v>
      </c>
      <c r="AX65" s="65">
        <v>0.21299999999999999</v>
      </c>
      <c r="AY65" s="65">
        <v>1.2</v>
      </c>
      <c r="AZ65" s="65">
        <v>0.06</v>
      </c>
      <c r="BA65" s="65" t="s">
        <v>70</v>
      </c>
      <c r="BB65" s="65" t="s">
        <v>72</v>
      </c>
      <c r="BC65" s="65" t="s">
        <v>68</v>
      </c>
      <c r="BD65" s="65" t="s">
        <v>71</v>
      </c>
      <c r="BE65" s="65">
        <v>0.33</v>
      </c>
      <c r="BF65" s="65">
        <v>0.14000000000000001</v>
      </c>
    </row>
    <row r="66" spans="1:58" s="64" customFormat="1">
      <c r="A66" s="62" t="s">
        <v>547</v>
      </c>
      <c r="B66" s="65">
        <v>48.03</v>
      </c>
      <c r="C66" s="65">
        <v>15.9</v>
      </c>
      <c r="D66" s="65">
        <v>10.61</v>
      </c>
      <c r="E66" s="65">
        <v>0.184</v>
      </c>
      <c r="F66" s="65">
        <v>7.24</v>
      </c>
      <c r="G66" s="65">
        <v>11.62</v>
      </c>
      <c r="H66" s="65">
        <v>2.91</v>
      </c>
      <c r="I66" s="65">
        <v>0.03</v>
      </c>
      <c r="J66" s="65">
        <v>0.85199999999999998</v>
      </c>
      <c r="K66" s="65">
        <v>0.09</v>
      </c>
      <c r="L66" s="65">
        <v>2.56</v>
      </c>
      <c r="M66" s="65">
        <v>100</v>
      </c>
      <c r="N66" s="65">
        <v>37</v>
      </c>
      <c r="O66" s="65" t="s">
        <v>73</v>
      </c>
      <c r="P66" s="65">
        <v>281</v>
      </c>
      <c r="Q66" s="65">
        <v>260</v>
      </c>
      <c r="R66" s="65">
        <v>34</v>
      </c>
      <c r="S66" s="65">
        <v>90</v>
      </c>
      <c r="T66" s="65">
        <v>90</v>
      </c>
      <c r="U66" s="65">
        <v>80</v>
      </c>
      <c r="V66" s="65">
        <v>18</v>
      </c>
      <c r="W66" s="65">
        <v>1.9</v>
      </c>
      <c r="X66" s="65" t="s">
        <v>68</v>
      </c>
      <c r="Y66" s="65" t="s">
        <v>73</v>
      </c>
      <c r="Z66" s="65">
        <v>350</v>
      </c>
      <c r="AA66" s="65">
        <v>19</v>
      </c>
      <c r="AB66" s="65">
        <v>51</v>
      </c>
      <c r="AC66" s="65">
        <v>0.2</v>
      </c>
      <c r="AD66" s="65" t="s">
        <v>69</v>
      </c>
      <c r="AE66" s="65" t="s">
        <v>70</v>
      </c>
      <c r="AF66" s="65" t="s">
        <v>71</v>
      </c>
      <c r="AG66" s="65">
        <v>1</v>
      </c>
      <c r="AH66" s="65">
        <v>0.2</v>
      </c>
      <c r="AI66" s="65" t="s">
        <v>71</v>
      </c>
      <c r="AJ66" s="65">
        <v>30</v>
      </c>
      <c r="AK66" s="65">
        <v>2.13</v>
      </c>
      <c r="AL66" s="65">
        <v>6.82</v>
      </c>
      <c r="AM66" s="65">
        <v>1.1399999999999999</v>
      </c>
      <c r="AN66" s="65">
        <v>6.55</v>
      </c>
      <c r="AO66" s="65">
        <v>2.04</v>
      </c>
      <c r="AP66" s="65">
        <v>0.83</v>
      </c>
      <c r="AQ66" s="65">
        <v>2.88</v>
      </c>
      <c r="AR66" s="65">
        <v>0.5</v>
      </c>
      <c r="AS66" s="65">
        <v>3.15</v>
      </c>
      <c r="AT66" s="65">
        <v>0.67</v>
      </c>
      <c r="AU66" s="65">
        <v>2</v>
      </c>
      <c r="AV66" s="65">
        <v>0.29599999999999999</v>
      </c>
      <c r="AW66" s="65">
        <v>1.89</v>
      </c>
      <c r="AX66" s="65">
        <v>0.29499999999999998</v>
      </c>
      <c r="AY66" s="65">
        <v>1.4</v>
      </c>
      <c r="AZ66" s="65">
        <v>0.03</v>
      </c>
      <c r="BA66" s="65" t="s">
        <v>70</v>
      </c>
      <c r="BB66" s="65" t="s">
        <v>72</v>
      </c>
      <c r="BC66" s="65" t="s">
        <v>68</v>
      </c>
      <c r="BD66" s="65" t="s">
        <v>71</v>
      </c>
      <c r="BE66" s="65">
        <v>0.17</v>
      </c>
      <c r="BF66" s="65">
        <v>0.1</v>
      </c>
    </row>
    <row r="67" spans="1:58" s="64" customFormat="1">
      <c r="A67" s="62" t="s">
        <v>548</v>
      </c>
      <c r="B67" s="65">
        <v>75.819999999999993</v>
      </c>
      <c r="C67" s="65">
        <v>12.2</v>
      </c>
      <c r="D67" s="65">
        <v>2.52</v>
      </c>
      <c r="E67" s="65">
        <v>3.9E-2</v>
      </c>
      <c r="F67" s="65">
        <v>0.49</v>
      </c>
      <c r="G67" s="65">
        <v>3.02</v>
      </c>
      <c r="H67" s="65">
        <v>4.83</v>
      </c>
      <c r="I67" s="65">
        <v>0.03</v>
      </c>
      <c r="J67" s="65">
        <v>0.19900000000000001</v>
      </c>
      <c r="K67" s="65">
        <v>0.06</v>
      </c>
      <c r="L67" s="65">
        <v>0.83</v>
      </c>
      <c r="M67" s="65">
        <v>100</v>
      </c>
      <c r="N67" s="65">
        <v>11</v>
      </c>
      <c r="O67" s="65" t="s">
        <v>73</v>
      </c>
      <c r="P67" s="65">
        <v>21</v>
      </c>
      <c r="Q67" s="65">
        <v>70</v>
      </c>
      <c r="R67" s="65">
        <v>7</v>
      </c>
      <c r="S67" s="65" t="s">
        <v>67</v>
      </c>
      <c r="T67" s="65">
        <v>160</v>
      </c>
      <c r="U67" s="65" t="s">
        <v>76</v>
      </c>
      <c r="V67" s="65">
        <v>15</v>
      </c>
      <c r="W67" s="65">
        <v>1.1000000000000001</v>
      </c>
      <c r="X67" s="65" t="s">
        <v>68</v>
      </c>
      <c r="Y67" s="65" t="s">
        <v>73</v>
      </c>
      <c r="Z67" s="65">
        <v>144</v>
      </c>
      <c r="AA67" s="65">
        <v>62.3</v>
      </c>
      <c r="AB67" s="65">
        <v>222</v>
      </c>
      <c r="AC67" s="65">
        <v>3</v>
      </c>
      <c r="AD67" s="65" t="s">
        <v>69</v>
      </c>
      <c r="AE67" s="65">
        <v>0.6</v>
      </c>
      <c r="AF67" s="65">
        <v>0.1</v>
      </c>
      <c r="AG67" s="65">
        <v>1</v>
      </c>
      <c r="AH67" s="65" t="s">
        <v>77</v>
      </c>
      <c r="AI67" s="65" t="s">
        <v>71</v>
      </c>
      <c r="AJ67" s="65">
        <v>15</v>
      </c>
      <c r="AK67" s="65">
        <v>8.1199999999999992</v>
      </c>
      <c r="AL67" s="65">
        <v>24.4</v>
      </c>
      <c r="AM67" s="65">
        <v>3.84</v>
      </c>
      <c r="AN67" s="65">
        <v>18.7</v>
      </c>
      <c r="AO67" s="65">
        <v>6.54</v>
      </c>
      <c r="AP67" s="65">
        <v>1.56</v>
      </c>
      <c r="AQ67" s="65">
        <v>8.6</v>
      </c>
      <c r="AR67" s="65">
        <v>1.51</v>
      </c>
      <c r="AS67" s="65">
        <v>9.6</v>
      </c>
      <c r="AT67" s="65">
        <v>2</v>
      </c>
      <c r="AU67" s="65">
        <v>6.15</v>
      </c>
      <c r="AV67" s="65">
        <v>0.96099999999999997</v>
      </c>
      <c r="AW67" s="65">
        <v>6.45</v>
      </c>
      <c r="AX67" s="65">
        <v>1.05</v>
      </c>
      <c r="AY67" s="65">
        <v>5.6</v>
      </c>
      <c r="AZ67" s="65">
        <v>0.28999999999999998</v>
      </c>
      <c r="BA67" s="65" t="s">
        <v>70</v>
      </c>
      <c r="BB67" s="65" t="s">
        <v>72</v>
      </c>
      <c r="BC67" s="65" t="s">
        <v>68</v>
      </c>
      <c r="BD67" s="65" t="s">
        <v>71</v>
      </c>
      <c r="BE67" s="65">
        <v>0.44</v>
      </c>
      <c r="BF67" s="65">
        <v>0.18</v>
      </c>
    </row>
    <row r="68" spans="1:58" s="64" customFormat="1">
      <c r="A68" s="62" t="s">
        <v>549</v>
      </c>
      <c r="B68" s="65">
        <v>52.11</v>
      </c>
      <c r="C68" s="65">
        <v>9.4700000000000006</v>
      </c>
      <c r="D68" s="65">
        <v>8.76</v>
      </c>
      <c r="E68" s="65">
        <v>0.222</v>
      </c>
      <c r="F68" s="65">
        <v>13.97</v>
      </c>
      <c r="G68" s="65">
        <v>9.82</v>
      </c>
      <c r="H68" s="65">
        <v>2.31</v>
      </c>
      <c r="I68" s="65">
        <v>0.03</v>
      </c>
      <c r="J68" s="65">
        <v>0.35699999999999998</v>
      </c>
      <c r="K68" s="65">
        <v>0.05</v>
      </c>
      <c r="L68" s="65">
        <v>2.75</v>
      </c>
      <c r="M68" s="65">
        <v>99.85</v>
      </c>
      <c r="N68" s="65">
        <v>53</v>
      </c>
      <c r="O68" s="65" t="s">
        <v>73</v>
      </c>
      <c r="P68" s="65">
        <v>211</v>
      </c>
      <c r="Q68" s="65">
        <v>810</v>
      </c>
      <c r="R68" s="65">
        <v>49</v>
      </c>
      <c r="S68" s="65">
        <v>200</v>
      </c>
      <c r="T68" s="65">
        <v>30</v>
      </c>
      <c r="U68" s="65">
        <v>80</v>
      </c>
      <c r="V68" s="65">
        <v>9</v>
      </c>
      <c r="W68" s="65">
        <v>1.5</v>
      </c>
      <c r="X68" s="65" t="s">
        <v>68</v>
      </c>
      <c r="Y68" s="65" t="s">
        <v>73</v>
      </c>
      <c r="Z68" s="65">
        <v>89</v>
      </c>
      <c r="AA68" s="65">
        <v>8.3000000000000007</v>
      </c>
      <c r="AB68" s="65">
        <v>22</v>
      </c>
      <c r="AC68" s="65">
        <v>0.4</v>
      </c>
      <c r="AD68" s="65" t="s">
        <v>69</v>
      </c>
      <c r="AE68" s="65" t="s">
        <v>70</v>
      </c>
      <c r="AF68" s="65" t="s">
        <v>71</v>
      </c>
      <c r="AG68" s="65" t="s">
        <v>73</v>
      </c>
      <c r="AH68" s="65" t="s">
        <v>77</v>
      </c>
      <c r="AI68" s="65" t="s">
        <v>71</v>
      </c>
      <c r="AJ68" s="65">
        <v>11</v>
      </c>
      <c r="AK68" s="65">
        <v>1.68</v>
      </c>
      <c r="AL68" s="65">
        <v>4.49</v>
      </c>
      <c r="AM68" s="65">
        <v>0.66</v>
      </c>
      <c r="AN68" s="65">
        <v>3.28</v>
      </c>
      <c r="AO68" s="65">
        <v>1.1200000000000001</v>
      </c>
      <c r="AP68" s="65">
        <v>0.42699999999999999</v>
      </c>
      <c r="AQ68" s="65">
        <v>1.39</v>
      </c>
      <c r="AR68" s="65">
        <v>0.23</v>
      </c>
      <c r="AS68" s="65">
        <v>1.47</v>
      </c>
      <c r="AT68" s="65">
        <v>0.31</v>
      </c>
      <c r="AU68" s="65">
        <v>0.89</v>
      </c>
      <c r="AV68" s="65">
        <v>0.127</v>
      </c>
      <c r="AW68" s="65">
        <v>0.81</v>
      </c>
      <c r="AX68" s="65">
        <v>0.13800000000000001</v>
      </c>
      <c r="AY68" s="65">
        <v>0.6</v>
      </c>
      <c r="AZ68" s="65">
        <v>0.05</v>
      </c>
      <c r="BA68" s="65" t="s">
        <v>70</v>
      </c>
      <c r="BB68" s="65" t="s">
        <v>72</v>
      </c>
      <c r="BC68" s="65" t="s">
        <v>68</v>
      </c>
      <c r="BD68" s="65" t="s">
        <v>71</v>
      </c>
      <c r="BE68" s="65">
        <v>0.18</v>
      </c>
      <c r="BF68" s="65">
        <v>0.09</v>
      </c>
    </row>
    <row r="69" spans="1:58" s="64" customFormat="1">
      <c r="A69" s="62" t="s">
        <v>550</v>
      </c>
      <c r="B69" s="65">
        <v>57.64</v>
      </c>
      <c r="C69" s="65">
        <v>13.55</v>
      </c>
      <c r="D69" s="65">
        <v>6.77</v>
      </c>
      <c r="E69" s="65">
        <v>0.214</v>
      </c>
      <c r="F69" s="65">
        <v>7.38</v>
      </c>
      <c r="G69" s="65">
        <v>6.01</v>
      </c>
      <c r="H69" s="65">
        <v>5.47</v>
      </c>
      <c r="I69" s="65">
        <v>0.03</v>
      </c>
      <c r="J69" s="65">
        <v>0.42699999999999999</v>
      </c>
      <c r="K69" s="65">
        <v>0.04</v>
      </c>
      <c r="L69" s="65">
        <v>2</v>
      </c>
      <c r="M69" s="65">
        <v>99.53</v>
      </c>
      <c r="N69" s="65">
        <v>37</v>
      </c>
      <c r="O69" s="65" t="s">
        <v>73</v>
      </c>
      <c r="P69" s="65">
        <v>178</v>
      </c>
      <c r="Q69" s="65">
        <v>100</v>
      </c>
      <c r="R69" s="65">
        <v>22</v>
      </c>
      <c r="S69" s="65">
        <v>40</v>
      </c>
      <c r="T69" s="65">
        <v>20</v>
      </c>
      <c r="U69" s="65">
        <v>190</v>
      </c>
      <c r="V69" s="65">
        <v>8</v>
      </c>
      <c r="W69" s="65">
        <v>0.9</v>
      </c>
      <c r="X69" s="65" t="s">
        <v>68</v>
      </c>
      <c r="Y69" s="65" t="s">
        <v>73</v>
      </c>
      <c r="Z69" s="65">
        <v>99</v>
      </c>
      <c r="AA69" s="65">
        <v>7.1</v>
      </c>
      <c r="AB69" s="65">
        <v>24</v>
      </c>
      <c r="AC69" s="65" t="s">
        <v>77</v>
      </c>
      <c r="AD69" s="65" t="s">
        <v>69</v>
      </c>
      <c r="AE69" s="65" t="s">
        <v>70</v>
      </c>
      <c r="AF69" s="65" t="s">
        <v>71</v>
      </c>
      <c r="AG69" s="65" t="s">
        <v>73</v>
      </c>
      <c r="AH69" s="65" t="s">
        <v>77</v>
      </c>
      <c r="AI69" s="65" t="s">
        <v>71</v>
      </c>
      <c r="AJ69" s="65">
        <v>9</v>
      </c>
      <c r="AK69" s="65">
        <v>1.61</v>
      </c>
      <c r="AL69" s="65">
        <v>4.42</v>
      </c>
      <c r="AM69" s="65">
        <v>0.66</v>
      </c>
      <c r="AN69" s="65">
        <v>3.41</v>
      </c>
      <c r="AO69" s="65">
        <v>0.98</v>
      </c>
      <c r="AP69" s="65">
        <v>0.35199999999999998</v>
      </c>
      <c r="AQ69" s="65">
        <v>1.42</v>
      </c>
      <c r="AR69" s="65">
        <v>0.23</v>
      </c>
      <c r="AS69" s="65">
        <v>1.34</v>
      </c>
      <c r="AT69" s="65">
        <v>0.27</v>
      </c>
      <c r="AU69" s="65">
        <v>0.75</v>
      </c>
      <c r="AV69" s="65">
        <v>0.1</v>
      </c>
      <c r="AW69" s="65">
        <v>0.6</v>
      </c>
      <c r="AX69" s="65">
        <v>9.0999999999999998E-2</v>
      </c>
      <c r="AY69" s="65">
        <v>0.8</v>
      </c>
      <c r="AZ69" s="65">
        <v>0.06</v>
      </c>
      <c r="BA69" s="65" t="s">
        <v>70</v>
      </c>
      <c r="BB69" s="65" t="s">
        <v>72</v>
      </c>
      <c r="BC69" s="65" t="s">
        <v>68</v>
      </c>
      <c r="BD69" s="65" t="s">
        <v>71</v>
      </c>
      <c r="BE69" s="65">
        <v>0.19</v>
      </c>
      <c r="BF69" s="65">
        <v>0.08</v>
      </c>
    </row>
    <row r="70" spans="1:58" s="64" customFormat="1">
      <c r="A70" s="62" t="s">
        <v>551</v>
      </c>
      <c r="B70" s="65">
        <v>48.74</v>
      </c>
      <c r="C70" s="65">
        <v>13.54</v>
      </c>
      <c r="D70" s="65">
        <v>10.51</v>
      </c>
      <c r="E70" s="65">
        <v>0.219</v>
      </c>
      <c r="F70" s="65">
        <v>8.4700000000000006</v>
      </c>
      <c r="G70" s="65">
        <v>12.25</v>
      </c>
      <c r="H70" s="65">
        <v>2.48</v>
      </c>
      <c r="I70" s="65">
        <v>0.02</v>
      </c>
      <c r="J70" s="65">
        <v>1.4079999999999999</v>
      </c>
      <c r="K70" s="65">
        <v>0.06</v>
      </c>
      <c r="L70" s="65">
        <v>2.58</v>
      </c>
      <c r="M70" s="65">
        <v>100.3</v>
      </c>
      <c r="N70" s="65">
        <v>55</v>
      </c>
      <c r="O70" s="65" t="s">
        <v>73</v>
      </c>
      <c r="P70" s="65">
        <v>458</v>
      </c>
      <c r="Q70" s="65">
        <v>80</v>
      </c>
      <c r="R70" s="65">
        <v>15</v>
      </c>
      <c r="S70" s="65">
        <v>60</v>
      </c>
      <c r="T70" s="65">
        <v>30</v>
      </c>
      <c r="U70" s="65">
        <v>70</v>
      </c>
      <c r="V70" s="65">
        <v>13</v>
      </c>
      <c r="W70" s="65">
        <v>1.8</v>
      </c>
      <c r="X70" s="65" t="s">
        <v>68</v>
      </c>
      <c r="Y70" s="65" t="s">
        <v>73</v>
      </c>
      <c r="Z70" s="65">
        <v>303</v>
      </c>
      <c r="AA70" s="65">
        <v>18.100000000000001</v>
      </c>
      <c r="AB70" s="65">
        <v>33</v>
      </c>
      <c r="AC70" s="65">
        <v>0.7</v>
      </c>
      <c r="AD70" s="65" t="s">
        <v>69</v>
      </c>
      <c r="AE70" s="65" t="s">
        <v>70</v>
      </c>
      <c r="AF70" s="65" t="s">
        <v>71</v>
      </c>
      <c r="AG70" s="65">
        <v>2</v>
      </c>
      <c r="AH70" s="65" t="s">
        <v>77</v>
      </c>
      <c r="AI70" s="65" t="s">
        <v>71</v>
      </c>
      <c r="AJ70" s="65">
        <v>12</v>
      </c>
      <c r="AK70" s="65">
        <v>1.29</v>
      </c>
      <c r="AL70" s="65">
        <v>4.43</v>
      </c>
      <c r="AM70" s="65">
        <v>0.8</v>
      </c>
      <c r="AN70" s="65">
        <v>5</v>
      </c>
      <c r="AO70" s="65">
        <v>1.83</v>
      </c>
      <c r="AP70" s="65">
        <v>0.78700000000000003</v>
      </c>
      <c r="AQ70" s="65">
        <v>2.81</v>
      </c>
      <c r="AR70" s="65">
        <v>0.5</v>
      </c>
      <c r="AS70" s="65">
        <v>3.36</v>
      </c>
      <c r="AT70" s="65">
        <v>0.7</v>
      </c>
      <c r="AU70" s="65">
        <v>2.0699999999999998</v>
      </c>
      <c r="AV70" s="65">
        <v>0.28999999999999998</v>
      </c>
      <c r="AW70" s="65">
        <v>1.8</v>
      </c>
      <c r="AX70" s="65">
        <v>0.28799999999999998</v>
      </c>
      <c r="AY70" s="65">
        <v>0.9</v>
      </c>
      <c r="AZ70" s="65">
        <v>0.04</v>
      </c>
      <c r="BA70" s="65" t="s">
        <v>70</v>
      </c>
      <c r="BB70" s="65" t="s">
        <v>72</v>
      </c>
      <c r="BC70" s="65" t="s">
        <v>68</v>
      </c>
      <c r="BD70" s="65" t="s">
        <v>71</v>
      </c>
      <c r="BE70" s="65" t="s">
        <v>72</v>
      </c>
      <c r="BF70" s="65">
        <v>0.04</v>
      </c>
    </row>
    <row r="71" spans="1:58" s="64" customFormat="1">
      <c r="A71" s="62" t="s">
        <v>552</v>
      </c>
      <c r="B71" s="65">
        <v>48.7</v>
      </c>
      <c r="C71" s="65">
        <v>7.55</v>
      </c>
      <c r="D71" s="65">
        <v>11.35</v>
      </c>
      <c r="E71" s="65">
        <v>0.17499999999999999</v>
      </c>
      <c r="F71" s="65">
        <v>13.72</v>
      </c>
      <c r="G71" s="65">
        <v>15.11</v>
      </c>
      <c r="H71" s="65">
        <v>0.75</v>
      </c>
      <c r="I71" s="65">
        <v>0.11</v>
      </c>
      <c r="J71" s="65">
        <v>0.61299999999999999</v>
      </c>
      <c r="K71" s="65">
        <v>7.0000000000000007E-2</v>
      </c>
      <c r="L71" s="65">
        <v>1.73</v>
      </c>
      <c r="M71" s="65">
        <v>99.86</v>
      </c>
      <c r="N71" s="65">
        <v>74</v>
      </c>
      <c r="O71" s="65" t="s">
        <v>73</v>
      </c>
      <c r="P71" s="65">
        <v>361</v>
      </c>
      <c r="Q71" s="65">
        <v>700</v>
      </c>
      <c r="R71" s="65">
        <v>49</v>
      </c>
      <c r="S71" s="65">
        <v>120</v>
      </c>
      <c r="T71" s="65">
        <v>90</v>
      </c>
      <c r="U71" s="65">
        <v>60</v>
      </c>
      <c r="V71" s="65">
        <v>8</v>
      </c>
      <c r="W71" s="65">
        <v>1.8</v>
      </c>
      <c r="X71" s="65" t="s">
        <v>68</v>
      </c>
      <c r="Y71" s="65" t="s">
        <v>73</v>
      </c>
      <c r="Z71" s="65">
        <v>128</v>
      </c>
      <c r="AA71" s="65">
        <v>11</v>
      </c>
      <c r="AB71" s="65">
        <v>32</v>
      </c>
      <c r="AC71" s="65">
        <v>1.9</v>
      </c>
      <c r="AD71" s="65" t="s">
        <v>69</v>
      </c>
      <c r="AE71" s="65" t="s">
        <v>70</v>
      </c>
      <c r="AF71" s="65" t="s">
        <v>71</v>
      </c>
      <c r="AG71" s="65" t="s">
        <v>73</v>
      </c>
      <c r="AH71" s="65">
        <v>0.5</v>
      </c>
      <c r="AI71" s="65" t="s">
        <v>71</v>
      </c>
      <c r="AJ71" s="65">
        <v>32</v>
      </c>
      <c r="AK71" s="65">
        <v>6.24</v>
      </c>
      <c r="AL71" s="65">
        <v>17.100000000000001</v>
      </c>
      <c r="AM71" s="65">
        <v>2.59</v>
      </c>
      <c r="AN71" s="65">
        <v>12.7</v>
      </c>
      <c r="AO71" s="65">
        <v>3.26</v>
      </c>
      <c r="AP71" s="65">
        <v>0.97199999999999998</v>
      </c>
      <c r="AQ71" s="65">
        <v>3.1</v>
      </c>
      <c r="AR71" s="65">
        <v>0.41</v>
      </c>
      <c r="AS71" s="65">
        <v>2.14</v>
      </c>
      <c r="AT71" s="65">
        <v>0.39</v>
      </c>
      <c r="AU71" s="65">
        <v>1.08</v>
      </c>
      <c r="AV71" s="65">
        <v>0.14599999999999999</v>
      </c>
      <c r="AW71" s="65">
        <v>0.92</v>
      </c>
      <c r="AX71" s="65">
        <v>0.14199999999999999</v>
      </c>
      <c r="AY71" s="65">
        <v>1</v>
      </c>
      <c r="AZ71" s="65">
        <v>0.11</v>
      </c>
      <c r="BA71" s="65" t="s">
        <v>70</v>
      </c>
      <c r="BB71" s="65" t="s">
        <v>72</v>
      </c>
      <c r="BC71" s="65" t="s">
        <v>68</v>
      </c>
      <c r="BD71" s="65" t="s">
        <v>71</v>
      </c>
      <c r="BE71" s="65">
        <v>0.5</v>
      </c>
      <c r="BF71" s="65">
        <v>0.17</v>
      </c>
    </row>
    <row r="72" spans="1:58" s="64" customFormat="1">
      <c r="A72" s="62" t="s">
        <v>553</v>
      </c>
      <c r="B72" s="65">
        <v>51.84</v>
      </c>
      <c r="C72" s="65">
        <v>9.4700000000000006</v>
      </c>
      <c r="D72" s="65">
        <v>9.16</v>
      </c>
      <c r="E72" s="65">
        <v>0.18099999999999999</v>
      </c>
      <c r="F72" s="65">
        <v>13.39</v>
      </c>
      <c r="G72" s="65">
        <v>11.33</v>
      </c>
      <c r="H72" s="65">
        <v>1.92</v>
      </c>
      <c r="I72" s="65">
        <v>0.08</v>
      </c>
      <c r="J72" s="65">
        <v>0.27600000000000002</v>
      </c>
      <c r="K72" s="65">
        <v>0.06</v>
      </c>
      <c r="L72" s="65">
        <v>2.02</v>
      </c>
      <c r="M72" s="65">
        <v>99.73</v>
      </c>
      <c r="N72" s="65">
        <v>54</v>
      </c>
      <c r="O72" s="65" t="s">
        <v>73</v>
      </c>
      <c r="P72" s="65">
        <v>142</v>
      </c>
      <c r="Q72" s="65">
        <v>550</v>
      </c>
      <c r="R72" s="65">
        <v>48</v>
      </c>
      <c r="S72" s="65">
        <v>160</v>
      </c>
      <c r="T72" s="65">
        <v>20</v>
      </c>
      <c r="U72" s="65">
        <v>70</v>
      </c>
      <c r="V72" s="65">
        <v>9</v>
      </c>
      <c r="W72" s="65">
        <v>1.5</v>
      </c>
      <c r="X72" s="65" t="s">
        <v>68</v>
      </c>
      <c r="Y72" s="65">
        <v>1</v>
      </c>
      <c r="Z72" s="65">
        <v>109</v>
      </c>
      <c r="AA72" s="65">
        <v>10</v>
      </c>
      <c r="AB72" s="65">
        <v>31</v>
      </c>
      <c r="AC72" s="65">
        <v>0.2</v>
      </c>
      <c r="AD72" s="65" t="s">
        <v>69</v>
      </c>
      <c r="AE72" s="65" t="s">
        <v>70</v>
      </c>
      <c r="AF72" s="65" t="s">
        <v>71</v>
      </c>
      <c r="AG72" s="65" t="s">
        <v>73</v>
      </c>
      <c r="AH72" s="65" t="s">
        <v>77</v>
      </c>
      <c r="AI72" s="65" t="s">
        <v>71</v>
      </c>
      <c r="AJ72" s="65">
        <v>50</v>
      </c>
      <c r="AK72" s="65">
        <v>2.2999999999999998</v>
      </c>
      <c r="AL72" s="65">
        <v>5.94</v>
      </c>
      <c r="AM72" s="65">
        <v>0.89</v>
      </c>
      <c r="AN72" s="65">
        <v>4.53</v>
      </c>
      <c r="AO72" s="65">
        <v>1.33</v>
      </c>
      <c r="AP72" s="65">
        <v>0.48299999999999998</v>
      </c>
      <c r="AQ72" s="65">
        <v>1.69</v>
      </c>
      <c r="AR72" s="65">
        <v>0.27</v>
      </c>
      <c r="AS72" s="65">
        <v>1.67</v>
      </c>
      <c r="AT72" s="65">
        <v>0.36</v>
      </c>
      <c r="AU72" s="65">
        <v>1.01</v>
      </c>
      <c r="AV72" s="65">
        <v>0.157</v>
      </c>
      <c r="AW72" s="65">
        <v>1.1399999999999999</v>
      </c>
      <c r="AX72" s="65">
        <v>0.18099999999999999</v>
      </c>
      <c r="AY72" s="65">
        <v>0.8</v>
      </c>
      <c r="AZ72" s="65">
        <v>0.02</v>
      </c>
      <c r="BA72" s="65" t="s">
        <v>70</v>
      </c>
      <c r="BB72" s="65" t="s">
        <v>72</v>
      </c>
      <c r="BC72" s="65" t="s">
        <v>68</v>
      </c>
      <c r="BD72" s="65" t="s">
        <v>71</v>
      </c>
      <c r="BE72" s="65">
        <v>0.33</v>
      </c>
      <c r="BF72" s="65">
        <v>0.11</v>
      </c>
    </row>
    <row r="73" spans="1:58" s="64" customFormat="1">
      <c r="A73" s="62" t="s">
        <v>554</v>
      </c>
      <c r="B73" s="65">
        <v>46.86</v>
      </c>
      <c r="C73" s="65">
        <v>12.78</v>
      </c>
      <c r="D73" s="65">
        <v>14.27</v>
      </c>
      <c r="E73" s="65">
        <v>0.217</v>
      </c>
      <c r="F73" s="65">
        <v>7.33</v>
      </c>
      <c r="G73" s="65">
        <v>11.33</v>
      </c>
      <c r="H73" s="65">
        <v>3.28</v>
      </c>
      <c r="I73" s="65">
        <v>0.35</v>
      </c>
      <c r="J73" s="65">
        <v>1.7709999999999999</v>
      </c>
      <c r="K73" s="65">
        <v>0.18</v>
      </c>
      <c r="L73" s="65">
        <v>1.54</v>
      </c>
      <c r="M73" s="65">
        <v>99.91</v>
      </c>
      <c r="N73" s="65">
        <v>48</v>
      </c>
      <c r="O73" s="65" t="s">
        <v>73</v>
      </c>
      <c r="P73" s="65">
        <v>392</v>
      </c>
      <c r="Q73" s="65">
        <v>140</v>
      </c>
      <c r="R73" s="65">
        <v>43</v>
      </c>
      <c r="S73" s="65">
        <v>60</v>
      </c>
      <c r="T73" s="65" t="s">
        <v>75</v>
      </c>
      <c r="U73" s="65">
        <v>80</v>
      </c>
      <c r="V73" s="65">
        <v>13</v>
      </c>
      <c r="W73" s="65">
        <v>1.3</v>
      </c>
      <c r="X73" s="65" t="s">
        <v>68</v>
      </c>
      <c r="Y73" s="65">
        <v>3</v>
      </c>
      <c r="Z73" s="65">
        <v>104</v>
      </c>
      <c r="AA73" s="65">
        <v>40</v>
      </c>
      <c r="AB73" s="65">
        <v>115</v>
      </c>
      <c r="AC73" s="65">
        <v>2</v>
      </c>
      <c r="AD73" s="65" t="s">
        <v>69</v>
      </c>
      <c r="AE73" s="65" t="s">
        <v>70</v>
      </c>
      <c r="AF73" s="65" t="s">
        <v>71</v>
      </c>
      <c r="AG73" s="65" t="s">
        <v>73</v>
      </c>
      <c r="AH73" s="65" t="s">
        <v>77</v>
      </c>
      <c r="AI73" s="65">
        <v>10.7</v>
      </c>
      <c r="AJ73" s="65">
        <v>94</v>
      </c>
      <c r="AK73" s="65">
        <v>4.8</v>
      </c>
      <c r="AL73" s="65">
        <v>14.6</v>
      </c>
      <c r="AM73" s="65">
        <v>2.38</v>
      </c>
      <c r="AN73" s="65">
        <v>12.7</v>
      </c>
      <c r="AO73" s="65">
        <v>4.41</v>
      </c>
      <c r="AP73" s="65">
        <v>1.5</v>
      </c>
      <c r="AQ73" s="65">
        <v>6.24</v>
      </c>
      <c r="AR73" s="65">
        <v>1.05</v>
      </c>
      <c r="AS73" s="65">
        <v>6.72</v>
      </c>
      <c r="AT73" s="65">
        <v>1.39</v>
      </c>
      <c r="AU73" s="65">
        <v>4.2300000000000004</v>
      </c>
      <c r="AV73" s="65">
        <v>0.624</v>
      </c>
      <c r="AW73" s="65">
        <v>4.12</v>
      </c>
      <c r="AX73" s="65">
        <v>0.67200000000000004</v>
      </c>
      <c r="AY73" s="65">
        <v>3.3</v>
      </c>
      <c r="AZ73" s="65">
        <v>0.15</v>
      </c>
      <c r="BA73" s="65">
        <v>1.1000000000000001</v>
      </c>
      <c r="BB73" s="65" t="s">
        <v>72</v>
      </c>
      <c r="BC73" s="65" t="s">
        <v>68</v>
      </c>
      <c r="BD73" s="65" t="s">
        <v>71</v>
      </c>
      <c r="BE73" s="65">
        <v>0.27</v>
      </c>
      <c r="BF73" s="65">
        <v>0.12</v>
      </c>
    </row>
    <row r="76" spans="1:58" s="8" customFormat="1">
      <c r="A76" s="7" t="s">
        <v>387</v>
      </c>
      <c r="E76" s="7" t="s">
        <v>388</v>
      </c>
    </row>
    <row r="77" spans="1:58" s="8" customFormat="1">
      <c r="A77" s="7" t="s">
        <v>389</v>
      </c>
      <c r="B77" s="8" t="s">
        <v>390</v>
      </c>
    </row>
    <row r="78" spans="1:58" s="8" customFormat="1">
      <c r="A78" s="7" t="s">
        <v>391</v>
      </c>
      <c r="B78" s="8" t="s">
        <v>392</v>
      </c>
    </row>
    <row r="79" spans="1:58" s="8" customFormat="1">
      <c r="A79" s="7" t="s">
        <v>393</v>
      </c>
      <c r="B79" s="8" t="s">
        <v>394</v>
      </c>
    </row>
    <row r="80" spans="1:58" s="8" customFormat="1">
      <c r="A80" s="7" t="s">
        <v>395</v>
      </c>
      <c r="B80" s="8" t="s">
        <v>396</v>
      </c>
    </row>
    <row r="81" spans="1:65" s="8" customFormat="1">
      <c r="A81" s="7" t="s">
        <v>397</v>
      </c>
      <c r="B81" s="8" t="s">
        <v>398</v>
      </c>
    </row>
    <row r="82" spans="1:65" s="8" customFormat="1">
      <c r="A82" s="7" t="s">
        <v>399</v>
      </c>
      <c r="B82" s="8" t="s">
        <v>400</v>
      </c>
    </row>
    <row r="83" spans="1:65" s="8" customFormat="1">
      <c r="A83" s="7" t="s">
        <v>401</v>
      </c>
      <c r="B83" s="8" t="s">
        <v>402</v>
      </c>
    </row>
    <row r="84" spans="1:65" s="8" customFormat="1">
      <c r="A84" s="7" t="s">
        <v>403</v>
      </c>
      <c r="B84" s="8" t="s">
        <v>404</v>
      </c>
    </row>
    <row r="85" spans="1:65" s="8" customFormat="1"/>
    <row r="86" spans="1:65" s="8" customFormat="1">
      <c r="B86" s="9" t="s">
        <v>405</v>
      </c>
      <c r="C86" s="10" t="s">
        <v>406</v>
      </c>
      <c r="D86" s="10" t="s">
        <v>407</v>
      </c>
      <c r="E86" s="10" t="s">
        <v>407</v>
      </c>
      <c r="F86" s="10" t="s">
        <v>407</v>
      </c>
      <c r="G86" s="10" t="s">
        <v>407</v>
      </c>
      <c r="H86" s="10" t="s">
        <v>407</v>
      </c>
      <c r="I86" s="10" t="s">
        <v>407</v>
      </c>
      <c r="J86" s="10" t="s">
        <v>407</v>
      </c>
      <c r="K86" s="10" t="s">
        <v>407</v>
      </c>
      <c r="L86" s="10" t="s">
        <v>407</v>
      </c>
      <c r="M86" s="10" t="s">
        <v>407</v>
      </c>
      <c r="N86" s="10" t="s">
        <v>407</v>
      </c>
      <c r="O86" s="10" t="s">
        <v>407</v>
      </c>
      <c r="P86" s="10" t="s">
        <v>407</v>
      </c>
      <c r="Q86" s="10" t="s">
        <v>407</v>
      </c>
      <c r="R86" s="10" t="s">
        <v>407</v>
      </c>
      <c r="S86" s="10" t="s">
        <v>407</v>
      </c>
      <c r="T86" s="10" t="s">
        <v>407</v>
      </c>
      <c r="U86" s="10" t="s">
        <v>407</v>
      </c>
      <c r="V86" s="10" t="s">
        <v>407</v>
      </c>
      <c r="W86" s="10" t="s">
        <v>407</v>
      </c>
      <c r="X86" s="10" t="s">
        <v>407</v>
      </c>
      <c r="Y86" s="10" t="s">
        <v>407</v>
      </c>
      <c r="Z86" s="10" t="s">
        <v>407</v>
      </c>
      <c r="AA86" s="10" t="s">
        <v>407</v>
      </c>
      <c r="AB86" s="10" t="s">
        <v>407</v>
      </c>
      <c r="AC86" s="10" t="s">
        <v>407</v>
      </c>
      <c r="AD86" s="10" t="s">
        <v>407</v>
      </c>
      <c r="AE86" s="10" t="s">
        <v>407</v>
      </c>
      <c r="AF86" s="10" t="s">
        <v>407</v>
      </c>
      <c r="AG86" s="10" t="s">
        <v>407</v>
      </c>
      <c r="AH86" s="10" t="s">
        <v>407</v>
      </c>
      <c r="AI86" s="10" t="s">
        <v>407</v>
      </c>
      <c r="AJ86" s="10" t="s">
        <v>407</v>
      </c>
      <c r="AK86" s="10" t="s">
        <v>407</v>
      </c>
      <c r="AL86" s="10" t="s">
        <v>407</v>
      </c>
      <c r="AM86" s="10" t="s">
        <v>407</v>
      </c>
      <c r="AN86" s="10" t="s">
        <v>407</v>
      </c>
      <c r="AO86" s="10" t="s">
        <v>407</v>
      </c>
      <c r="AP86" s="10" t="s">
        <v>407</v>
      </c>
      <c r="AQ86" s="10" t="s">
        <v>407</v>
      </c>
      <c r="AR86" s="10" t="s">
        <v>407</v>
      </c>
      <c r="AS86" s="10" t="s">
        <v>407</v>
      </c>
      <c r="AT86" s="10" t="s">
        <v>407</v>
      </c>
      <c r="AU86" s="10" t="s">
        <v>407</v>
      </c>
      <c r="AV86" s="10" t="s">
        <v>407</v>
      </c>
      <c r="AW86" s="10" t="s">
        <v>407</v>
      </c>
      <c r="AX86" s="10" t="s">
        <v>408</v>
      </c>
      <c r="AY86" s="10" t="s">
        <v>408</v>
      </c>
      <c r="AZ86" s="10" t="s">
        <v>409</v>
      </c>
      <c r="BA86" s="10" t="s">
        <v>409</v>
      </c>
      <c r="BB86" s="10" t="s">
        <v>409</v>
      </c>
      <c r="BC86" s="10" t="s">
        <v>409</v>
      </c>
      <c r="BD86" s="10" t="s">
        <v>409</v>
      </c>
      <c r="BE86" s="10" t="s">
        <v>409</v>
      </c>
      <c r="BF86" s="10" t="s">
        <v>409</v>
      </c>
      <c r="BG86" s="10" t="s">
        <v>409</v>
      </c>
      <c r="BH86" s="10" t="s">
        <v>409</v>
      </c>
      <c r="BI86" s="10" t="s">
        <v>409</v>
      </c>
      <c r="BJ86" s="10" t="s">
        <v>409</v>
      </c>
      <c r="BK86" s="10" t="s">
        <v>409</v>
      </c>
      <c r="BL86" s="10" t="s">
        <v>409</v>
      </c>
      <c r="BM86" s="10" t="s">
        <v>409</v>
      </c>
    </row>
    <row r="87" spans="1:65" s="8" customFormat="1">
      <c r="B87" s="9" t="s">
        <v>410</v>
      </c>
      <c r="C87" s="10" t="s">
        <v>411</v>
      </c>
      <c r="D87" s="10" t="s">
        <v>3</v>
      </c>
      <c r="E87" s="10" t="s">
        <v>4</v>
      </c>
      <c r="F87" s="10" t="s">
        <v>412</v>
      </c>
      <c r="G87" s="10" t="s">
        <v>7</v>
      </c>
      <c r="H87" s="10" t="s">
        <v>8</v>
      </c>
      <c r="I87" s="10" t="s">
        <v>9</v>
      </c>
      <c r="J87" s="10" t="s">
        <v>10</v>
      </c>
      <c r="K87" s="10" t="s">
        <v>11</v>
      </c>
      <c r="L87" s="10" t="s">
        <v>12</v>
      </c>
      <c r="M87" s="10" t="s">
        <v>6</v>
      </c>
      <c r="N87" s="10" t="s">
        <v>413</v>
      </c>
      <c r="O87" s="10" t="s">
        <v>20</v>
      </c>
      <c r="P87" s="10" t="s">
        <v>15</v>
      </c>
      <c r="Q87" s="10" t="s">
        <v>13</v>
      </c>
      <c r="R87" s="10" t="s">
        <v>414</v>
      </c>
      <c r="S87" s="10" t="s">
        <v>37</v>
      </c>
      <c r="T87" s="10" t="s">
        <v>16</v>
      </c>
      <c r="U87" s="10" t="s">
        <v>19</v>
      </c>
      <c r="V87" s="10" t="s">
        <v>36</v>
      </c>
      <c r="W87" s="10" t="s">
        <v>23</v>
      </c>
      <c r="X87" s="10" t="s">
        <v>52</v>
      </c>
      <c r="Y87" s="10" t="s">
        <v>30</v>
      </c>
      <c r="Z87" s="10" t="s">
        <v>26</v>
      </c>
      <c r="AA87" s="10" t="s">
        <v>34</v>
      </c>
      <c r="AB87" s="10" t="s">
        <v>27</v>
      </c>
      <c r="AC87" s="10" t="s">
        <v>53</v>
      </c>
      <c r="AD87" s="10" t="s">
        <v>58</v>
      </c>
      <c r="AE87" s="10" t="s">
        <v>59</v>
      </c>
      <c r="AF87" s="10" t="s">
        <v>17</v>
      </c>
      <c r="AG87" s="10" t="s">
        <v>54</v>
      </c>
      <c r="AH87" s="10" t="s">
        <v>29</v>
      </c>
      <c r="AI87" s="10" t="s">
        <v>28</v>
      </c>
      <c r="AJ87" s="10" t="s">
        <v>38</v>
      </c>
      <c r="AK87" s="10" t="s">
        <v>39</v>
      </c>
      <c r="AL87" s="10" t="s">
        <v>40</v>
      </c>
      <c r="AM87" s="10" t="s">
        <v>41</v>
      </c>
      <c r="AN87" s="10" t="s">
        <v>42</v>
      </c>
      <c r="AO87" s="10" t="s">
        <v>43</v>
      </c>
      <c r="AP87" s="10" t="s">
        <v>44</v>
      </c>
      <c r="AQ87" s="10" t="s">
        <v>45</v>
      </c>
      <c r="AR87" s="10" t="s">
        <v>46</v>
      </c>
      <c r="AS87" s="10" t="s">
        <v>47</v>
      </c>
      <c r="AT87" s="10" t="s">
        <v>48</v>
      </c>
      <c r="AU87" s="10" t="s">
        <v>49</v>
      </c>
      <c r="AV87" s="10" t="s">
        <v>50</v>
      </c>
      <c r="AW87" s="10" t="s">
        <v>51</v>
      </c>
      <c r="AX87" s="10" t="s">
        <v>415</v>
      </c>
      <c r="AY87" s="10" t="s">
        <v>416</v>
      </c>
      <c r="AZ87" s="10" t="s">
        <v>31</v>
      </c>
      <c r="BA87" s="10" t="s">
        <v>21</v>
      </c>
      <c r="BB87" s="10" t="s">
        <v>56</v>
      </c>
      <c r="BC87" s="10" t="s">
        <v>22</v>
      </c>
      <c r="BD87" s="10" t="s">
        <v>20</v>
      </c>
      <c r="BE87" s="10" t="s">
        <v>25</v>
      </c>
      <c r="BF87" s="10" t="s">
        <v>417</v>
      </c>
      <c r="BG87" s="10" t="s">
        <v>35</v>
      </c>
      <c r="BH87" s="10" t="s">
        <v>57</v>
      </c>
      <c r="BI87" s="10" t="s">
        <v>32</v>
      </c>
      <c r="BJ87" s="10" t="s">
        <v>418</v>
      </c>
      <c r="BK87" s="10" t="s">
        <v>419</v>
      </c>
      <c r="BL87" s="10" t="s">
        <v>55</v>
      </c>
      <c r="BM87" s="10" t="s">
        <v>420</v>
      </c>
    </row>
    <row r="88" spans="1:65" s="8" customFormat="1">
      <c r="B88" s="9" t="s">
        <v>421</v>
      </c>
      <c r="C88" s="10" t="s">
        <v>422</v>
      </c>
      <c r="D88" s="10" t="s">
        <v>61</v>
      </c>
      <c r="E88" s="10" t="s">
        <v>61</v>
      </c>
      <c r="F88" s="10" t="s">
        <v>61</v>
      </c>
      <c r="G88" s="10" t="s">
        <v>61</v>
      </c>
      <c r="H88" s="10" t="s">
        <v>61</v>
      </c>
      <c r="I88" s="10" t="s">
        <v>61</v>
      </c>
      <c r="J88" s="10" t="s">
        <v>61</v>
      </c>
      <c r="K88" s="10" t="s">
        <v>61</v>
      </c>
      <c r="L88" s="10" t="s">
        <v>61</v>
      </c>
      <c r="M88" s="10" t="s">
        <v>61</v>
      </c>
      <c r="N88" s="10" t="s">
        <v>61</v>
      </c>
      <c r="O88" s="10" t="s">
        <v>423</v>
      </c>
      <c r="P88" s="10" t="s">
        <v>423</v>
      </c>
      <c r="Q88" s="10" t="s">
        <v>61</v>
      </c>
      <c r="R88" s="10" t="s">
        <v>61</v>
      </c>
      <c r="S88" s="10" t="s">
        <v>423</v>
      </c>
      <c r="T88" s="10" t="s">
        <v>423</v>
      </c>
      <c r="U88" s="10" t="s">
        <v>423</v>
      </c>
      <c r="V88" s="10" t="s">
        <v>423</v>
      </c>
      <c r="W88" s="10" t="s">
        <v>423</v>
      </c>
      <c r="X88" s="10" t="s">
        <v>423</v>
      </c>
      <c r="Y88" s="10" t="s">
        <v>423</v>
      </c>
      <c r="Z88" s="10" t="s">
        <v>423</v>
      </c>
      <c r="AA88" s="10" t="s">
        <v>423</v>
      </c>
      <c r="AB88" s="10" t="s">
        <v>423</v>
      </c>
      <c r="AC88" s="10" t="s">
        <v>423</v>
      </c>
      <c r="AD88" s="10" t="s">
        <v>423</v>
      </c>
      <c r="AE88" s="10" t="s">
        <v>423</v>
      </c>
      <c r="AF88" s="10" t="s">
        <v>423</v>
      </c>
      <c r="AG88" s="10" t="s">
        <v>423</v>
      </c>
      <c r="AH88" s="10" t="s">
        <v>423</v>
      </c>
      <c r="AI88" s="10" t="s">
        <v>423</v>
      </c>
      <c r="AJ88" s="10" t="s">
        <v>423</v>
      </c>
      <c r="AK88" s="10" t="s">
        <v>423</v>
      </c>
      <c r="AL88" s="10" t="s">
        <v>423</v>
      </c>
      <c r="AM88" s="10" t="s">
        <v>423</v>
      </c>
      <c r="AN88" s="10" t="s">
        <v>423</v>
      </c>
      <c r="AO88" s="10" t="s">
        <v>423</v>
      </c>
      <c r="AP88" s="10" t="s">
        <v>423</v>
      </c>
      <c r="AQ88" s="10" t="s">
        <v>423</v>
      </c>
      <c r="AR88" s="10" t="s">
        <v>423</v>
      </c>
      <c r="AS88" s="10" t="s">
        <v>423</v>
      </c>
      <c r="AT88" s="10" t="s">
        <v>423</v>
      </c>
      <c r="AU88" s="10" t="s">
        <v>423</v>
      </c>
      <c r="AV88" s="10" t="s">
        <v>423</v>
      </c>
      <c r="AW88" s="10" t="s">
        <v>423</v>
      </c>
      <c r="AX88" s="10" t="s">
        <v>61</v>
      </c>
      <c r="AY88" s="10" t="s">
        <v>61</v>
      </c>
      <c r="AZ88" s="10" t="s">
        <v>423</v>
      </c>
      <c r="BA88" s="10" t="s">
        <v>423</v>
      </c>
      <c r="BB88" s="10" t="s">
        <v>423</v>
      </c>
      <c r="BC88" s="10" t="s">
        <v>423</v>
      </c>
      <c r="BD88" s="10" t="s">
        <v>423</v>
      </c>
      <c r="BE88" s="10" t="s">
        <v>423</v>
      </c>
      <c r="BF88" s="10" t="s">
        <v>423</v>
      </c>
      <c r="BG88" s="10" t="s">
        <v>423</v>
      </c>
      <c r="BH88" s="10" t="s">
        <v>423</v>
      </c>
      <c r="BI88" s="10" t="s">
        <v>423</v>
      </c>
      <c r="BJ88" s="10" t="s">
        <v>424</v>
      </c>
      <c r="BK88" s="10" t="s">
        <v>423</v>
      </c>
      <c r="BL88" s="10" t="s">
        <v>423</v>
      </c>
      <c r="BM88" s="10" t="s">
        <v>423</v>
      </c>
    </row>
    <row r="89" spans="1:65" s="8" customFormat="1">
      <c r="B89" s="9" t="s">
        <v>425</v>
      </c>
      <c r="C89" s="8">
        <v>0.01</v>
      </c>
      <c r="D89" s="8">
        <v>0.01</v>
      </c>
      <c r="E89" s="8">
        <v>0.01</v>
      </c>
      <c r="F89" s="8">
        <v>0.04</v>
      </c>
      <c r="G89" s="8">
        <v>0.01</v>
      </c>
      <c r="H89" s="8">
        <v>0.01</v>
      </c>
      <c r="I89" s="8">
        <v>0.01</v>
      </c>
      <c r="J89" s="8">
        <v>0.01</v>
      </c>
      <c r="K89" s="8">
        <v>0.01</v>
      </c>
      <c r="L89" s="8">
        <v>0.01</v>
      </c>
      <c r="M89" s="8">
        <v>0.01</v>
      </c>
      <c r="N89" s="8">
        <v>2E-3</v>
      </c>
      <c r="O89" s="8">
        <v>20</v>
      </c>
      <c r="P89" s="8">
        <v>1</v>
      </c>
      <c r="Q89" s="8">
        <v>-5.0999999999999996</v>
      </c>
      <c r="R89" s="8">
        <v>0.01</v>
      </c>
      <c r="S89" s="8">
        <v>1</v>
      </c>
      <c r="T89" s="8">
        <v>1</v>
      </c>
      <c r="U89" s="8">
        <v>0.2</v>
      </c>
      <c r="V89" s="8">
        <v>0.1</v>
      </c>
      <c r="W89" s="8">
        <v>0.5</v>
      </c>
      <c r="X89" s="8">
        <v>0.1</v>
      </c>
      <c r="Y89" s="8">
        <v>0.1</v>
      </c>
      <c r="Z89" s="8">
        <v>0.1</v>
      </c>
      <c r="AA89" s="8">
        <v>1</v>
      </c>
      <c r="AB89" s="8">
        <v>0.5</v>
      </c>
      <c r="AC89" s="8">
        <v>0.1</v>
      </c>
      <c r="AD89" s="8">
        <v>0.2</v>
      </c>
      <c r="AE89" s="8">
        <v>0.1</v>
      </c>
      <c r="AF89" s="8">
        <v>8</v>
      </c>
      <c r="AG89" s="8">
        <v>0.5</v>
      </c>
      <c r="AH89" s="8">
        <v>0.1</v>
      </c>
      <c r="AI89" s="8">
        <v>0.1</v>
      </c>
      <c r="AJ89" s="8">
        <v>0.1</v>
      </c>
      <c r="AK89" s="8">
        <v>0.1</v>
      </c>
      <c r="AL89" s="8">
        <v>0.02</v>
      </c>
      <c r="AM89" s="8">
        <v>0.3</v>
      </c>
      <c r="AN89" s="8">
        <v>0.05</v>
      </c>
      <c r="AO89" s="8">
        <v>0.02</v>
      </c>
      <c r="AP89" s="8">
        <v>0.05</v>
      </c>
      <c r="AQ89" s="8">
        <v>0.01</v>
      </c>
      <c r="AR89" s="8">
        <v>0.05</v>
      </c>
      <c r="AS89" s="8">
        <v>0.02</v>
      </c>
      <c r="AT89" s="8">
        <v>0.03</v>
      </c>
      <c r="AU89" s="8">
        <v>0.01</v>
      </c>
      <c r="AV89" s="8">
        <v>0.05</v>
      </c>
      <c r="AW89" s="8">
        <v>0.01</v>
      </c>
      <c r="AX89" s="8">
        <v>0.02</v>
      </c>
      <c r="AY89" s="8">
        <v>0.02</v>
      </c>
      <c r="AZ89" s="8">
        <v>0.1</v>
      </c>
      <c r="BA89" s="8">
        <v>0.1</v>
      </c>
      <c r="BB89" s="8">
        <v>0.1</v>
      </c>
      <c r="BC89" s="8">
        <v>1</v>
      </c>
      <c r="BD89" s="8">
        <v>0.1</v>
      </c>
      <c r="BE89" s="8">
        <v>0.5</v>
      </c>
      <c r="BF89" s="8">
        <v>0.1</v>
      </c>
      <c r="BG89" s="8">
        <v>0.1</v>
      </c>
      <c r="BH89" s="8">
        <v>0.1</v>
      </c>
      <c r="BI89" s="8">
        <v>0.1</v>
      </c>
      <c r="BJ89" s="8">
        <v>0.5</v>
      </c>
      <c r="BK89" s="8">
        <v>0.01</v>
      </c>
      <c r="BL89" s="8">
        <v>0.1</v>
      </c>
      <c r="BM89" s="8">
        <v>0.5</v>
      </c>
    </row>
    <row r="90" spans="1:65" s="8" customFormat="1"/>
    <row r="91" spans="1:65" s="8" customFormat="1">
      <c r="A91" s="7" t="s">
        <v>426</v>
      </c>
      <c r="B91" s="7" t="s">
        <v>427</v>
      </c>
    </row>
    <row r="92" spans="1:65" s="8" customFormat="1">
      <c r="A92" s="8" t="s">
        <v>437</v>
      </c>
      <c r="B92" s="8" t="s">
        <v>429</v>
      </c>
      <c r="C92" s="11">
        <v>1.27</v>
      </c>
      <c r="D92" s="11">
        <v>49.76</v>
      </c>
      <c r="E92" s="11">
        <v>13.4</v>
      </c>
      <c r="F92" s="11">
        <v>9.92</v>
      </c>
      <c r="G92" s="11">
        <v>11.43</v>
      </c>
      <c r="H92" s="11">
        <v>8.1999999999999993</v>
      </c>
      <c r="I92" s="11">
        <v>3.12</v>
      </c>
      <c r="J92" s="11">
        <v>0.04</v>
      </c>
      <c r="K92" s="11">
        <v>0.53</v>
      </c>
      <c r="L92" s="11">
        <v>0.06</v>
      </c>
      <c r="M92" s="11">
        <v>0.19</v>
      </c>
      <c r="N92" s="12">
        <v>0.08</v>
      </c>
      <c r="O92" s="13">
        <v>129</v>
      </c>
      <c r="P92" s="14">
        <v>50</v>
      </c>
      <c r="Q92" s="15">
        <v>3</v>
      </c>
      <c r="R92" s="11">
        <v>99.73</v>
      </c>
      <c r="S92" s="14">
        <v>74</v>
      </c>
      <c r="T92" s="14" t="s">
        <v>431</v>
      </c>
      <c r="U92" s="15">
        <v>46.8</v>
      </c>
      <c r="V92" s="15" t="s">
        <v>434</v>
      </c>
      <c r="W92" s="15">
        <v>10.6</v>
      </c>
      <c r="X92" s="15">
        <v>1.1000000000000001</v>
      </c>
      <c r="Y92" s="15">
        <v>0.9</v>
      </c>
      <c r="Z92" s="15" t="s">
        <v>434</v>
      </c>
      <c r="AA92" s="14" t="s">
        <v>431</v>
      </c>
      <c r="AB92" s="15">
        <v>199.1</v>
      </c>
      <c r="AC92" s="15" t="s">
        <v>434</v>
      </c>
      <c r="AD92" s="15">
        <v>0.3</v>
      </c>
      <c r="AE92" s="15">
        <v>0.1</v>
      </c>
      <c r="AF92" s="14">
        <v>262</v>
      </c>
      <c r="AG92" s="15" t="s">
        <v>432</v>
      </c>
      <c r="AH92" s="15">
        <v>37.5</v>
      </c>
      <c r="AI92" s="15">
        <v>12.3</v>
      </c>
      <c r="AJ92" s="15">
        <v>3</v>
      </c>
      <c r="AK92" s="15">
        <v>7</v>
      </c>
      <c r="AL92" s="11">
        <v>1.02</v>
      </c>
      <c r="AM92" s="15">
        <v>5.7</v>
      </c>
      <c r="AN92" s="11">
        <v>1.48</v>
      </c>
      <c r="AO92" s="11">
        <v>0.51</v>
      </c>
      <c r="AP92" s="11">
        <v>2.04</v>
      </c>
      <c r="AQ92" s="11">
        <v>0.32</v>
      </c>
      <c r="AR92" s="11">
        <v>2.2799999999999998</v>
      </c>
      <c r="AS92" s="11">
        <v>0.43</v>
      </c>
      <c r="AT92" s="11">
        <v>1.25</v>
      </c>
      <c r="AU92" s="11">
        <v>0.2</v>
      </c>
      <c r="AV92" s="11">
        <v>1.25</v>
      </c>
      <c r="AW92" s="11">
        <v>0.19</v>
      </c>
      <c r="AX92" s="11">
        <v>0.03</v>
      </c>
      <c r="AY92" s="11" t="s">
        <v>433</v>
      </c>
      <c r="AZ92" s="15" t="s">
        <v>434</v>
      </c>
      <c r="BA92" s="15">
        <v>52.2</v>
      </c>
      <c r="BB92" s="15" t="s">
        <v>434</v>
      </c>
      <c r="BC92" s="14">
        <v>37</v>
      </c>
      <c r="BD92" s="15">
        <v>56.9</v>
      </c>
      <c r="BE92" s="15" t="s">
        <v>432</v>
      </c>
      <c r="BF92" s="15" t="s">
        <v>434</v>
      </c>
      <c r="BG92" s="15" t="s">
        <v>434</v>
      </c>
      <c r="BH92" s="15" t="s">
        <v>434</v>
      </c>
      <c r="BI92" s="15" t="s">
        <v>434</v>
      </c>
      <c r="BJ92" s="15">
        <v>1.2</v>
      </c>
      <c r="BK92" s="11" t="s">
        <v>435</v>
      </c>
      <c r="BL92" s="15" t="s">
        <v>434</v>
      </c>
      <c r="BM92" s="15" t="s">
        <v>432</v>
      </c>
    </row>
    <row r="93" spans="1:65" s="8" customFormat="1">
      <c r="A93" s="8" t="s">
        <v>438</v>
      </c>
      <c r="B93" s="8" t="s">
        <v>429</v>
      </c>
      <c r="C93" s="11">
        <v>1</v>
      </c>
      <c r="D93" s="11">
        <v>75.72</v>
      </c>
      <c r="E93" s="11">
        <v>12.56</v>
      </c>
      <c r="F93" s="11">
        <v>2.84</v>
      </c>
      <c r="G93" s="11">
        <v>0.43</v>
      </c>
      <c r="H93" s="11">
        <v>0.91</v>
      </c>
      <c r="I93" s="11">
        <v>6.17</v>
      </c>
      <c r="J93" s="11">
        <v>0.05</v>
      </c>
      <c r="K93" s="11">
        <v>0.17</v>
      </c>
      <c r="L93" s="11">
        <v>0.02</v>
      </c>
      <c r="M93" s="11">
        <v>0.03</v>
      </c>
      <c r="N93" s="12" t="s">
        <v>436</v>
      </c>
      <c r="O93" s="13" t="s">
        <v>430</v>
      </c>
      <c r="P93" s="14">
        <v>8</v>
      </c>
      <c r="Q93" s="15">
        <v>1</v>
      </c>
      <c r="R93" s="11">
        <v>99.95</v>
      </c>
      <c r="S93" s="14">
        <v>115</v>
      </c>
      <c r="T93" s="14" t="s">
        <v>431</v>
      </c>
      <c r="U93" s="15">
        <v>0.5</v>
      </c>
      <c r="V93" s="15">
        <v>0.2</v>
      </c>
      <c r="W93" s="15">
        <v>14</v>
      </c>
      <c r="X93" s="15">
        <v>8.1</v>
      </c>
      <c r="Y93" s="15">
        <v>4.5</v>
      </c>
      <c r="Z93" s="15" t="s">
        <v>434</v>
      </c>
      <c r="AA93" s="14" t="s">
        <v>431</v>
      </c>
      <c r="AB93" s="15">
        <v>80.5</v>
      </c>
      <c r="AC93" s="15">
        <v>0.3</v>
      </c>
      <c r="AD93" s="15">
        <v>0.4</v>
      </c>
      <c r="AE93" s="15">
        <v>0.2</v>
      </c>
      <c r="AF93" s="14" t="s">
        <v>439</v>
      </c>
      <c r="AG93" s="15" t="s">
        <v>432</v>
      </c>
      <c r="AH93" s="15">
        <v>279.60000000000002</v>
      </c>
      <c r="AI93" s="15">
        <v>56.7</v>
      </c>
      <c r="AJ93" s="15">
        <v>8.3000000000000007</v>
      </c>
      <c r="AK93" s="15">
        <v>26.3</v>
      </c>
      <c r="AL93" s="11">
        <v>4.08</v>
      </c>
      <c r="AM93" s="15">
        <v>19.7</v>
      </c>
      <c r="AN93" s="11">
        <v>6.61</v>
      </c>
      <c r="AO93" s="11">
        <v>1.28</v>
      </c>
      <c r="AP93" s="11">
        <v>8.07</v>
      </c>
      <c r="AQ93" s="11">
        <v>1.47</v>
      </c>
      <c r="AR93" s="11">
        <v>9.99</v>
      </c>
      <c r="AS93" s="11">
        <v>2.08</v>
      </c>
      <c r="AT93" s="11">
        <v>6.73</v>
      </c>
      <c r="AU93" s="11">
        <v>1.01</v>
      </c>
      <c r="AV93" s="11">
        <v>6.46</v>
      </c>
      <c r="AW93" s="11">
        <v>1.03</v>
      </c>
      <c r="AX93" s="11">
        <v>0.02</v>
      </c>
      <c r="AY93" s="11" t="s">
        <v>433</v>
      </c>
      <c r="AZ93" s="15">
        <v>1.1000000000000001</v>
      </c>
      <c r="BA93" s="15">
        <v>19.100000000000001</v>
      </c>
      <c r="BB93" s="15">
        <v>0.2</v>
      </c>
      <c r="BC93" s="14">
        <v>10</v>
      </c>
      <c r="BD93" s="15">
        <v>0.6</v>
      </c>
      <c r="BE93" s="15" t="s">
        <v>432</v>
      </c>
      <c r="BF93" s="15" t="s">
        <v>434</v>
      </c>
      <c r="BG93" s="15" t="s">
        <v>434</v>
      </c>
      <c r="BH93" s="15" t="s">
        <v>434</v>
      </c>
      <c r="BI93" s="15" t="s">
        <v>434</v>
      </c>
      <c r="BJ93" s="15">
        <v>1.4</v>
      </c>
      <c r="BK93" s="11" t="s">
        <v>435</v>
      </c>
      <c r="BL93" s="15" t="s">
        <v>434</v>
      </c>
      <c r="BM93" s="15">
        <v>0.9</v>
      </c>
    </row>
    <row r="94" spans="1:65" s="8" customFormat="1">
      <c r="A94" s="8" t="s">
        <v>440</v>
      </c>
      <c r="B94" s="8" t="s">
        <v>429</v>
      </c>
      <c r="C94" s="11">
        <v>0.91</v>
      </c>
      <c r="D94" s="11">
        <v>37.79</v>
      </c>
      <c r="E94" s="11">
        <v>0.5</v>
      </c>
      <c r="F94" s="11">
        <v>7.83</v>
      </c>
      <c r="G94" s="11">
        <v>42.96</v>
      </c>
      <c r="H94" s="11">
        <v>0.43</v>
      </c>
      <c r="I94" s="11" t="s">
        <v>435</v>
      </c>
      <c r="J94" s="11" t="s">
        <v>435</v>
      </c>
      <c r="K94" s="11" t="s">
        <v>435</v>
      </c>
      <c r="L94" s="11" t="s">
        <v>435</v>
      </c>
      <c r="M94" s="11">
        <v>0.11</v>
      </c>
      <c r="N94" s="12">
        <v>0.40300000000000002</v>
      </c>
      <c r="O94" s="13">
        <v>2228</v>
      </c>
      <c r="P94" s="14">
        <v>8</v>
      </c>
      <c r="Q94" s="15">
        <v>9.6</v>
      </c>
      <c r="R94" s="11">
        <v>99.95</v>
      </c>
      <c r="S94" s="14" t="s">
        <v>431</v>
      </c>
      <c r="T94" s="14" t="s">
        <v>431</v>
      </c>
      <c r="U94" s="15">
        <v>106.9</v>
      </c>
      <c r="V94" s="15" t="s">
        <v>434</v>
      </c>
      <c r="W94" s="15" t="s">
        <v>432</v>
      </c>
      <c r="X94" s="15" t="s">
        <v>434</v>
      </c>
      <c r="Y94" s="15">
        <v>0.3</v>
      </c>
      <c r="Z94" s="15" t="s">
        <v>434</v>
      </c>
      <c r="AA94" s="14" t="s">
        <v>431</v>
      </c>
      <c r="AB94" s="15" t="s">
        <v>432</v>
      </c>
      <c r="AC94" s="15" t="s">
        <v>434</v>
      </c>
      <c r="AD94" s="15" t="s">
        <v>441</v>
      </c>
      <c r="AE94" s="15" t="s">
        <v>434</v>
      </c>
      <c r="AF94" s="14">
        <v>28</v>
      </c>
      <c r="AG94" s="15" t="s">
        <v>432</v>
      </c>
      <c r="AH94" s="15">
        <v>2.5</v>
      </c>
      <c r="AI94" s="15">
        <v>0.2</v>
      </c>
      <c r="AJ94" s="15" t="s">
        <v>434</v>
      </c>
      <c r="AK94" s="15" t="s">
        <v>434</v>
      </c>
      <c r="AL94" s="11" t="s">
        <v>433</v>
      </c>
      <c r="AM94" s="15" t="s">
        <v>442</v>
      </c>
      <c r="AN94" s="11" t="s">
        <v>443</v>
      </c>
      <c r="AO94" s="11" t="s">
        <v>433</v>
      </c>
      <c r="AP94" s="11" t="s">
        <v>443</v>
      </c>
      <c r="AQ94" s="11" t="s">
        <v>435</v>
      </c>
      <c r="AR94" s="11" t="s">
        <v>443</v>
      </c>
      <c r="AS94" s="11" t="s">
        <v>433</v>
      </c>
      <c r="AT94" s="11">
        <v>0.04</v>
      </c>
      <c r="AU94" s="11" t="s">
        <v>435</v>
      </c>
      <c r="AV94" s="11">
        <v>0.05</v>
      </c>
      <c r="AW94" s="11" t="s">
        <v>435</v>
      </c>
      <c r="AX94" s="11">
        <v>7.0000000000000007E-2</v>
      </c>
      <c r="AY94" s="11" t="s">
        <v>433</v>
      </c>
      <c r="AZ94" s="15">
        <v>0.2</v>
      </c>
      <c r="BA94" s="15">
        <v>3.2</v>
      </c>
      <c r="BB94" s="15" t="s">
        <v>434</v>
      </c>
      <c r="BC94" s="14">
        <v>18</v>
      </c>
      <c r="BD94" s="15">
        <v>2026.6</v>
      </c>
      <c r="BE94" s="15" t="s">
        <v>432</v>
      </c>
      <c r="BF94" s="15" t="s">
        <v>434</v>
      </c>
      <c r="BG94" s="15" t="s">
        <v>434</v>
      </c>
      <c r="BH94" s="15" t="s">
        <v>434</v>
      </c>
      <c r="BI94" s="15" t="s">
        <v>434</v>
      </c>
      <c r="BJ94" s="15">
        <v>2.2999999999999998</v>
      </c>
      <c r="BK94" s="11" t="s">
        <v>435</v>
      </c>
      <c r="BL94" s="15" t="s">
        <v>434</v>
      </c>
      <c r="BM94" s="15" t="s">
        <v>432</v>
      </c>
    </row>
    <row r="95" spans="1:65" s="8" customFormat="1">
      <c r="A95" s="8" t="s">
        <v>444</v>
      </c>
      <c r="B95" s="8" t="s">
        <v>429</v>
      </c>
      <c r="C95" s="11">
        <v>1.51</v>
      </c>
      <c r="D95" s="11">
        <v>50.11</v>
      </c>
      <c r="E95" s="11">
        <v>12.55</v>
      </c>
      <c r="F95" s="11">
        <v>9.0399999999999991</v>
      </c>
      <c r="G95" s="11">
        <v>11.89</v>
      </c>
      <c r="H95" s="11">
        <v>9.8000000000000007</v>
      </c>
      <c r="I95" s="11">
        <v>2.81</v>
      </c>
      <c r="J95" s="11">
        <v>7.0000000000000007E-2</v>
      </c>
      <c r="K95" s="11">
        <v>0.45</v>
      </c>
      <c r="L95" s="11">
        <v>0.03</v>
      </c>
      <c r="M95" s="11">
        <v>0.16</v>
      </c>
      <c r="N95" s="12">
        <v>7.3999999999999996E-2</v>
      </c>
      <c r="O95" s="13">
        <v>103</v>
      </c>
      <c r="P95" s="14">
        <v>55</v>
      </c>
      <c r="Q95" s="15">
        <v>2.7</v>
      </c>
      <c r="R95" s="11">
        <v>99.74</v>
      </c>
      <c r="S95" s="14">
        <v>15</v>
      </c>
      <c r="T95" s="14" t="s">
        <v>431</v>
      </c>
      <c r="U95" s="15">
        <v>47.5</v>
      </c>
      <c r="V95" s="15" t="s">
        <v>434</v>
      </c>
      <c r="W95" s="15">
        <v>8.4</v>
      </c>
      <c r="X95" s="15">
        <v>0.9</v>
      </c>
      <c r="Y95" s="15">
        <v>0.4</v>
      </c>
      <c r="Z95" s="15" t="s">
        <v>434</v>
      </c>
      <c r="AA95" s="14" t="s">
        <v>431</v>
      </c>
      <c r="AB95" s="15">
        <v>104.4</v>
      </c>
      <c r="AC95" s="15" t="s">
        <v>434</v>
      </c>
      <c r="AD95" s="15">
        <v>0.2</v>
      </c>
      <c r="AE95" s="15">
        <v>0.1</v>
      </c>
      <c r="AF95" s="14">
        <v>249</v>
      </c>
      <c r="AG95" s="15" t="s">
        <v>432</v>
      </c>
      <c r="AH95" s="15">
        <v>31.9</v>
      </c>
      <c r="AI95" s="15">
        <v>9.6</v>
      </c>
      <c r="AJ95" s="15">
        <v>2.2000000000000002</v>
      </c>
      <c r="AK95" s="15">
        <v>5.3</v>
      </c>
      <c r="AL95" s="11">
        <v>0.75</v>
      </c>
      <c r="AM95" s="15">
        <v>3.6</v>
      </c>
      <c r="AN95" s="11">
        <v>1.2</v>
      </c>
      <c r="AO95" s="11">
        <v>0.47</v>
      </c>
      <c r="AP95" s="11">
        <v>1.61</v>
      </c>
      <c r="AQ95" s="11">
        <v>0.26</v>
      </c>
      <c r="AR95" s="11">
        <v>1.7</v>
      </c>
      <c r="AS95" s="11">
        <v>0.34</v>
      </c>
      <c r="AT95" s="11">
        <v>1.1299999999999999</v>
      </c>
      <c r="AU95" s="11">
        <v>0.16</v>
      </c>
      <c r="AV95" s="11">
        <v>0.99</v>
      </c>
      <c r="AW95" s="11">
        <v>0.14000000000000001</v>
      </c>
      <c r="AX95" s="11">
        <v>0.03</v>
      </c>
      <c r="AY95" s="11" t="s">
        <v>433</v>
      </c>
      <c r="AZ95" s="15">
        <v>0.2</v>
      </c>
      <c r="BA95" s="15">
        <v>16.2</v>
      </c>
      <c r="BB95" s="15" t="s">
        <v>434</v>
      </c>
      <c r="BC95" s="14">
        <v>17</v>
      </c>
      <c r="BD95" s="15">
        <v>30.3</v>
      </c>
      <c r="BE95" s="15" t="s">
        <v>432</v>
      </c>
      <c r="BF95" s="15" t="s">
        <v>434</v>
      </c>
      <c r="BG95" s="15" t="s">
        <v>434</v>
      </c>
      <c r="BH95" s="15" t="s">
        <v>434</v>
      </c>
      <c r="BI95" s="15" t="s">
        <v>434</v>
      </c>
      <c r="BJ95" s="15">
        <v>1.1000000000000001</v>
      </c>
      <c r="BK95" s="11" t="s">
        <v>435</v>
      </c>
      <c r="BL95" s="15" t="s">
        <v>434</v>
      </c>
      <c r="BM95" s="15" t="s">
        <v>432</v>
      </c>
    </row>
  </sheetData>
  <sheetProtection formatCells="0" formatColumns="0" formatRows="0" insertColumns="0" insertRows="0" insertHyperlinks="0" deleteColumns="0" deleteRows="0" sort="0" autoFilter="0" pivotTables="0"/>
  <pageMargins left="0.51" right="0.51" top="0.51" bottom="0.51" header="0.3" footer="0.3"/>
  <pageSetup orientation="landscape"/>
  <headerFooter>
    <oddHeader>&amp;12&amp;BFinal Report
Activation Laboratories</oddHeader>
    <oddFooter>&amp;C&amp;"Arial,Normal"Page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zoomScale="115" zoomScaleNormal="115" workbookViewId="0">
      <selection activeCell="B35" sqref="B35"/>
    </sheetView>
  </sheetViews>
  <sheetFormatPr defaultColWidth="18.28515625" defaultRowHeight="12.75"/>
  <cols>
    <col min="1" max="16384" width="18.28515625" style="40"/>
  </cols>
  <sheetData>
    <row r="1" spans="1:26">
      <c r="A1" s="38" t="s">
        <v>472</v>
      </c>
      <c r="B1" s="49" t="s">
        <v>473</v>
      </c>
      <c r="C1" s="49" t="s">
        <v>474</v>
      </c>
      <c r="D1" s="49" t="s">
        <v>475</v>
      </c>
      <c r="E1" s="49" t="s">
        <v>476</v>
      </c>
      <c r="F1" s="49" t="s">
        <v>477</v>
      </c>
      <c r="G1" s="49" t="s">
        <v>478</v>
      </c>
      <c r="H1" s="49" t="s">
        <v>479</v>
      </c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</row>
    <row r="2" spans="1:26">
      <c r="A2" s="41" t="s">
        <v>492</v>
      </c>
      <c r="B2" s="50">
        <v>265</v>
      </c>
      <c r="C2" s="50">
        <v>265</v>
      </c>
      <c r="D2" s="50">
        <v>265</v>
      </c>
      <c r="E2" s="50">
        <v>265</v>
      </c>
      <c r="F2" s="50">
        <v>265</v>
      </c>
      <c r="G2" s="50">
        <v>265</v>
      </c>
      <c r="H2" s="50">
        <v>265</v>
      </c>
    </row>
    <row r="3" spans="1:26" s="43" customFormat="1">
      <c r="A3" s="42" t="s">
        <v>500</v>
      </c>
      <c r="B3" s="51">
        <v>6.2603610349003471</v>
      </c>
      <c r="C3" s="51">
        <v>7.5194389061757061</v>
      </c>
      <c r="D3" s="51">
        <v>5.3150581431165254</v>
      </c>
      <c r="E3" s="51">
        <v>17.373639904109897</v>
      </c>
      <c r="F3" s="51">
        <v>12.748347016619336</v>
      </c>
      <c r="G3" s="51">
        <v>6.7880188564469082</v>
      </c>
      <c r="H3" s="51">
        <v>11.158683027723626</v>
      </c>
    </row>
    <row r="4" spans="1:26" s="45" customFormat="1">
      <c r="A4" s="44" t="s">
        <v>538</v>
      </c>
      <c r="B4" s="52">
        <v>0.51298167836823916</v>
      </c>
      <c r="C4" s="52">
        <v>0.51300138583077515</v>
      </c>
      <c r="D4" s="52">
        <v>0.51300170203002016</v>
      </c>
      <c r="E4" s="52">
        <v>0.51293967280892283</v>
      </c>
      <c r="F4" s="52">
        <v>0.51312545787304753</v>
      </c>
      <c r="G4" s="52">
        <v>0.51307701233106384</v>
      </c>
      <c r="H4" s="52">
        <v>0.51310223745060657</v>
      </c>
    </row>
    <row r="5" spans="1:26" s="43" customFormat="1">
      <c r="A5" s="42" t="s">
        <v>512</v>
      </c>
      <c r="B5" s="51">
        <v>1.8878372954989668</v>
      </c>
      <c r="C5" s="51">
        <v>2.3490646373955997</v>
      </c>
      <c r="D5" s="51">
        <v>1.6225455089133007</v>
      </c>
      <c r="E5" s="51">
        <v>4.3917994045802482</v>
      </c>
      <c r="F5" s="51">
        <v>4.4860467054069799</v>
      </c>
      <c r="G5" s="51">
        <v>2.3054508645493383</v>
      </c>
      <c r="H5" s="51">
        <v>3.7670782317339531</v>
      </c>
    </row>
    <row r="6" spans="1:26" s="47" customFormat="1">
      <c r="A6" s="46" t="s">
        <v>514</v>
      </c>
      <c r="B6" s="53">
        <v>0.18231110600520981</v>
      </c>
      <c r="C6" s="53">
        <v>0.18886760615021753</v>
      </c>
      <c r="D6" s="53">
        <v>0.18455967244214103</v>
      </c>
      <c r="E6" s="53">
        <v>0.1528268365466168</v>
      </c>
      <c r="F6" s="53">
        <v>0.21274426325426221</v>
      </c>
      <c r="G6" s="53">
        <v>0.20533395598964216</v>
      </c>
      <c r="H6" s="53">
        <v>0.20409841965966266</v>
      </c>
    </row>
    <row r="7" spans="1:26" s="45" customFormat="1">
      <c r="A7" s="44" t="s">
        <v>539</v>
      </c>
      <c r="B7" s="52">
        <v>0.51266544103411482</v>
      </c>
      <c r="C7" s="52">
        <v>0.51267377557388993</v>
      </c>
      <c r="D7" s="52">
        <v>0.51268156432651513</v>
      </c>
      <c r="E7" s="52">
        <v>0.51267457896778967</v>
      </c>
      <c r="F7" s="52">
        <v>0.51275643110262215</v>
      </c>
      <c r="G7" s="52">
        <v>0.51272083949952219</v>
      </c>
      <c r="H7" s="52">
        <v>0.51274820778370123</v>
      </c>
    </row>
    <row r="8" spans="1:26">
      <c r="A8" s="41" t="s">
        <v>518</v>
      </c>
      <c r="B8" s="51">
        <v>7.195777521549207</v>
      </c>
      <c r="C8" s="51">
        <v>7.3584671912052535</v>
      </c>
      <c r="D8" s="51">
        <v>7.510503131495927</v>
      </c>
      <c r="E8" s="51">
        <v>7.3741493874246444</v>
      </c>
      <c r="F8" s="51">
        <v>8.9718976897557035</v>
      </c>
      <c r="G8" s="51">
        <v>8.2771519320967712</v>
      </c>
      <c r="H8" s="51">
        <v>8.8113790438781869</v>
      </c>
      <c r="I8" s="43"/>
      <c r="J8" s="43"/>
      <c r="K8" s="43"/>
      <c r="L8" s="43"/>
      <c r="M8" s="43"/>
      <c r="N8" s="43"/>
      <c r="O8" s="43"/>
      <c r="P8" s="43"/>
    </row>
    <row r="9" spans="1:26">
      <c r="A9" s="48"/>
    </row>
    <row r="10" spans="1:26">
      <c r="A10" s="48"/>
    </row>
    <row r="11" spans="1:26">
      <c r="A11" s="48"/>
    </row>
    <row r="12" spans="1:26">
      <c r="A12" s="48"/>
    </row>
    <row r="13" spans="1:26">
      <c r="A13" s="48"/>
    </row>
    <row r="14" spans="1:26">
      <c r="A14" s="48"/>
    </row>
    <row r="15" spans="1:26">
      <c r="A15" s="48"/>
    </row>
    <row r="16" spans="1:26">
      <c r="A16" s="48"/>
    </row>
    <row r="17" spans="1:1">
      <c r="A17" s="48"/>
    </row>
  </sheetData>
  <pageMargins left="0.75" right="0.75" top="1" bottom="1" header="0.5" footer="0.5"/>
  <pageSetup orientation="portrait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43"/>
  <sheetViews>
    <sheetView workbookViewId="0">
      <pane xSplit="1" ySplit="6" topLeftCell="B13" activePane="bottomRight" state="frozen"/>
      <selection activeCell="BF43" sqref="BF43"/>
      <selection pane="topRight"/>
      <selection pane="bottomLeft"/>
      <selection pane="bottomRight" activeCell="D48" sqref="D48"/>
    </sheetView>
  </sheetViews>
  <sheetFormatPr defaultRowHeight="15"/>
  <cols>
    <col min="1" max="1" width="26.85546875" style="1" bestFit="1" customWidth="1"/>
    <col min="2" max="58" width="19" style="3" customWidth="1"/>
  </cols>
  <sheetData>
    <row r="1" spans="1:58">
      <c r="A1" s="2" t="s">
        <v>0</v>
      </c>
    </row>
    <row r="2" spans="1:58">
      <c r="A2" s="4" t="s">
        <v>1</v>
      </c>
    </row>
    <row r="3" spans="1:58">
      <c r="A3" s="2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  <c r="P3" s="4" t="s">
        <v>17</v>
      </c>
      <c r="Q3" s="4" t="s">
        <v>18</v>
      </c>
      <c r="R3" s="4" t="s">
        <v>19</v>
      </c>
      <c r="S3" s="4" t="s">
        <v>20</v>
      </c>
      <c r="T3" s="4" t="s">
        <v>21</v>
      </c>
      <c r="U3" s="4" t="s">
        <v>22</v>
      </c>
      <c r="V3" s="4" t="s">
        <v>23</v>
      </c>
      <c r="W3" s="4" t="s">
        <v>24</v>
      </c>
      <c r="X3" s="4" t="s">
        <v>25</v>
      </c>
      <c r="Y3" s="4" t="s">
        <v>26</v>
      </c>
      <c r="Z3" s="4" t="s">
        <v>27</v>
      </c>
      <c r="AA3" s="4" t="s">
        <v>28</v>
      </c>
      <c r="AB3" s="4" t="s">
        <v>29</v>
      </c>
      <c r="AC3" s="4" t="s">
        <v>30</v>
      </c>
      <c r="AD3" s="4" t="s">
        <v>31</v>
      </c>
      <c r="AE3" s="4" t="s">
        <v>32</v>
      </c>
      <c r="AF3" s="4" t="s">
        <v>33</v>
      </c>
      <c r="AG3" s="4" t="s">
        <v>34</v>
      </c>
      <c r="AH3" s="4" t="s">
        <v>35</v>
      </c>
      <c r="AI3" s="4" t="s">
        <v>36</v>
      </c>
      <c r="AJ3" s="4" t="s">
        <v>37</v>
      </c>
      <c r="AK3" s="4" t="s">
        <v>38</v>
      </c>
      <c r="AL3" s="4" t="s">
        <v>39</v>
      </c>
      <c r="AM3" s="4" t="s">
        <v>40</v>
      </c>
      <c r="AN3" s="4" t="s">
        <v>41</v>
      </c>
      <c r="AO3" s="4" t="s">
        <v>42</v>
      </c>
      <c r="AP3" s="4" t="s">
        <v>43</v>
      </c>
      <c r="AQ3" s="4" t="s">
        <v>44</v>
      </c>
      <c r="AR3" s="4" t="s">
        <v>45</v>
      </c>
      <c r="AS3" s="4" t="s">
        <v>46</v>
      </c>
      <c r="AT3" s="4" t="s">
        <v>47</v>
      </c>
      <c r="AU3" s="4" t="s">
        <v>48</v>
      </c>
      <c r="AV3" s="4" t="s">
        <v>49</v>
      </c>
      <c r="AW3" s="4" t="s">
        <v>50</v>
      </c>
      <c r="AX3" s="4" t="s">
        <v>51</v>
      </c>
      <c r="AY3" s="4" t="s">
        <v>52</v>
      </c>
      <c r="AZ3" s="4" t="s">
        <v>53</v>
      </c>
      <c r="BA3" s="4" t="s">
        <v>54</v>
      </c>
      <c r="BB3" s="4" t="s">
        <v>55</v>
      </c>
      <c r="BC3" s="4" t="s">
        <v>56</v>
      </c>
      <c r="BD3" s="4" t="s">
        <v>57</v>
      </c>
      <c r="BE3" s="4" t="s">
        <v>58</v>
      </c>
      <c r="BF3" s="4" t="s">
        <v>59</v>
      </c>
    </row>
    <row r="4" spans="1:58">
      <c r="A4" s="2" t="s">
        <v>60</v>
      </c>
      <c r="B4" s="4" t="s">
        <v>61</v>
      </c>
      <c r="C4" s="4" t="s">
        <v>61</v>
      </c>
      <c r="D4" s="4" t="s">
        <v>61</v>
      </c>
      <c r="E4" s="4" t="s">
        <v>61</v>
      </c>
      <c r="F4" s="4" t="s">
        <v>61</v>
      </c>
      <c r="G4" s="4" t="s">
        <v>61</v>
      </c>
      <c r="H4" s="4" t="s">
        <v>61</v>
      </c>
      <c r="I4" s="4" t="s">
        <v>61</v>
      </c>
      <c r="J4" s="4" t="s">
        <v>61</v>
      </c>
      <c r="K4" s="4" t="s">
        <v>61</v>
      </c>
      <c r="L4" s="4" t="s">
        <v>61</v>
      </c>
      <c r="M4" s="4" t="s">
        <v>61</v>
      </c>
      <c r="N4" s="4" t="s">
        <v>62</v>
      </c>
      <c r="O4" s="4" t="s">
        <v>62</v>
      </c>
      <c r="P4" s="4" t="s">
        <v>62</v>
      </c>
      <c r="Q4" s="4" t="s">
        <v>62</v>
      </c>
      <c r="R4" s="4" t="s">
        <v>62</v>
      </c>
      <c r="S4" s="4" t="s">
        <v>62</v>
      </c>
      <c r="T4" s="4" t="s">
        <v>62</v>
      </c>
      <c r="U4" s="4" t="s">
        <v>62</v>
      </c>
      <c r="V4" s="4" t="s">
        <v>62</v>
      </c>
      <c r="W4" s="4" t="s">
        <v>62</v>
      </c>
      <c r="X4" s="4" t="s">
        <v>62</v>
      </c>
      <c r="Y4" s="4" t="s">
        <v>62</v>
      </c>
      <c r="Z4" s="4" t="s">
        <v>62</v>
      </c>
      <c r="AA4" s="4" t="s">
        <v>62</v>
      </c>
      <c r="AB4" s="4" t="s">
        <v>62</v>
      </c>
      <c r="AC4" s="4" t="s">
        <v>62</v>
      </c>
      <c r="AD4" s="4" t="s">
        <v>62</v>
      </c>
      <c r="AE4" s="4" t="s">
        <v>62</v>
      </c>
      <c r="AF4" s="4" t="s">
        <v>62</v>
      </c>
      <c r="AG4" s="4" t="s">
        <v>62</v>
      </c>
      <c r="AH4" s="4" t="s">
        <v>62</v>
      </c>
      <c r="AI4" s="4" t="s">
        <v>62</v>
      </c>
      <c r="AJ4" s="4" t="s">
        <v>62</v>
      </c>
      <c r="AK4" s="4" t="s">
        <v>62</v>
      </c>
      <c r="AL4" s="4" t="s">
        <v>62</v>
      </c>
      <c r="AM4" s="4" t="s">
        <v>62</v>
      </c>
      <c r="AN4" s="4" t="s">
        <v>62</v>
      </c>
      <c r="AO4" s="4" t="s">
        <v>62</v>
      </c>
      <c r="AP4" s="4" t="s">
        <v>62</v>
      </c>
      <c r="AQ4" s="4" t="s">
        <v>62</v>
      </c>
      <c r="AR4" s="4" t="s">
        <v>62</v>
      </c>
      <c r="AS4" s="4" t="s">
        <v>62</v>
      </c>
      <c r="AT4" s="4" t="s">
        <v>62</v>
      </c>
      <c r="AU4" s="4" t="s">
        <v>62</v>
      </c>
      <c r="AV4" s="4" t="s">
        <v>62</v>
      </c>
      <c r="AW4" s="4" t="s">
        <v>62</v>
      </c>
      <c r="AX4" s="4" t="s">
        <v>62</v>
      </c>
      <c r="AY4" s="4" t="s">
        <v>62</v>
      </c>
      <c r="AZ4" s="4" t="s">
        <v>62</v>
      </c>
      <c r="BA4" s="4" t="s">
        <v>62</v>
      </c>
      <c r="BB4" s="4" t="s">
        <v>62</v>
      </c>
      <c r="BC4" s="4" t="s">
        <v>62</v>
      </c>
      <c r="BD4" s="4" t="s">
        <v>62</v>
      </c>
      <c r="BE4" s="4" t="s">
        <v>62</v>
      </c>
      <c r="BF4" s="4" t="s">
        <v>62</v>
      </c>
    </row>
    <row r="5" spans="1:58">
      <c r="A5" s="2" t="s">
        <v>63</v>
      </c>
      <c r="B5" s="4">
        <v>0.01</v>
      </c>
      <c r="C5" s="4">
        <v>0.01</v>
      </c>
      <c r="D5" s="4">
        <v>0.01</v>
      </c>
      <c r="E5" s="4">
        <v>1E-3</v>
      </c>
      <c r="F5" s="4">
        <v>0.01</v>
      </c>
      <c r="G5" s="4">
        <v>0.01</v>
      </c>
      <c r="H5" s="4">
        <v>0.01</v>
      </c>
      <c r="I5" s="4">
        <v>0.01</v>
      </c>
      <c r="J5" s="4">
        <v>1E-3</v>
      </c>
      <c r="K5" s="4">
        <v>0.01</v>
      </c>
      <c r="L5" s="4"/>
      <c r="M5" s="4">
        <v>0.01</v>
      </c>
      <c r="N5" s="4">
        <v>1</v>
      </c>
      <c r="O5" s="4">
        <v>1</v>
      </c>
      <c r="P5" s="4">
        <v>5</v>
      </c>
      <c r="Q5" s="4">
        <v>20</v>
      </c>
      <c r="R5" s="4">
        <v>1</v>
      </c>
      <c r="S5" s="4">
        <v>20</v>
      </c>
      <c r="T5" s="4">
        <v>10</v>
      </c>
      <c r="U5" s="4">
        <v>30</v>
      </c>
      <c r="V5" s="4">
        <v>1</v>
      </c>
      <c r="W5" s="4">
        <v>0.5</v>
      </c>
      <c r="X5" s="4">
        <v>5</v>
      </c>
      <c r="Y5" s="4">
        <v>1</v>
      </c>
      <c r="Z5" s="4">
        <v>2</v>
      </c>
      <c r="AA5" s="4">
        <v>0.5</v>
      </c>
      <c r="AB5" s="4">
        <v>1</v>
      </c>
      <c r="AC5" s="4">
        <v>0.2</v>
      </c>
      <c r="AD5" s="4">
        <v>2</v>
      </c>
      <c r="AE5" s="4">
        <v>0.5</v>
      </c>
      <c r="AF5" s="4">
        <v>0.1</v>
      </c>
      <c r="AG5" s="4">
        <v>1</v>
      </c>
      <c r="AH5" s="4">
        <v>0.2</v>
      </c>
      <c r="AI5" s="4">
        <v>0.1</v>
      </c>
      <c r="AJ5" s="4">
        <v>2</v>
      </c>
      <c r="AK5" s="4">
        <v>0.05</v>
      </c>
      <c r="AL5" s="4">
        <v>0.05</v>
      </c>
      <c r="AM5" s="4">
        <v>0.01</v>
      </c>
      <c r="AN5" s="4">
        <v>0.05</v>
      </c>
      <c r="AO5" s="4">
        <v>0.01</v>
      </c>
      <c r="AP5" s="4">
        <v>5.0000000000000001E-3</v>
      </c>
      <c r="AQ5" s="4">
        <v>0.01</v>
      </c>
      <c r="AR5" s="4">
        <v>0.01</v>
      </c>
      <c r="AS5" s="4">
        <v>0.01</v>
      </c>
      <c r="AT5" s="4">
        <v>0.01</v>
      </c>
      <c r="AU5" s="4">
        <v>0.01</v>
      </c>
      <c r="AV5" s="4">
        <v>5.0000000000000001E-3</v>
      </c>
      <c r="AW5" s="4">
        <v>0.01</v>
      </c>
      <c r="AX5" s="4">
        <v>2E-3</v>
      </c>
      <c r="AY5" s="4">
        <v>0.1</v>
      </c>
      <c r="AZ5" s="4">
        <v>0.01</v>
      </c>
      <c r="BA5" s="4">
        <v>0.5</v>
      </c>
      <c r="BB5" s="4">
        <v>0.05</v>
      </c>
      <c r="BC5" s="4">
        <v>5</v>
      </c>
      <c r="BD5" s="4">
        <v>0.1</v>
      </c>
      <c r="BE5" s="4">
        <v>0.05</v>
      </c>
      <c r="BF5" s="4">
        <v>0.01</v>
      </c>
    </row>
    <row r="6" spans="1:58">
      <c r="A6" s="5" t="s">
        <v>64</v>
      </c>
      <c r="B6" s="6" t="s">
        <v>65</v>
      </c>
      <c r="C6" s="6" t="s">
        <v>65</v>
      </c>
      <c r="D6" s="6" t="s">
        <v>65</v>
      </c>
      <c r="E6" s="6" t="s">
        <v>65</v>
      </c>
      <c r="F6" s="6" t="s">
        <v>65</v>
      </c>
      <c r="G6" s="6" t="s">
        <v>65</v>
      </c>
      <c r="H6" s="6" t="s">
        <v>65</v>
      </c>
      <c r="I6" s="6" t="s">
        <v>65</v>
      </c>
      <c r="J6" s="6" t="s">
        <v>65</v>
      </c>
      <c r="K6" s="6" t="s">
        <v>65</v>
      </c>
      <c r="L6" s="6" t="s">
        <v>65</v>
      </c>
      <c r="M6" s="6" t="s">
        <v>65</v>
      </c>
      <c r="N6" s="6" t="s">
        <v>65</v>
      </c>
      <c r="O6" s="6" t="s">
        <v>65</v>
      </c>
      <c r="P6" s="6" t="s">
        <v>65</v>
      </c>
      <c r="Q6" s="6" t="s">
        <v>66</v>
      </c>
      <c r="R6" s="6" t="s">
        <v>66</v>
      </c>
      <c r="S6" s="6" t="s">
        <v>66</v>
      </c>
      <c r="T6" s="6" t="s">
        <v>66</v>
      </c>
      <c r="U6" s="6" t="s">
        <v>66</v>
      </c>
      <c r="V6" s="6" t="s">
        <v>66</v>
      </c>
      <c r="W6" s="6" t="s">
        <v>66</v>
      </c>
      <c r="X6" s="6" t="s">
        <v>66</v>
      </c>
      <c r="Y6" s="6" t="s">
        <v>66</v>
      </c>
      <c r="Z6" s="6" t="s">
        <v>65</v>
      </c>
      <c r="AA6" s="6" t="s">
        <v>66</v>
      </c>
      <c r="AB6" s="6" t="s">
        <v>65</v>
      </c>
      <c r="AC6" s="6" t="s">
        <v>66</v>
      </c>
      <c r="AD6" s="6" t="s">
        <v>66</v>
      </c>
      <c r="AE6" s="6" t="s">
        <v>66</v>
      </c>
      <c r="AF6" s="6" t="s">
        <v>66</v>
      </c>
      <c r="AG6" s="6" t="s">
        <v>66</v>
      </c>
      <c r="AH6" s="6" t="s">
        <v>66</v>
      </c>
      <c r="AI6" s="6" t="s">
        <v>66</v>
      </c>
      <c r="AJ6" s="6" t="s">
        <v>65</v>
      </c>
      <c r="AK6" s="6" t="s">
        <v>66</v>
      </c>
      <c r="AL6" s="6" t="s">
        <v>66</v>
      </c>
      <c r="AM6" s="6" t="s">
        <v>66</v>
      </c>
      <c r="AN6" s="6" t="s">
        <v>66</v>
      </c>
      <c r="AO6" s="6" t="s">
        <v>66</v>
      </c>
      <c r="AP6" s="6" t="s">
        <v>66</v>
      </c>
      <c r="AQ6" s="6" t="s">
        <v>66</v>
      </c>
      <c r="AR6" s="6" t="s">
        <v>66</v>
      </c>
      <c r="AS6" s="6" t="s">
        <v>66</v>
      </c>
      <c r="AT6" s="6" t="s">
        <v>66</v>
      </c>
      <c r="AU6" s="6" t="s">
        <v>66</v>
      </c>
      <c r="AV6" s="6" t="s">
        <v>66</v>
      </c>
      <c r="AW6" s="6" t="s">
        <v>66</v>
      </c>
      <c r="AX6" s="6" t="s">
        <v>66</v>
      </c>
      <c r="AY6" s="6" t="s">
        <v>66</v>
      </c>
      <c r="AZ6" s="6" t="s">
        <v>66</v>
      </c>
      <c r="BA6" s="6" t="s">
        <v>66</v>
      </c>
      <c r="BB6" s="6" t="s">
        <v>66</v>
      </c>
      <c r="BC6" s="6" t="s">
        <v>66</v>
      </c>
      <c r="BD6" s="6" t="s">
        <v>66</v>
      </c>
      <c r="BE6" s="6" t="s">
        <v>66</v>
      </c>
      <c r="BF6" s="6" t="s">
        <v>66</v>
      </c>
    </row>
    <row r="7" spans="1:58">
      <c r="A7" s="2" t="s">
        <v>94</v>
      </c>
      <c r="B7" s="4">
        <v>11.25</v>
      </c>
      <c r="C7" s="4">
        <v>1.89</v>
      </c>
      <c r="D7" s="4">
        <v>0.73</v>
      </c>
      <c r="E7" s="4">
        <v>0.01</v>
      </c>
      <c r="F7" s="4">
        <v>0.34</v>
      </c>
      <c r="G7" s="4">
        <v>42.76</v>
      </c>
      <c r="H7" s="4">
        <v>0.88</v>
      </c>
      <c r="I7" s="4">
        <v>0.55000000000000004</v>
      </c>
      <c r="J7" s="4">
        <v>0.12</v>
      </c>
      <c r="K7" s="4">
        <v>30.21</v>
      </c>
      <c r="L7" s="4"/>
      <c r="M7" s="4"/>
      <c r="N7" s="4"/>
      <c r="O7" s="4"/>
      <c r="P7" s="4">
        <v>1606</v>
      </c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</row>
    <row r="8" spans="1:58">
      <c r="A8" s="2" t="s">
        <v>95</v>
      </c>
      <c r="B8" s="4">
        <v>11.2</v>
      </c>
      <c r="C8" s="4">
        <v>1.8</v>
      </c>
      <c r="D8" s="4">
        <v>0.79</v>
      </c>
      <c r="E8" s="4">
        <v>1.1599999999999999E-2</v>
      </c>
      <c r="F8" s="4">
        <v>0.33</v>
      </c>
      <c r="G8" s="4">
        <v>43.6</v>
      </c>
      <c r="H8" s="4">
        <v>0.86</v>
      </c>
      <c r="I8" s="4">
        <v>0.51</v>
      </c>
      <c r="J8" s="4">
        <v>0.11</v>
      </c>
      <c r="K8" s="4">
        <v>30.2</v>
      </c>
      <c r="L8" s="4"/>
      <c r="M8" s="4"/>
      <c r="N8" s="4"/>
      <c r="O8" s="4"/>
      <c r="P8" s="4">
        <v>1740</v>
      </c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</row>
    <row r="9" spans="1:58">
      <c r="A9" s="2" t="s">
        <v>96</v>
      </c>
      <c r="B9" s="4">
        <v>47.15</v>
      </c>
      <c r="C9" s="4">
        <v>18.14</v>
      </c>
      <c r="D9" s="4">
        <v>9.74</v>
      </c>
      <c r="E9" s="4">
        <v>0.15</v>
      </c>
      <c r="F9" s="4">
        <v>10.11</v>
      </c>
      <c r="G9" s="4">
        <v>11.5</v>
      </c>
      <c r="H9" s="4">
        <v>1.9</v>
      </c>
      <c r="I9" s="4">
        <v>0.22</v>
      </c>
      <c r="J9" s="4">
        <v>0.48</v>
      </c>
      <c r="K9" s="4">
        <v>0.06</v>
      </c>
      <c r="L9" s="4"/>
      <c r="M9" s="4"/>
      <c r="N9" s="4">
        <v>31</v>
      </c>
      <c r="O9" s="4"/>
      <c r="P9" s="4">
        <v>151</v>
      </c>
      <c r="Q9" s="4">
        <v>280</v>
      </c>
      <c r="R9" s="4">
        <v>57</v>
      </c>
      <c r="S9" s="4">
        <v>250</v>
      </c>
      <c r="T9" s="4">
        <v>100</v>
      </c>
      <c r="U9" s="4">
        <v>70</v>
      </c>
      <c r="V9" s="4">
        <v>15</v>
      </c>
      <c r="W9" s="4"/>
      <c r="X9" s="4"/>
      <c r="Y9" s="4"/>
      <c r="Z9" s="4">
        <v>149</v>
      </c>
      <c r="AA9" s="4">
        <v>17.100000000000001</v>
      </c>
      <c r="AB9" s="4">
        <v>33</v>
      </c>
      <c r="AC9" s="4"/>
      <c r="AD9" s="4"/>
      <c r="AE9" s="4"/>
      <c r="AF9" s="4"/>
      <c r="AG9" s="4"/>
      <c r="AH9" s="4">
        <v>1</v>
      </c>
      <c r="AI9" s="4"/>
      <c r="AJ9" s="4">
        <v>106</v>
      </c>
      <c r="AK9" s="4">
        <v>3.8</v>
      </c>
      <c r="AL9" s="4"/>
      <c r="AM9" s="4"/>
      <c r="AN9" s="4">
        <v>5.3</v>
      </c>
      <c r="AO9" s="4"/>
      <c r="AP9" s="4">
        <v>0.65</v>
      </c>
      <c r="AQ9" s="4"/>
      <c r="AR9" s="4"/>
      <c r="AS9" s="4"/>
      <c r="AT9" s="4"/>
      <c r="AU9" s="4"/>
      <c r="AV9" s="4"/>
      <c r="AW9" s="4">
        <v>2.2000000000000002</v>
      </c>
      <c r="AX9" s="4"/>
      <c r="AY9" s="4"/>
      <c r="AZ9" s="4"/>
      <c r="BA9" s="4"/>
      <c r="BB9" s="4"/>
      <c r="BC9" s="4">
        <v>7</v>
      </c>
      <c r="BD9" s="4"/>
      <c r="BE9" s="4"/>
      <c r="BF9" s="4"/>
    </row>
    <row r="10" spans="1:58">
      <c r="A10" s="2" t="s">
        <v>97</v>
      </c>
      <c r="B10" s="4" t="s">
        <v>98</v>
      </c>
      <c r="C10" s="4" t="s">
        <v>99</v>
      </c>
      <c r="D10" s="4" t="s">
        <v>100</v>
      </c>
      <c r="E10" s="4" t="s">
        <v>101</v>
      </c>
      <c r="F10" s="4" t="s">
        <v>102</v>
      </c>
      <c r="G10" s="4" t="s">
        <v>103</v>
      </c>
      <c r="H10" s="4" t="s">
        <v>104</v>
      </c>
      <c r="I10" s="4" t="s">
        <v>105</v>
      </c>
      <c r="J10" s="4" t="s">
        <v>106</v>
      </c>
      <c r="K10" s="4" t="s">
        <v>107</v>
      </c>
      <c r="L10" s="4"/>
      <c r="M10" s="4"/>
      <c r="N10" s="4" t="s">
        <v>108</v>
      </c>
      <c r="O10" s="4"/>
      <c r="P10" s="4">
        <v>148</v>
      </c>
      <c r="Q10" s="4" t="s">
        <v>109</v>
      </c>
      <c r="R10" s="4" t="s">
        <v>110</v>
      </c>
      <c r="S10" s="4" t="s">
        <v>111</v>
      </c>
      <c r="T10" s="4" t="s">
        <v>112</v>
      </c>
      <c r="U10" s="4" t="s">
        <v>113</v>
      </c>
      <c r="V10" s="4" t="s">
        <v>114</v>
      </c>
      <c r="W10" s="4"/>
      <c r="X10" s="4"/>
      <c r="Y10" s="4"/>
      <c r="Z10" s="4" t="s">
        <v>115</v>
      </c>
      <c r="AA10" s="4" t="s">
        <v>116</v>
      </c>
      <c r="AB10" s="4">
        <v>38</v>
      </c>
      <c r="AC10" s="4"/>
      <c r="AD10" s="4"/>
      <c r="AE10" s="4"/>
      <c r="AF10" s="4"/>
      <c r="AG10" s="4"/>
      <c r="AH10" s="4" t="s">
        <v>117</v>
      </c>
      <c r="AI10" s="4"/>
      <c r="AJ10" s="4" t="s">
        <v>118</v>
      </c>
      <c r="AK10" s="4" t="s">
        <v>119</v>
      </c>
      <c r="AL10" s="4"/>
      <c r="AM10" s="4"/>
      <c r="AN10" s="4" t="s">
        <v>120</v>
      </c>
      <c r="AO10" s="4"/>
      <c r="AP10" s="4" t="s">
        <v>121</v>
      </c>
      <c r="AQ10" s="4"/>
      <c r="AR10" s="4"/>
      <c r="AS10" s="4"/>
      <c r="AT10" s="4"/>
      <c r="AU10" s="4"/>
      <c r="AV10" s="4"/>
      <c r="AW10" s="4" t="s">
        <v>122</v>
      </c>
      <c r="AX10" s="4"/>
      <c r="AY10" s="4"/>
      <c r="AZ10" s="4"/>
      <c r="BA10" s="4"/>
      <c r="BB10" s="4"/>
      <c r="BC10" s="4" t="s">
        <v>123</v>
      </c>
      <c r="BD10" s="4"/>
      <c r="BE10" s="4"/>
      <c r="BF10" s="4"/>
    </row>
    <row r="11" spans="1:58">
      <c r="A11" s="2" t="s">
        <v>124</v>
      </c>
      <c r="B11" s="4">
        <v>71.900000000000006</v>
      </c>
      <c r="C11" s="4">
        <v>13.29</v>
      </c>
      <c r="D11" s="4">
        <v>3.25</v>
      </c>
      <c r="E11" s="4">
        <v>0.14000000000000001</v>
      </c>
      <c r="F11" s="4">
        <v>0.15</v>
      </c>
      <c r="G11" s="4">
        <v>0.6</v>
      </c>
      <c r="H11" s="4">
        <v>2.48</v>
      </c>
      <c r="I11" s="4">
        <v>5.43</v>
      </c>
      <c r="J11" s="4">
        <v>0.28999999999999998</v>
      </c>
      <c r="K11" s="4">
        <v>0.05</v>
      </c>
      <c r="L11" s="4"/>
      <c r="M11" s="4"/>
      <c r="N11" s="4">
        <v>5</v>
      </c>
      <c r="O11" s="4">
        <v>4</v>
      </c>
      <c r="P11" s="4">
        <v>5</v>
      </c>
      <c r="Q11" s="4"/>
      <c r="R11" s="4"/>
      <c r="S11" s="4"/>
      <c r="T11" s="4"/>
      <c r="U11" s="4"/>
      <c r="V11" s="4"/>
      <c r="W11" s="4"/>
      <c r="X11" s="4"/>
      <c r="Y11" s="4"/>
      <c r="Z11" s="4">
        <v>43</v>
      </c>
      <c r="AA11" s="4"/>
      <c r="AB11" s="4">
        <v>393</v>
      </c>
      <c r="AC11" s="4"/>
      <c r="AD11" s="4"/>
      <c r="AE11" s="4"/>
      <c r="AF11" s="4"/>
      <c r="AG11" s="4"/>
      <c r="AH11" s="4"/>
      <c r="AI11" s="4"/>
      <c r="AJ11" s="4">
        <v>502</v>
      </c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</row>
    <row r="12" spans="1:58">
      <c r="A12" s="2" t="s">
        <v>125</v>
      </c>
      <c r="B12" s="4">
        <v>72.8</v>
      </c>
      <c r="C12" s="4">
        <v>13</v>
      </c>
      <c r="D12" s="4">
        <v>3.21</v>
      </c>
      <c r="E12" s="4">
        <v>0.14000000000000001</v>
      </c>
      <c r="F12" s="4">
        <v>0.16</v>
      </c>
      <c r="G12" s="4">
        <v>0.59</v>
      </c>
      <c r="H12" s="4">
        <v>2.57</v>
      </c>
      <c r="I12" s="4">
        <v>5.43</v>
      </c>
      <c r="J12" s="4">
        <v>0.3</v>
      </c>
      <c r="K12" s="4">
        <v>0.05</v>
      </c>
      <c r="L12" s="4"/>
      <c r="M12" s="4"/>
      <c r="N12" s="4">
        <v>5</v>
      </c>
      <c r="O12" s="4">
        <v>4</v>
      </c>
      <c r="P12" s="4">
        <v>5</v>
      </c>
      <c r="Q12" s="4"/>
      <c r="R12" s="4"/>
      <c r="S12" s="4"/>
      <c r="T12" s="4"/>
      <c r="U12" s="4"/>
      <c r="V12" s="4"/>
      <c r="W12" s="4"/>
      <c r="X12" s="4"/>
      <c r="Y12" s="4"/>
      <c r="Z12" s="4">
        <v>43</v>
      </c>
      <c r="AA12" s="4"/>
      <c r="AB12" s="4">
        <v>403</v>
      </c>
      <c r="AC12" s="4"/>
      <c r="AD12" s="4"/>
      <c r="AE12" s="4"/>
      <c r="AF12" s="4"/>
      <c r="AG12" s="4"/>
      <c r="AH12" s="4"/>
      <c r="AI12" s="4"/>
      <c r="AJ12" s="4">
        <v>506</v>
      </c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</row>
    <row r="13" spans="1:58">
      <c r="A13" s="2" t="s">
        <v>126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>
        <v>90</v>
      </c>
      <c r="R13" s="4">
        <v>30</v>
      </c>
      <c r="S13" s="4">
        <v>50</v>
      </c>
      <c r="T13" s="4">
        <v>30</v>
      </c>
      <c r="U13" s="4"/>
      <c r="V13" s="4"/>
      <c r="W13" s="4"/>
      <c r="X13" s="4">
        <v>29</v>
      </c>
      <c r="Y13" s="4">
        <v>76</v>
      </c>
      <c r="Z13" s="4"/>
      <c r="AA13" s="4">
        <v>28.8</v>
      </c>
      <c r="AB13" s="4"/>
      <c r="AC13" s="4"/>
      <c r="AD13" s="4" t="s">
        <v>69</v>
      </c>
      <c r="AE13" s="4">
        <v>2.7</v>
      </c>
      <c r="AF13" s="4"/>
      <c r="AG13" s="4">
        <v>2</v>
      </c>
      <c r="AH13" s="4">
        <v>1.2</v>
      </c>
      <c r="AI13" s="4">
        <v>2.2999999999999998</v>
      </c>
      <c r="AJ13" s="4"/>
      <c r="AK13" s="4">
        <v>50.4</v>
      </c>
      <c r="AL13" s="4">
        <v>95.2</v>
      </c>
      <c r="AM13" s="4"/>
      <c r="AN13" s="4">
        <v>46.4</v>
      </c>
      <c r="AO13" s="4">
        <v>8.1999999999999993</v>
      </c>
      <c r="AP13" s="4">
        <v>1.5</v>
      </c>
      <c r="AQ13" s="4"/>
      <c r="AR13" s="4"/>
      <c r="AS13" s="4">
        <v>5.3</v>
      </c>
      <c r="AT13" s="4"/>
      <c r="AU13" s="4"/>
      <c r="AV13" s="4"/>
      <c r="AW13" s="4">
        <v>3</v>
      </c>
      <c r="AX13" s="4">
        <v>0.44</v>
      </c>
      <c r="AY13" s="4">
        <v>4.5999999999999996</v>
      </c>
      <c r="AZ13" s="4">
        <v>0.71</v>
      </c>
      <c r="BA13" s="4" t="s">
        <v>70</v>
      </c>
      <c r="BB13" s="4"/>
      <c r="BC13" s="4"/>
      <c r="BD13" s="4"/>
      <c r="BE13" s="4">
        <v>11.8</v>
      </c>
      <c r="BF13" s="4">
        <v>4.7</v>
      </c>
    </row>
    <row r="14" spans="1:58">
      <c r="A14" s="2" t="s">
        <v>127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>
        <v>87</v>
      </c>
      <c r="R14" s="4">
        <v>30</v>
      </c>
      <c r="S14" s="4">
        <v>47</v>
      </c>
      <c r="T14" s="4">
        <v>35</v>
      </c>
      <c r="U14" s="4"/>
      <c r="V14" s="4"/>
      <c r="W14" s="4"/>
      <c r="X14" s="4">
        <v>27</v>
      </c>
      <c r="Y14" s="4">
        <v>78</v>
      </c>
      <c r="Z14" s="4"/>
      <c r="AA14" s="4">
        <v>30</v>
      </c>
      <c r="AB14" s="4"/>
      <c r="AC14" s="4"/>
      <c r="AD14" s="4">
        <v>2</v>
      </c>
      <c r="AE14" s="4">
        <v>2.7</v>
      </c>
      <c r="AF14" s="4"/>
      <c r="AG14" s="4">
        <v>3</v>
      </c>
      <c r="AH14" s="4">
        <v>1.3</v>
      </c>
      <c r="AI14" s="4">
        <v>2.2999999999999998</v>
      </c>
      <c r="AJ14" s="4"/>
      <c r="AK14" s="4">
        <v>52</v>
      </c>
      <c r="AL14" s="4">
        <v>90</v>
      </c>
      <c r="AM14" s="4"/>
      <c r="AN14" s="4">
        <v>44</v>
      </c>
      <c r="AO14" s="4">
        <v>8</v>
      </c>
      <c r="AP14" s="4">
        <v>1.5</v>
      </c>
      <c r="AQ14" s="4"/>
      <c r="AR14" s="4"/>
      <c r="AS14" s="4">
        <v>4.9000000000000004</v>
      </c>
      <c r="AT14" s="4"/>
      <c r="AU14" s="4"/>
      <c r="AV14" s="4"/>
      <c r="AW14" s="4">
        <v>2.7</v>
      </c>
      <c r="AX14" s="4">
        <v>0.4</v>
      </c>
      <c r="AY14" s="4">
        <v>4.8</v>
      </c>
      <c r="AZ14" s="4">
        <v>0.7</v>
      </c>
      <c r="BA14" s="4">
        <v>2</v>
      </c>
      <c r="BB14" s="4"/>
      <c r="BC14" s="4"/>
      <c r="BD14" s="4"/>
      <c r="BE14" s="4">
        <v>11.4</v>
      </c>
      <c r="BF14" s="4">
        <v>4.5999999999999996</v>
      </c>
    </row>
    <row r="15" spans="1:58">
      <c r="A15" s="2" t="s">
        <v>128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>
        <v>270</v>
      </c>
      <c r="R15" s="4"/>
      <c r="S15" s="4">
        <v>90</v>
      </c>
      <c r="T15" s="4">
        <v>340</v>
      </c>
      <c r="U15" s="4">
        <v>160</v>
      </c>
      <c r="V15" s="4"/>
      <c r="W15" s="4"/>
      <c r="X15" s="4"/>
      <c r="Y15" s="4"/>
      <c r="Z15" s="4"/>
      <c r="AA15" s="4">
        <v>33.799999999999997</v>
      </c>
      <c r="AB15" s="4"/>
      <c r="AC15" s="4"/>
      <c r="AD15" s="4"/>
      <c r="AE15" s="4"/>
      <c r="AF15" s="4"/>
      <c r="AG15" s="4"/>
      <c r="AH15" s="4"/>
      <c r="AI15" s="4"/>
      <c r="AJ15" s="4"/>
      <c r="AK15" s="4">
        <v>16.7</v>
      </c>
      <c r="AL15" s="4">
        <v>39.700000000000003</v>
      </c>
      <c r="AM15" s="4"/>
      <c r="AN15" s="4">
        <v>25</v>
      </c>
      <c r="AO15" s="4"/>
      <c r="AP15" s="4">
        <v>2.1</v>
      </c>
      <c r="AQ15" s="4"/>
      <c r="AR15" s="4"/>
      <c r="AS15" s="4"/>
      <c r="AT15" s="4"/>
      <c r="AU15" s="4"/>
      <c r="AV15" s="4"/>
      <c r="AW15" s="4">
        <v>3.4</v>
      </c>
      <c r="AX15" s="4"/>
      <c r="AY15" s="4"/>
      <c r="AZ15" s="4"/>
      <c r="BA15" s="4"/>
      <c r="BB15" s="4"/>
      <c r="BC15" s="4"/>
      <c r="BD15" s="4"/>
      <c r="BE15" s="4"/>
      <c r="BF15" s="4"/>
    </row>
    <row r="16" spans="1:58">
      <c r="A16" s="2" t="s">
        <v>129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 t="s">
        <v>130</v>
      </c>
      <c r="R16" s="4"/>
      <c r="S16" s="4" t="s">
        <v>131</v>
      </c>
      <c r="T16" s="4" t="s">
        <v>132</v>
      </c>
      <c r="U16" s="4" t="s">
        <v>133</v>
      </c>
      <c r="V16" s="4"/>
      <c r="W16" s="4"/>
      <c r="X16" s="4"/>
      <c r="Y16" s="4"/>
      <c r="Z16" s="4"/>
      <c r="AA16" s="4" t="s">
        <v>134</v>
      </c>
      <c r="AB16" s="4"/>
      <c r="AC16" s="4"/>
      <c r="AD16" s="4"/>
      <c r="AE16" s="4"/>
      <c r="AF16" s="4"/>
      <c r="AG16" s="4"/>
      <c r="AH16" s="4"/>
      <c r="AI16" s="4"/>
      <c r="AJ16" s="4"/>
      <c r="AK16" s="4" t="s">
        <v>135</v>
      </c>
      <c r="AL16" s="4" t="s">
        <v>136</v>
      </c>
      <c r="AM16" s="4"/>
      <c r="AN16" s="4" t="s">
        <v>137</v>
      </c>
      <c r="AO16" s="4"/>
      <c r="AP16" s="4" t="s">
        <v>138</v>
      </c>
      <c r="AQ16" s="4"/>
      <c r="AR16" s="4"/>
      <c r="AS16" s="4"/>
      <c r="AT16" s="4"/>
      <c r="AU16" s="4"/>
      <c r="AV16" s="4"/>
      <c r="AW16" s="4" t="s">
        <v>139</v>
      </c>
      <c r="AX16" s="4"/>
      <c r="AY16" s="4"/>
      <c r="AZ16" s="4"/>
      <c r="BA16" s="4"/>
      <c r="BB16" s="4"/>
      <c r="BC16" s="4"/>
      <c r="BD16" s="4"/>
      <c r="BE16" s="4"/>
      <c r="BF16" s="4"/>
    </row>
    <row r="17" spans="1:58">
      <c r="A17" s="2" t="s">
        <v>140</v>
      </c>
      <c r="B17" s="4">
        <v>52.86</v>
      </c>
      <c r="C17" s="4">
        <v>15.31</v>
      </c>
      <c r="D17" s="4">
        <v>10.74</v>
      </c>
      <c r="E17" s="4">
        <v>0.17</v>
      </c>
      <c r="F17" s="4">
        <v>6.3</v>
      </c>
      <c r="G17" s="4">
        <v>11.04</v>
      </c>
      <c r="H17" s="4">
        <v>2.21</v>
      </c>
      <c r="I17" s="4">
        <v>0.62</v>
      </c>
      <c r="J17" s="4">
        <v>1.08</v>
      </c>
      <c r="K17" s="4">
        <v>0.13</v>
      </c>
      <c r="L17" s="4"/>
      <c r="M17" s="4"/>
      <c r="N17" s="4">
        <v>35</v>
      </c>
      <c r="O17" s="4" t="s">
        <v>73</v>
      </c>
      <c r="P17" s="4">
        <v>272</v>
      </c>
      <c r="Q17" s="4">
        <v>100</v>
      </c>
      <c r="R17" s="4">
        <v>43</v>
      </c>
      <c r="S17" s="4">
        <v>70</v>
      </c>
      <c r="T17" s="4">
        <v>110</v>
      </c>
      <c r="U17" s="4">
        <v>80</v>
      </c>
      <c r="V17" s="4">
        <v>18</v>
      </c>
      <c r="W17" s="4">
        <v>1.3</v>
      </c>
      <c r="X17" s="4" t="s">
        <v>68</v>
      </c>
      <c r="Y17" s="4">
        <v>19</v>
      </c>
      <c r="Z17" s="4">
        <v>199</v>
      </c>
      <c r="AA17" s="4">
        <v>23</v>
      </c>
      <c r="AB17" s="4">
        <v>92</v>
      </c>
      <c r="AC17" s="4">
        <v>7.4</v>
      </c>
      <c r="AD17" s="4" t="s">
        <v>69</v>
      </c>
      <c r="AE17" s="4"/>
      <c r="AF17" s="4"/>
      <c r="AG17" s="4"/>
      <c r="AH17" s="4"/>
      <c r="AI17" s="4"/>
      <c r="AJ17" s="4">
        <v>175</v>
      </c>
      <c r="AK17" s="4">
        <v>10.8</v>
      </c>
      <c r="AL17" s="4">
        <v>23.7</v>
      </c>
      <c r="AM17" s="4"/>
      <c r="AN17" s="4">
        <v>13.2</v>
      </c>
      <c r="AO17" s="4">
        <v>3.3</v>
      </c>
      <c r="AP17" s="4"/>
      <c r="AQ17" s="4"/>
      <c r="AR17" s="4">
        <v>0.59</v>
      </c>
      <c r="AS17" s="4">
        <v>3.9</v>
      </c>
      <c r="AT17" s="4">
        <v>0.79</v>
      </c>
      <c r="AU17" s="4">
        <v>2.2999999999999998</v>
      </c>
      <c r="AV17" s="4"/>
      <c r="AW17" s="4">
        <v>2.1</v>
      </c>
      <c r="AX17" s="4">
        <v>0.31</v>
      </c>
      <c r="AY17" s="4"/>
      <c r="AZ17" s="4"/>
      <c r="BA17" s="4" t="s">
        <v>70</v>
      </c>
      <c r="BB17" s="4">
        <v>0.05</v>
      </c>
      <c r="BC17" s="4"/>
      <c r="BD17" s="4" t="s">
        <v>71</v>
      </c>
      <c r="BE17" s="4">
        <v>2.2000000000000002</v>
      </c>
      <c r="BF17" s="4">
        <v>0.52</v>
      </c>
    </row>
    <row r="18" spans="1:58">
      <c r="A18" s="2" t="s">
        <v>141</v>
      </c>
      <c r="B18" s="4">
        <v>52.4</v>
      </c>
      <c r="C18" s="4">
        <v>15.4</v>
      </c>
      <c r="D18" s="4">
        <v>10.7</v>
      </c>
      <c r="E18" s="4">
        <v>0.16300000000000001</v>
      </c>
      <c r="F18" s="4">
        <v>6.37</v>
      </c>
      <c r="G18" s="4">
        <v>10.9</v>
      </c>
      <c r="H18" s="4">
        <v>2.14</v>
      </c>
      <c r="I18" s="4">
        <v>0.626</v>
      </c>
      <c r="J18" s="4">
        <v>1.06</v>
      </c>
      <c r="K18" s="4">
        <v>0.13</v>
      </c>
      <c r="L18" s="4"/>
      <c r="M18" s="4"/>
      <c r="N18" s="4">
        <v>36</v>
      </c>
      <c r="O18" s="4">
        <v>1.3</v>
      </c>
      <c r="P18" s="4">
        <v>262</v>
      </c>
      <c r="Q18" s="4">
        <v>92</v>
      </c>
      <c r="R18" s="4">
        <v>43</v>
      </c>
      <c r="S18" s="4">
        <v>70</v>
      </c>
      <c r="T18" s="4">
        <v>110</v>
      </c>
      <c r="U18" s="4">
        <v>80</v>
      </c>
      <c r="V18" s="4">
        <v>17</v>
      </c>
      <c r="W18" s="4">
        <v>1</v>
      </c>
      <c r="X18" s="4">
        <v>1.2</v>
      </c>
      <c r="Y18" s="4">
        <v>21</v>
      </c>
      <c r="Z18" s="4">
        <v>190</v>
      </c>
      <c r="AA18" s="4">
        <v>24</v>
      </c>
      <c r="AB18" s="4">
        <v>94</v>
      </c>
      <c r="AC18" s="4">
        <v>7.9</v>
      </c>
      <c r="AD18" s="4">
        <v>0.6</v>
      </c>
      <c r="AE18" s="4"/>
      <c r="AF18" s="4"/>
      <c r="AG18" s="4"/>
      <c r="AH18" s="4"/>
      <c r="AI18" s="4"/>
      <c r="AJ18" s="4">
        <v>182</v>
      </c>
      <c r="AK18" s="4">
        <v>10</v>
      </c>
      <c r="AL18" s="4">
        <v>23</v>
      </c>
      <c r="AM18" s="4"/>
      <c r="AN18" s="4">
        <v>13</v>
      </c>
      <c r="AO18" s="4">
        <v>3.3</v>
      </c>
      <c r="AP18" s="4"/>
      <c r="AQ18" s="4"/>
      <c r="AR18" s="4">
        <v>0.63</v>
      </c>
      <c r="AS18" s="4">
        <v>3.6</v>
      </c>
      <c r="AT18" s="4">
        <v>0.76</v>
      </c>
      <c r="AU18" s="4">
        <v>2.5</v>
      </c>
      <c r="AV18" s="4"/>
      <c r="AW18" s="4">
        <v>2.1</v>
      </c>
      <c r="AX18" s="4">
        <v>0.33</v>
      </c>
      <c r="AY18" s="4"/>
      <c r="AZ18" s="4"/>
      <c r="BA18" s="4">
        <v>0.3</v>
      </c>
      <c r="BB18" s="4">
        <v>0.2</v>
      </c>
      <c r="BC18" s="4"/>
      <c r="BD18" s="4">
        <v>0.03</v>
      </c>
      <c r="BE18" s="4">
        <v>2.4</v>
      </c>
      <c r="BF18" s="4">
        <v>0.53</v>
      </c>
    </row>
    <row r="19" spans="1:58">
      <c r="A19" s="2" t="s">
        <v>142</v>
      </c>
      <c r="B19" s="4">
        <v>50.49</v>
      </c>
      <c r="C19" s="4">
        <v>19.73</v>
      </c>
      <c r="D19" s="4">
        <v>6.09</v>
      </c>
      <c r="E19" s="4">
        <v>0.11</v>
      </c>
      <c r="F19" s="4">
        <v>0.5</v>
      </c>
      <c r="G19" s="4">
        <v>8.0500000000000007</v>
      </c>
      <c r="H19" s="4">
        <v>6.98</v>
      </c>
      <c r="I19" s="4">
        <v>1.67</v>
      </c>
      <c r="J19" s="4">
        <v>0.28000000000000003</v>
      </c>
      <c r="K19" s="4">
        <v>0.12</v>
      </c>
      <c r="L19" s="4"/>
      <c r="M19" s="4"/>
      <c r="N19" s="4">
        <v>1</v>
      </c>
      <c r="O19" s="4">
        <v>3</v>
      </c>
      <c r="P19" s="4">
        <v>9</v>
      </c>
      <c r="Q19" s="4"/>
      <c r="R19" s="4"/>
      <c r="S19" s="4"/>
      <c r="T19" s="4"/>
      <c r="U19" s="4"/>
      <c r="V19" s="4"/>
      <c r="W19" s="4"/>
      <c r="X19" s="4"/>
      <c r="Y19" s="4"/>
      <c r="Z19" s="4">
        <v>1196</v>
      </c>
      <c r="AA19" s="4"/>
      <c r="AB19" s="4">
        <v>530</v>
      </c>
      <c r="AC19" s="4"/>
      <c r="AD19" s="4"/>
      <c r="AE19" s="4"/>
      <c r="AF19" s="4"/>
      <c r="AG19" s="4"/>
      <c r="AH19" s="4"/>
      <c r="AI19" s="4"/>
      <c r="AJ19" s="4">
        <v>347</v>
      </c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</row>
    <row r="20" spans="1:58">
      <c r="A20" s="2" t="s">
        <v>143</v>
      </c>
      <c r="B20" s="4" t="s">
        <v>144</v>
      </c>
      <c r="C20" s="4" t="s">
        <v>145</v>
      </c>
      <c r="D20" s="4" t="s">
        <v>146</v>
      </c>
      <c r="E20" s="4" t="s">
        <v>147</v>
      </c>
      <c r="F20" s="4" t="s">
        <v>148</v>
      </c>
      <c r="G20" s="4" t="s">
        <v>149</v>
      </c>
      <c r="H20" s="4" t="s">
        <v>150</v>
      </c>
      <c r="I20" s="4" t="s">
        <v>151</v>
      </c>
      <c r="J20" s="4" t="s">
        <v>152</v>
      </c>
      <c r="K20" s="4" t="s">
        <v>153</v>
      </c>
      <c r="L20" s="4"/>
      <c r="M20" s="4"/>
      <c r="N20" s="4" t="s">
        <v>154</v>
      </c>
      <c r="O20" s="4" t="s">
        <v>155</v>
      </c>
      <c r="P20" s="4" t="s">
        <v>156</v>
      </c>
      <c r="Q20" s="4"/>
      <c r="R20" s="4"/>
      <c r="S20" s="4"/>
      <c r="T20" s="4"/>
      <c r="U20" s="4"/>
      <c r="V20" s="4"/>
      <c r="W20" s="4"/>
      <c r="X20" s="4"/>
      <c r="Y20" s="4"/>
      <c r="Z20" s="4" t="s">
        <v>157</v>
      </c>
      <c r="AA20" s="4"/>
      <c r="AB20" s="4" t="s">
        <v>158</v>
      </c>
      <c r="AC20" s="4"/>
      <c r="AD20" s="4"/>
      <c r="AE20" s="4"/>
      <c r="AF20" s="4"/>
      <c r="AG20" s="4"/>
      <c r="AH20" s="4"/>
      <c r="AI20" s="4"/>
      <c r="AJ20" s="4" t="s">
        <v>159</v>
      </c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</row>
    <row r="21" spans="1:58">
      <c r="A21" s="2" t="s">
        <v>160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>
        <v>3</v>
      </c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 t="s">
        <v>161</v>
      </c>
      <c r="AL21" s="4" t="s">
        <v>162</v>
      </c>
      <c r="AM21" s="4"/>
      <c r="AN21" s="4">
        <v>1170</v>
      </c>
      <c r="AO21" s="4">
        <v>164</v>
      </c>
      <c r="AP21" s="4">
        <v>50.5</v>
      </c>
      <c r="AQ21" s="4">
        <v>125</v>
      </c>
      <c r="AR21" s="4">
        <v>14.7</v>
      </c>
      <c r="AS21" s="4"/>
      <c r="AT21" s="4"/>
      <c r="AU21" s="4"/>
      <c r="AV21" s="4"/>
      <c r="AW21" s="4">
        <v>12.2</v>
      </c>
      <c r="AX21" s="4">
        <v>1.1399999999999999</v>
      </c>
      <c r="AY21" s="4"/>
      <c r="AZ21" s="4">
        <v>2.4500000000000002</v>
      </c>
      <c r="BA21" s="4"/>
      <c r="BB21" s="4"/>
      <c r="BC21" s="4"/>
      <c r="BD21" s="4"/>
      <c r="BE21" s="4"/>
      <c r="BF21" s="4">
        <v>4.5999999999999996</v>
      </c>
    </row>
    <row r="22" spans="1:58">
      <c r="A22" s="2" t="s">
        <v>163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 t="s">
        <v>164</v>
      </c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 t="s">
        <v>165</v>
      </c>
      <c r="AL22" s="4" t="s">
        <v>166</v>
      </c>
      <c r="AM22" s="4"/>
      <c r="AN22" s="4" t="s">
        <v>167</v>
      </c>
      <c r="AO22" s="4" t="s">
        <v>168</v>
      </c>
      <c r="AP22" s="4" t="s">
        <v>169</v>
      </c>
      <c r="AQ22" s="4" t="s">
        <v>170</v>
      </c>
      <c r="AR22" s="4" t="s">
        <v>171</v>
      </c>
      <c r="AS22" s="4"/>
      <c r="AT22" s="4"/>
      <c r="AU22" s="4"/>
      <c r="AV22" s="4"/>
      <c r="AW22" s="4" t="s">
        <v>172</v>
      </c>
      <c r="AX22" s="4" t="s">
        <v>173</v>
      </c>
      <c r="AY22" s="4"/>
      <c r="AZ22" s="4" t="s">
        <v>174</v>
      </c>
      <c r="BA22" s="4"/>
      <c r="BB22" s="4"/>
      <c r="BC22" s="4"/>
      <c r="BD22" s="4"/>
      <c r="BE22" s="4"/>
      <c r="BF22" s="4" t="s">
        <v>175</v>
      </c>
    </row>
    <row r="23" spans="1:58">
      <c r="A23" s="2" t="s">
        <v>176</v>
      </c>
      <c r="B23" s="4">
        <v>48.4</v>
      </c>
      <c r="C23" s="4">
        <v>15.53</v>
      </c>
      <c r="D23" s="4">
        <v>11.1</v>
      </c>
      <c r="E23" s="4">
        <v>0.17</v>
      </c>
      <c r="F23" s="4">
        <v>9.4600000000000009</v>
      </c>
      <c r="G23" s="4">
        <v>13.59</v>
      </c>
      <c r="H23" s="4">
        <v>1.8</v>
      </c>
      <c r="I23" s="4">
        <v>0.02</v>
      </c>
      <c r="J23" s="4">
        <v>0.97</v>
      </c>
      <c r="K23" s="4">
        <v>0.02</v>
      </c>
      <c r="L23" s="4"/>
      <c r="M23" s="4"/>
      <c r="N23" s="4">
        <v>43</v>
      </c>
      <c r="O23" s="4" t="s">
        <v>73</v>
      </c>
      <c r="P23" s="4">
        <v>330</v>
      </c>
      <c r="Q23" s="4">
        <v>380</v>
      </c>
      <c r="R23" s="4">
        <v>50</v>
      </c>
      <c r="S23" s="4">
        <v>180</v>
      </c>
      <c r="T23" s="4">
        <v>120</v>
      </c>
      <c r="U23" s="4">
        <v>70</v>
      </c>
      <c r="V23" s="4">
        <v>16</v>
      </c>
      <c r="W23" s="4"/>
      <c r="X23" s="4"/>
      <c r="Y23" s="4"/>
      <c r="Z23" s="4">
        <v>109</v>
      </c>
      <c r="AA23" s="4">
        <v>15.5</v>
      </c>
      <c r="AB23" s="4">
        <v>15</v>
      </c>
      <c r="AC23" s="4"/>
      <c r="AD23" s="4"/>
      <c r="AE23" s="4"/>
      <c r="AF23" s="4"/>
      <c r="AG23" s="4"/>
      <c r="AH23" s="4"/>
      <c r="AI23" s="4"/>
      <c r="AJ23" s="4">
        <v>8</v>
      </c>
      <c r="AK23" s="4">
        <v>0.7</v>
      </c>
      <c r="AL23" s="4">
        <v>2.2000000000000002</v>
      </c>
      <c r="AM23" s="4"/>
      <c r="AN23" s="4">
        <v>2.6</v>
      </c>
      <c r="AO23" s="4">
        <v>1.2</v>
      </c>
      <c r="AP23" s="4">
        <v>0.59</v>
      </c>
      <c r="AQ23" s="4">
        <v>2</v>
      </c>
      <c r="AR23" s="4"/>
      <c r="AS23" s="4"/>
      <c r="AT23" s="4"/>
      <c r="AU23" s="4"/>
      <c r="AV23" s="4"/>
      <c r="AW23" s="4">
        <v>1.8</v>
      </c>
      <c r="AX23" s="4">
        <v>0.28000000000000003</v>
      </c>
      <c r="AY23" s="4">
        <v>0.6</v>
      </c>
      <c r="AZ23" s="4"/>
      <c r="BA23" s="4"/>
      <c r="BB23" s="4"/>
      <c r="BC23" s="4" t="s">
        <v>68</v>
      </c>
      <c r="BD23" s="4"/>
      <c r="BE23" s="4"/>
      <c r="BF23" s="4"/>
    </row>
    <row r="24" spans="1:58">
      <c r="A24" s="2" t="s">
        <v>177</v>
      </c>
      <c r="B24" s="4" t="s">
        <v>178</v>
      </c>
      <c r="C24" s="4" t="s">
        <v>179</v>
      </c>
      <c r="D24" s="4" t="s">
        <v>180</v>
      </c>
      <c r="E24" s="4" t="s">
        <v>181</v>
      </c>
      <c r="F24" s="4" t="s">
        <v>182</v>
      </c>
      <c r="G24" s="4" t="s">
        <v>183</v>
      </c>
      <c r="H24" s="4" t="s">
        <v>184</v>
      </c>
      <c r="I24" s="4" t="s">
        <v>185</v>
      </c>
      <c r="J24" s="4" t="s">
        <v>117</v>
      </c>
      <c r="K24" s="4" t="s">
        <v>186</v>
      </c>
      <c r="L24" s="4"/>
      <c r="M24" s="4"/>
      <c r="N24" s="4" t="s">
        <v>187</v>
      </c>
      <c r="O24" s="4" t="s">
        <v>188</v>
      </c>
      <c r="P24" s="4">
        <v>310</v>
      </c>
      <c r="Q24" s="4" t="s">
        <v>189</v>
      </c>
      <c r="R24" s="4" t="s">
        <v>190</v>
      </c>
      <c r="S24" s="4" t="s">
        <v>191</v>
      </c>
      <c r="T24" s="4" t="s">
        <v>192</v>
      </c>
      <c r="U24" s="4" t="s">
        <v>113</v>
      </c>
      <c r="V24" s="4" t="s">
        <v>193</v>
      </c>
      <c r="W24" s="4"/>
      <c r="X24" s="4"/>
      <c r="Y24" s="4"/>
      <c r="Z24" s="4" t="s">
        <v>194</v>
      </c>
      <c r="AA24" s="4" t="s">
        <v>193</v>
      </c>
      <c r="AB24" s="4">
        <v>18</v>
      </c>
      <c r="AC24" s="4"/>
      <c r="AD24" s="4"/>
      <c r="AE24" s="4"/>
      <c r="AF24" s="4"/>
      <c r="AG24" s="4"/>
      <c r="AH24" s="4"/>
      <c r="AI24" s="4"/>
      <c r="AJ24" s="4" t="s">
        <v>195</v>
      </c>
      <c r="AK24" s="4" t="s">
        <v>196</v>
      </c>
      <c r="AL24" s="4" t="s">
        <v>197</v>
      </c>
      <c r="AM24" s="4"/>
      <c r="AN24" s="4" t="s">
        <v>198</v>
      </c>
      <c r="AO24" s="4" t="s">
        <v>154</v>
      </c>
      <c r="AP24" s="4" t="s">
        <v>199</v>
      </c>
      <c r="AQ24" s="4" t="s">
        <v>122</v>
      </c>
      <c r="AR24" s="4"/>
      <c r="AS24" s="4"/>
      <c r="AT24" s="4"/>
      <c r="AU24" s="4"/>
      <c r="AV24" s="4"/>
      <c r="AW24" s="4" t="s">
        <v>200</v>
      </c>
      <c r="AX24" s="4" t="s">
        <v>201</v>
      </c>
      <c r="AY24" s="4" t="s">
        <v>202</v>
      </c>
      <c r="AZ24" s="4"/>
      <c r="BA24" s="4"/>
      <c r="BB24" s="4"/>
      <c r="BC24" s="4" t="s">
        <v>203</v>
      </c>
      <c r="BD24" s="4"/>
      <c r="BE24" s="4"/>
      <c r="BF24" s="4"/>
    </row>
    <row r="25" spans="1:58">
      <c r="A25" s="2" t="s">
        <v>204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>
        <v>1010</v>
      </c>
      <c r="AB25" s="4"/>
      <c r="AC25" s="4"/>
      <c r="AD25" s="4"/>
      <c r="AE25" s="4"/>
      <c r="AF25" s="4"/>
      <c r="AG25" s="4"/>
      <c r="AH25" s="4"/>
      <c r="AI25" s="4"/>
      <c r="AJ25" s="4"/>
      <c r="AK25" s="4" t="s">
        <v>161</v>
      </c>
      <c r="AL25" s="4">
        <v>192</v>
      </c>
      <c r="AM25" s="4"/>
      <c r="AN25" s="4">
        <v>1740</v>
      </c>
      <c r="AO25" s="4"/>
      <c r="AP25" s="4"/>
      <c r="AQ25" s="4">
        <v>231</v>
      </c>
      <c r="AR25" s="4">
        <v>33.700000000000003</v>
      </c>
      <c r="AS25" s="4">
        <v>183</v>
      </c>
      <c r="AT25" s="4">
        <v>38.1</v>
      </c>
      <c r="AU25" s="4">
        <v>98.9</v>
      </c>
      <c r="AV25" s="4">
        <v>15.1</v>
      </c>
      <c r="AW25" s="4">
        <v>94.4</v>
      </c>
      <c r="AX25" s="4">
        <v>12.5</v>
      </c>
      <c r="AY25" s="4"/>
      <c r="AZ25" s="4"/>
      <c r="BA25" s="4"/>
      <c r="BB25" s="4"/>
      <c r="BC25" s="4"/>
      <c r="BD25" s="4"/>
      <c r="BE25" s="4">
        <v>25.8</v>
      </c>
      <c r="BF25" s="4"/>
    </row>
    <row r="26" spans="1:58">
      <c r="A26" s="2" t="s">
        <v>205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 t="s">
        <v>206</v>
      </c>
      <c r="AB26" s="4"/>
      <c r="AC26" s="4"/>
      <c r="AD26" s="4"/>
      <c r="AE26" s="4"/>
      <c r="AF26" s="4"/>
      <c r="AG26" s="4"/>
      <c r="AH26" s="4"/>
      <c r="AI26" s="4"/>
      <c r="AJ26" s="4"/>
      <c r="AK26" s="4" t="s">
        <v>207</v>
      </c>
      <c r="AL26" s="4" t="s">
        <v>208</v>
      </c>
      <c r="AM26" s="4"/>
      <c r="AN26" s="4" t="s">
        <v>209</v>
      </c>
      <c r="AO26" s="4"/>
      <c r="AP26" s="4"/>
      <c r="AQ26" s="4" t="s">
        <v>210</v>
      </c>
      <c r="AR26" s="4" t="s">
        <v>211</v>
      </c>
      <c r="AS26" s="4" t="s">
        <v>212</v>
      </c>
      <c r="AT26" s="4" t="s">
        <v>134</v>
      </c>
      <c r="AU26" s="4" t="s">
        <v>213</v>
      </c>
      <c r="AV26" s="4" t="s">
        <v>214</v>
      </c>
      <c r="AW26" s="4" t="s">
        <v>215</v>
      </c>
      <c r="AX26" s="4" t="s">
        <v>216</v>
      </c>
      <c r="AY26" s="4"/>
      <c r="AZ26" s="4"/>
      <c r="BA26" s="4"/>
      <c r="BB26" s="4"/>
      <c r="BC26" s="4"/>
      <c r="BD26" s="4"/>
      <c r="BE26" s="4" t="s">
        <v>217</v>
      </c>
      <c r="BF26" s="4"/>
    </row>
    <row r="27" spans="1:58">
      <c r="A27" s="2" t="s">
        <v>218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>
        <v>1000</v>
      </c>
      <c r="U27" s="4">
        <v>100</v>
      </c>
      <c r="V27" s="4">
        <v>17</v>
      </c>
      <c r="W27" s="4">
        <v>11.3</v>
      </c>
      <c r="X27" s="4">
        <v>72</v>
      </c>
      <c r="Y27" s="4">
        <v>541</v>
      </c>
      <c r="Z27" s="4"/>
      <c r="AA27" s="4"/>
      <c r="AB27" s="4"/>
      <c r="AC27" s="4"/>
      <c r="AD27" s="4"/>
      <c r="AE27" s="4"/>
      <c r="AF27" s="4">
        <v>2</v>
      </c>
      <c r="AG27" s="4" t="s">
        <v>219</v>
      </c>
      <c r="AH27" s="4"/>
      <c r="AI27" s="4">
        <v>43.6</v>
      </c>
      <c r="AJ27" s="4"/>
      <c r="AK27" s="4">
        <v>24.7</v>
      </c>
      <c r="AL27" s="4">
        <v>63.1</v>
      </c>
      <c r="AM27" s="4">
        <v>8</v>
      </c>
      <c r="AN27" s="4">
        <v>34.4</v>
      </c>
      <c r="AO27" s="4">
        <v>13.1</v>
      </c>
      <c r="AP27" s="4">
        <v>0.14000000000000001</v>
      </c>
      <c r="AQ27" s="4">
        <v>15.7</v>
      </c>
      <c r="AR27" s="4">
        <v>3.2</v>
      </c>
      <c r="AS27" s="4">
        <v>22.4</v>
      </c>
      <c r="AT27" s="4">
        <v>4.5999999999999996</v>
      </c>
      <c r="AU27" s="4">
        <v>13.4</v>
      </c>
      <c r="AV27" s="4">
        <v>2.2000000000000002</v>
      </c>
      <c r="AW27" s="4">
        <v>15.8</v>
      </c>
      <c r="AX27" s="4">
        <v>2.5299999999999998</v>
      </c>
      <c r="AY27" s="4"/>
      <c r="AZ27" s="4"/>
      <c r="BA27" s="4">
        <v>2100</v>
      </c>
      <c r="BB27" s="4"/>
      <c r="BC27" s="4"/>
      <c r="BD27" s="4"/>
      <c r="BE27" s="4">
        <v>28.5</v>
      </c>
      <c r="BF27" s="4"/>
    </row>
    <row r="28" spans="1:58">
      <c r="A28" s="2" t="s">
        <v>220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 t="s">
        <v>221</v>
      </c>
      <c r="U28" s="4" t="s">
        <v>112</v>
      </c>
      <c r="V28" s="4" t="s">
        <v>222</v>
      </c>
      <c r="W28" s="4" t="s">
        <v>223</v>
      </c>
      <c r="X28" s="4" t="s">
        <v>224</v>
      </c>
      <c r="Y28" s="4" t="s">
        <v>225</v>
      </c>
      <c r="Z28" s="4"/>
      <c r="AA28" s="4"/>
      <c r="AB28" s="4"/>
      <c r="AC28" s="4"/>
      <c r="AD28" s="4"/>
      <c r="AE28" s="4"/>
      <c r="AF28" s="4" t="s">
        <v>226</v>
      </c>
      <c r="AG28" s="4" t="s">
        <v>227</v>
      </c>
      <c r="AH28" s="4"/>
      <c r="AI28" s="4" t="s">
        <v>136</v>
      </c>
      <c r="AJ28" s="4"/>
      <c r="AK28" s="4" t="s">
        <v>228</v>
      </c>
      <c r="AL28" s="4" t="s">
        <v>229</v>
      </c>
      <c r="AM28" s="4" t="s">
        <v>230</v>
      </c>
      <c r="AN28" s="4" t="s">
        <v>231</v>
      </c>
      <c r="AO28" s="4" t="s">
        <v>232</v>
      </c>
      <c r="AP28" s="4" t="s">
        <v>233</v>
      </c>
      <c r="AQ28" s="4" t="s">
        <v>234</v>
      </c>
      <c r="AR28" s="4" t="s">
        <v>235</v>
      </c>
      <c r="AS28" s="4" t="s">
        <v>236</v>
      </c>
      <c r="AT28" s="4" t="s">
        <v>237</v>
      </c>
      <c r="AU28" s="4" t="s">
        <v>238</v>
      </c>
      <c r="AV28" s="4" t="s">
        <v>239</v>
      </c>
      <c r="AW28" s="4" t="s">
        <v>240</v>
      </c>
      <c r="AX28" s="4" t="s">
        <v>241</v>
      </c>
      <c r="AY28" s="4"/>
      <c r="AZ28" s="4"/>
      <c r="BA28" s="4" t="s">
        <v>242</v>
      </c>
      <c r="BB28" s="4"/>
      <c r="BC28" s="4"/>
      <c r="BD28" s="4"/>
      <c r="BE28" s="4" t="s">
        <v>243</v>
      </c>
      <c r="BF28" s="4"/>
    </row>
    <row r="29" spans="1:58">
      <c r="A29" s="2" t="s">
        <v>244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>
        <v>17</v>
      </c>
      <c r="S29" s="4"/>
      <c r="T29" s="4">
        <v>180</v>
      </c>
      <c r="U29" s="4"/>
      <c r="V29" s="4"/>
      <c r="W29" s="4"/>
      <c r="X29" s="4"/>
      <c r="Y29" s="4"/>
      <c r="Z29" s="4"/>
      <c r="AA29" s="4">
        <v>140</v>
      </c>
      <c r="AB29" s="4"/>
      <c r="AC29" s="4"/>
      <c r="AD29" s="4">
        <v>25</v>
      </c>
      <c r="AE29" s="4"/>
      <c r="AF29" s="4"/>
      <c r="AG29" s="4"/>
      <c r="AH29" s="4"/>
      <c r="AI29" s="4"/>
      <c r="AJ29" s="4"/>
      <c r="AK29" s="4">
        <v>265</v>
      </c>
      <c r="AL29" s="4">
        <v>500</v>
      </c>
      <c r="AM29" s="4">
        <v>49.3</v>
      </c>
      <c r="AN29" s="4">
        <v>161</v>
      </c>
      <c r="AO29" s="4">
        <v>23.4</v>
      </c>
      <c r="AP29" s="4">
        <v>3.97</v>
      </c>
      <c r="AQ29" s="4">
        <v>22.2</v>
      </c>
      <c r="AR29" s="4">
        <v>3.69</v>
      </c>
      <c r="AS29" s="4">
        <v>24.4</v>
      </c>
      <c r="AT29" s="4">
        <v>5.2</v>
      </c>
      <c r="AU29" s="4">
        <v>14.9</v>
      </c>
      <c r="AV29" s="4">
        <v>2.4500000000000002</v>
      </c>
      <c r="AW29" s="4">
        <v>15</v>
      </c>
      <c r="AX29" s="4">
        <v>2.41</v>
      </c>
      <c r="AY29" s="4"/>
      <c r="AZ29" s="4"/>
      <c r="BA29" s="4"/>
      <c r="BB29" s="4"/>
      <c r="BC29" s="4"/>
      <c r="BD29" s="4"/>
      <c r="BE29" s="4">
        <v>52.9</v>
      </c>
      <c r="BF29" s="4">
        <v>148</v>
      </c>
    </row>
    <row r="30" spans="1:58">
      <c r="A30" s="2" t="s">
        <v>245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 t="s">
        <v>246</v>
      </c>
      <c r="S30" s="4"/>
      <c r="T30" s="4" t="s">
        <v>247</v>
      </c>
      <c r="U30" s="4"/>
      <c r="V30" s="4"/>
      <c r="W30" s="4"/>
      <c r="X30" s="4"/>
      <c r="Y30" s="4"/>
      <c r="Z30" s="4"/>
      <c r="AA30" s="4" t="s">
        <v>248</v>
      </c>
      <c r="AB30" s="4"/>
      <c r="AC30" s="4"/>
      <c r="AD30" s="4" t="s">
        <v>249</v>
      </c>
      <c r="AE30" s="4"/>
      <c r="AF30" s="4"/>
      <c r="AG30" s="4"/>
      <c r="AH30" s="4"/>
      <c r="AI30" s="4"/>
      <c r="AJ30" s="4"/>
      <c r="AK30" s="4" t="s">
        <v>250</v>
      </c>
      <c r="AL30" s="4" t="s">
        <v>251</v>
      </c>
      <c r="AM30" s="4" t="s">
        <v>252</v>
      </c>
      <c r="AN30" s="4" t="s">
        <v>253</v>
      </c>
      <c r="AO30" s="4" t="s">
        <v>217</v>
      </c>
      <c r="AP30" s="4" t="s">
        <v>254</v>
      </c>
      <c r="AQ30" s="4" t="s">
        <v>217</v>
      </c>
      <c r="AR30" s="4" t="s">
        <v>255</v>
      </c>
      <c r="AS30" s="4" t="s">
        <v>256</v>
      </c>
      <c r="AT30" s="4" t="s">
        <v>257</v>
      </c>
      <c r="AU30" s="4" t="s">
        <v>240</v>
      </c>
      <c r="AV30" s="4" t="s">
        <v>258</v>
      </c>
      <c r="AW30" s="4" t="s">
        <v>240</v>
      </c>
      <c r="AX30" s="4" t="s">
        <v>259</v>
      </c>
      <c r="AY30" s="4"/>
      <c r="AZ30" s="4"/>
      <c r="BA30" s="4"/>
      <c r="BB30" s="4"/>
      <c r="BC30" s="4"/>
      <c r="BD30" s="4"/>
      <c r="BE30" s="4" t="s">
        <v>260</v>
      </c>
      <c r="BF30" s="4" t="s">
        <v>261</v>
      </c>
    </row>
    <row r="31" spans="1:58">
      <c r="A31" s="2" t="s">
        <v>262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>
        <v>47</v>
      </c>
      <c r="S31" s="4"/>
      <c r="T31" s="4">
        <v>430</v>
      </c>
      <c r="U31" s="4"/>
      <c r="V31" s="4"/>
      <c r="W31" s="4"/>
      <c r="X31" s="4"/>
      <c r="Y31" s="4"/>
      <c r="Z31" s="4"/>
      <c r="AA31" s="4">
        <v>181</v>
      </c>
      <c r="AB31" s="4"/>
      <c r="AC31" s="4"/>
      <c r="AD31" s="4">
        <v>21</v>
      </c>
      <c r="AE31" s="4"/>
      <c r="AF31" s="4"/>
      <c r="AG31" s="4"/>
      <c r="AH31" s="4"/>
      <c r="AI31" s="4"/>
      <c r="AJ31" s="4"/>
      <c r="AK31" s="4">
        <v>812</v>
      </c>
      <c r="AL31" s="4">
        <v>1460</v>
      </c>
      <c r="AM31" s="4">
        <v>138</v>
      </c>
      <c r="AN31" s="4">
        <v>428</v>
      </c>
      <c r="AO31" s="4">
        <v>53.4</v>
      </c>
      <c r="AP31" s="4">
        <v>8.73</v>
      </c>
      <c r="AQ31" s="4"/>
      <c r="AR31" s="4"/>
      <c r="AS31" s="4">
        <v>34.1</v>
      </c>
      <c r="AT31" s="4">
        <v>6.88</v>
      </c>
      <c r="AU31" s="4">
        <v>21.1</v>
      </c>
      <c r="AV31" s="4">
        <v>3</v>
      </c>
      <c r="AW31" s="4">
        <v>17.8</v>
      </c>
      <c r="AX31" s="4">
        <v>2.79</v>
      </c>
      <c r="AY31" s="4"/>
      <c r="AZ31" s="4"/>
      <c r="BA31" s="4"/>
      <c r="BB31" s="4"/>
      <c r="BC31" s="4"/>
      <c r="BD31" s="4"/>
      <c r="BE31" s="4">
        <v>36</v>
      </c>
      <c r="BF31" s="4">
        <v>457</v>
      </c>
    </row>
    <row r="32" spans="1:58">
      <c r="A32" s="2" t="s">
        <v>263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 t="s">
        <v>264</v>
      </c>
      <c r="S32" s="4"/>
      <c r="T32" s="4" t="s">
        <v>265</v>
      </c>
      <c r="U32" s="4"/>
      <c r="V32" s="4"/>
      <c r="W32" s="4"/>
      <c r="X32" s="4"/>
      <c r="Y32" s="4"/>
      <c r="Z32" s="4"/>
      <c r="AA32" s="4" t="s">
        <v>212</v>
      </c>
      <c r="AB32" s="4"/>
      <c r="AC32" s="4"/>
      <c r="AD32" s="4" t="s">
        <v>266</v>
      </c>
      <c r="AE32" s="4"/>
      <c r="AF32" s="4"/>
      <c r="AG32" s="4"/>
      <c r="AH32" s="4"/>
      <c r="AI32" s="4"/>
      <c r="AJ32" s="4"/>
      <c r="AK32" s="4" t="s">
        <v>267</v>
      </c>
      <c r="AL32" s="4" t="s">
        <v>268</v>
      </c>
      <c r="AM32" s="4" t="s">
        <v>269</v>
      </c>
      <c r="AN32" s="4" t="s">
        <v>270</v>
      </c>
      <c r="AO32" s="4" t="s">
        <v>264</v>
      </c>
      <c r="AP32" s="4" t="s">
        <v>271</v>
      </c>
      <c r="AQ32" s="4"/>
      <c r="AR32" s="4"/>
      <c r="AS32" s="4" t="s">
        <v>272</v>
      </c>
      <c r="AT32" s="4" t="s">
        <v>273</v>
      </c>
      <c r="AU32" s="4" t="s">
        <v>274</v>
      </c>
      <c r="AV32" s="4" t="s">
        <v>275</v>
      </c>
      <c r="AW32" s="4" t="s">
        <v>276</v>
      </c>
      <c r="AX32" s="4" t="s">
        <v>277</v>
      </c>
      <c r="AY32" s="4"/>
      <c r="AZ32" s="4"/>
      <c r="BA32" s="4"/>
      <c r="BB32" s="4"/>
      <c r="BC32" s="4"/>
      <c r="BD32" s="4"/>
      <c r="BE32" s="4" t="s">
        <v>278</v>
      </c>
      <c r="BF32" s="4" t="s">
        <v>279</v>
      </c>
    </row>
    <row r="33" spans="1:58">
      <c r="A33" s="2" t="s">
        <v>280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>
        <v>46</v>
      </c>
      <c r="S33" s="4"/>
      <c r="T33" s="4">
        <v>420</v>
      </c>
      <c r="U33" s="4"/>
      <c r="V33" s="4"/>
      <c r="W33" s="4"/>
      <c r="X33" s="4"/>
      <c r="Y33" s="4"/>
      <c r="Z33" s="4"/>
      <c r="AA33" s="4">
        <v>174</v>
      </c>
      <c r="AB33" s="4"/>
      <c r="AC33" s="4"/>
      <c r="AD33" s="4">
        <v>20</v>
      </c>
      <c r="AE33" s="4"/>
      <c r="AF33" s="4"/>
      <c r="AG33" s="4"/>
      <c r="AH33" s="4"/>
      <c r="AI33" s="4"/>
      <c r="AJ33" s="4"/>
      <c r="AK33" s="4">
        <v>788</v>
      </c>
      <c r="AL33" s="4">
        <v>1360</v>
      </c>
      <c r="AM33" s="4">
        <v>129</v>
      </c>
      <c r="AN33" s="4">
        <v>400</v>
      </c>
      <c r="AO33" s="4">
        <v>50</v>
      </c>
      <c r="AP33" s="4">
        <v>8.1999999999999993</v>
      </c>
      <c r="AQ33" s="4"/>
      <c r="AR33" s="4">
        <v>5</v>
      </c>
      <c r="AS33" s="4">
        <v>32.799999999999997</v>
      </c>
      <c r="AT33" s="4">
        <v>6.54</v>
      </c>
      <c r="AU33" s="4">
        <v>20.3</v>
      </c>
      <c r="AV33" s="4">
        <v>2.89</v>
      </c>
      <c r="AW33" s="4">
        <v>18.7</v>
      </c>
      <c r="AX33" s="4">
        <v>2.64</v>
      </c>
      <c r="AY33" s="4"/>
      <c r="AZ33" s="4"/>
      <c r="BA33" s="4"/>
      <c r="BB33" s="4"/>
      <c r="BC33" s="4"/>
      <c r="BD33" s="4"/>
      <c r="BE33" s="4">
        <v>38.1</v>
      </c>
      <c r="BF33" s="4">
        <v>418</v>
      </c>
    </row>
    <row r="34" spans="1:58">
      <c r="A34" s="2" t="s">
        <v>281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 t="s">
        <v>282</v>
      </c>
      <c r="S34" s="4"/>
      <c r="T34" s="4" t="s">
        <v>283</v>
      </c>
      <c r="U34" s="4"/>
      <c r="V34" s="4"/>
      <c r="W34" s="4"/>
      <c r="X34" s="4"/>
      <c r="Y34" s="4"/>
      <c r="Z34" s="4"/>
      <c r="AA34" s="4" t="s">
        <v>284</v>
      </c>
      <c r="AB34" s="4"/>
      <c r="AC34" s="4"/>
      <c r="AD34" s="4" t="s">
        <v>285</v>
      </c>
      <c r="AE34" s="4"/>
      <c r="AF34" s="4"/>
      <c r="AG34" s="4"/>
      <c r="AH34" s="4"/>
      <c r="AI34" s="4"/>
      <c r="AJ34" s="4"/>
      <c r="AK34" s="4" t="s">
        <v>286</v>
      </c>
      <c r="AL34" s="4" t="s">
        <v>287</v>
      </c>
      <c r="AM34" s="4" t="s">
        <v>288</v>
      </c>
      <c r="AN34" s="4" t="s">
        <v>289</v>
      </c>
      <c r="AO34" s="4" t="s">
        <v>290</v>
      </c>
      <c r="AP34" s="4" t="s">
        <v>291</v>
      </c>
      <c r="AQ34" s="4"/>
      <c r="AR34" s="4" t="s">
        <v>292</v>
      </c>
      <c r="AS34" s="4" t="s">
        <v>293</v>
      </c>
      <c r="AT34" s="4" t="s">
        <v>294</v>
      </c>
      <c r="AU34" s="4" t="s">
        <v>295</v>
      </c>
      <c r="AV34" s="4" t="s">
        <v>277</v>
      </c>
      <c r="AW34" s="4" t="s">
        <v>296</v>
      </c>
      <c r="AX34" s="4" t="s">
        <v>297</v>
      </c>
      <c r="AY34" s="4"/>
      <c r="AZ34" s="4"/>
      <c r="BA34" s="4"/>
      <c r="BB34" s="4"/>
      <c r="BC34" s="4"/>
      <c r="BD34" s="4"/>
      <c r="BE34" s="4" t="s">
        <v>298</v>
      </c>
      <c r="BF34" s="4">
        <v>396</v>
      </c>
    </row>
    <row r="35" spans="1:58">
      <c r="A35" s="2" t="s">
        <v>299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 t="s">
        <v>67</v>
      </c>
      <c r="R35" s="4"/>
      <c r="S35" s="4" t="s">
        <v>67</v>
      </c>
      <c r="T35" s="4"/>
      <c r="U35" s="4">
        <v>30</v>
      </c>
      <c r="V35" s="4">
        <v>16</v>
      </c>
      <c r="W35" s="4">
        <v>2.1</v>
      </c>
      <c r="X35" s="4">
        <v>19</v>
      </c>
      <c r="Y35" s="4">
        <v>265</v>
      </c>
      <c r="Z35" s="4"/>
      <c r="AA35" s="4">
        <v>41.8</v>
      </c>
      <c r="AB35" s="4"/>
      <c r="AC35" s="4">
        <v>16.2</v>
      </c>
      <c r="AD35" s="4">
        <v>3</v>
      </c>
      <c r="AE35" s="4"/>
      <c r="AF35" s="4" t="s">
        <v>71</v>
      </c>
      <c r="AG35" s="4">
        <v>3</v>
      </c>
      <c r="AH35" s="4">
        <v>1.2</v>
      </c>
      <c r="AI35" s="4">
        <v>20.8</v>
      </c>
      <c r="AJ35" s="4"/>
      <c r="AK35" s="4">
        <v>20.2</v>
      </c>
      <c r="AL35" s="4">
        <v>49.9</v>
      </c>
      <c r="AM35" s="4">
        <v>5.9</v>
      </c>
      <c r="AN35" s="4">
        <v>24.9</v>
      </c>
      <c r="AO35" s="4">
        <v>5.9</v>
      </c>
      <c r="AP35" s="4">
        <v>0.3</v>
      </c>
      <c r="AQ35" s="4">
        <v>5</v>
      </c>
      <c r="AR35" s="4">
        <v>0.99</v>
      </c>
      <c r="AS35" s="4">
        <v>5.9</v>
      </c>
      <c r="AT35" s="4"/>
      <c r="AU35" s="4"/>
      <c r="AV35" s="4">
        <v>0.7</v>
      </c>
      <c r="AW35" s="4">
        <v>4.82</v>
      </c>
      <c r="AX35" s="4">
        <v>0.77</v>
      </c>
      <c r="AY35" s="4">
        <v>4.4000000000000004</v>
      </c>
      <c r="AZ35" s="4">
        <v>1.81</v>
      </c>
      <c r="BA35" s="4">
        <v>1.8</v>
      </c>
      <c r="BB35" s="4">
        <v>1.5</v>
      </c>
      <c r="BC35" s="4">
        <v>20</v>
      </c>
      <c r="BD35" s="4">
        <v>0.5</v>
      </c>
      <c r="BE35" s="4">
        <v>26.4</v>
      </c>
      <c r="BF35" s="4">
        <v>9.6</v>
      </c>
    </row>
    <row r="36" spans="1:58">
      <c r="A36" s="2" t="s">
        <v>300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 t="s">
        <v>301</v>
      </c>
      <c r="R36" s="4"/>
      <c r="S36" s="4" t="s">
        <v>302</v>
      </c>
      <c r="T36" s="4"/>
      <c r="U36" s="4" t="s">
        <v>303</v>
      </c>
      <c r="V36" s="4" t="s">
        <v>304</v>
      </c>
      <c r="W36" s="4" t="s">
        <v>305</v>
      </c>
      <c r="X36" s="4" t="s">
        <v>306</v>
      </c>
      <c r="Y36" s="4" t="s">
        <v>307</v>
      </c>
      <c r="Z36" s="4"/>
      <c r="AA36" s="4" t="s">
        <v>308</v>
      </c>
      <c r="AB36" s="4"/>
      <c r="AC36" s="4" t="s">
        <v>309</v>
      </c>
      <c r="AD36" s="4" t="s">
        <v>310</v>
      </c>
      <c r="AE36" s="4"/>
      <c r="AF36" s="4" t="s">
        <v>311</v>
      </c>
      <c r="AG36" s="4" t="s">
        <v>312</v>
      </c>
      <c r="AH36" s="4" t="s">
        <v>313</v>
      </c>
      <c r="AI36" s="4" t="s">
        <v>314</v>
      </c>
      <c r="AJ36" s="4"/>
      <c r="AK36" s="4" t="s">
        <v>315</v>
      </c>
      <c r="AL36" s="4" t="s">
        <v>316</v>
      </c>
      <c r="AM36" s="4" t="s">
        <v>317</v>
      </c>
      <c r="AN36" s="4" t="s">
        <v>318</v>
      </c>
      <c r="AO36" s="4" t="s">
        <v>319</v>
      </c>
      <c r="AP36" s="4" t="s">
        <v>320</v>
      </c>
      <c r="AQ36" s="4" t="s">
        <v>321</v>
      </c>
      <c r="AR36" s="4" t="s">
        <v>322</v>
      </c>
      <c r="AS36" s="4" t="s">
        <v>323</v>
      </c>
      <c r="AT36" s="4"/>
      <c r="AU36" s="4"/>
      <c r="AV36" s="4" t="s">
        <v>324</v>
      </c>
      <c r="AW36" s="4" t="s">
        <v>325</v>
      </c>
      <c r="AX36" s="4" t="s">
        <v>326</v>
      </c>
      <c r="AY36" s="4" t="s">
        <v>327</v>
      </c>
      <c r="AZ36" s="4" t="s">
        <v>328</v>
      </c>
      <c r="BA36" s="4" t="s">
        <v>329</v>
      </c>
      <c r="BB36" s="4" t="s">
        <v>330</v>
      </c>
      <c r="BC36" s="4" t="s">
        <v>331</v>
      </c>
      <c r="BD36" s="4" t="s">
        <v>332</v>
      </c>
      <c r="BE36" s="4" t="s">
        <v>333</v>
      </c>
      <c r="BF36" s="4" t="s">
        <v>334</v>
      </c>
    </row>
    <row r="37" spans="1:58">
      <c r="A37" s="2" t="s">
        <v>335</v>
      </c>
      <c r="B37" s="4">
        <v>50.88</v>
      </c>
      <c r="C37" s="4">
        <v>16.13</v>
      </c>
      <c r="D37" s="4">
        <v>11.57</v>
      </c>
      <c r="E37" s="4">
        <v>0.2</v>
      </c>
      <c r="F37" s="4">
        <v>6.75</v>
      </c>
      <c r="G37" s="4">
        <v>11.16</v>
      </c>
      <c r="H37" s="4">
        <v>1.48</v>
      </c>
      <c r="I37" s="4">
        <v>0.78</v>
      </c>
      <c r="J37" s="4">
        <v>0.69099999999999995</v>
      </c>
      <c r="K37" s="4">
        <v>0.11</v>
      </c>
      <c r="L37" s="4">
        <v>1.06</v>
      </c>
      <c r="M37" s="4">
        <v>100.8</v>
      </c>
      <c r="N37" s="4">
        <v>44</v>
      </c>
      <c r="O37" s="4" t="s">
        <v>73</v>
      </c>
      <c r="P37" s="4">
        <v>287</v>
      </c>
      <c r="Q37" s="4">
        <v>170</v>
      </c>
      <c r="R37" s="4">
        <v>37</v>
      </c>
      <c r="S37" s="4">
        <v>30</v>
      </c>
      <c r="T37" s="4">
        <v>30</v>
      </c>
      <c r="U37" s="4">
        <v>90</v>
      </c>
      <c r="V37" s="4">
        <v>15</v>
      </c>
      <c r="W37" s="4">
        <v>1.6</v>
      </c>
      <c r="X37" s="4" t="s">
        <v>68</v>
      </c>
      <c r="Y37" s="4">
        <v>13</v>
      </c>
      <c r="Z37" s="4">
        <v>237</v>
      </c>
      <c r="AA37" s="4">
        <v>21.3</v>
      </c>
      <c r="AB37" s="4">
        <v>48</v>
      </c>
      <c r="AC37" s="4">
        <v>4.4000000000000004</v>
      </c>
      <c r="AD37" s="4" t="s">
        <v>69</v>
      </c>
      <c r="AE37" s="4" t="s">
        <v>70</v>
      </c>
      <c r="AF37" s="4" t="s">
        <v>71</v>
      </c>
      <c r="AG37" s="4">
        <v>1</v>
      </c>
      <c r="AH37" s="4" t="s">
        <v>77</v>
      </c>
      <c r="AI37" s="4">
        <v>0.2</v>
      </c>
      <c r="AJ37" s="4">
        <v>213</v>
      </c>
      <c r="AK37" s="4">
        <v>11</v>
      </c>
      <c r="AL37" s="4">
        <v>25.6</v>
      </c>
      <c r="AM37" s="4">
        <v>3.24</v>
      </c>
      <c r="AN37" s="4">
        <v>13.6</v>
      </c>
      <c r="AO37" s="4">
        <v>3.3</v>
      </c>
      <c r="AP37" s="4">
        <v>0.81</v>
      </c>
      <c r="AQ37" s="4">
        <v>3.55</v>
      </c>
      <c r="AR37" s="4">
        <v>0.56000000000000005</v>
      </c>
      <c r="AS37" s="4">
        <v>3.66</v>
      </c>
      <c r="AT37" s="4">
        <v>0.76</v>
      </c>
      <c r="AU37" s="4">
        <v>2.17</v>
      </c>
      <c r="AV37" s="4">
        <v>0.32</v>
      </c>
      <c r="AW37" s="4">
        <v>2.41</v>
      </c>
      <c r="AX37" s="4">
        <v>0.36799999999999999</v>
      </c>
      <c r="AY37" s="4">
        <v>1.5</v>
      </c>
      <c r="AZ37" s="4">
        <v>0.21</v>
      </c>
      <c r="BA37" s="4" t="s">
        <v>70</v>
      </c>
      <c r="BB37" s="4" t="s">
        <v>72</v>
      </c>
      <c r="BC37" s="4" t="s">
        <v>68</v>
      </c>
      <c r="BD37" s="4" t="s">
        <v>71</v>
      </c>
      <c r="BE37" s="4">
        <v>1.54</v>
      </c>
      <c r="BF37" s="4">
        <v>0.51</v>
      </c>
    </row>
    <row r="38" spans="1:58">
      <c r="A38" s="2" t="s">
        <v>336</v>
      </c>
      <c r="B38" s="4">
        <v>50.7</v>
      </c>
      <c r="C38" s="4">
        <v>16.079999999999998</v>
      </c>
      <c r="D38" s="4">
        <v>11.44</v>
      </c>
      <c r="E38" s="4">
        <v>0.2</v>
      </c>
      <c r="F38" s="4">
        <v>6.85</v>
      </c>
      <c r="G38" s="4">
        <v>11.2</v>
      </c>
      <c r="H38" s="4">
        <v>1.47</v>
      </c>
      <c r="I38" s="4">
        <v>0.76</v>
      </c>
      <c r="J38" s="4">
        <v>0.68700000000000006</v>
      </c>
      <c r="K38" s="4">
        <v>0.09</v>
      </c>
      <c r="L38" s="4">
        <v>1.06</v>
      </c>
      <c r="M38" s="4">
        <v>100.5</v>
      </c>
      <c r="N38" s="4">
        <v>45</v>
      </c>
      <c r="O38" s="4" t="s">
        <v>73</v>
      </c>
      <c r="P38" s="4">
        <v>286</v>
      </c>
      <c r="Q38" s="4">
        <v>160</v>
      </c>
      <c r="R38" s="4">
        <v>37</v>
      </c>
      <c r="S38" s="4">
        <v>30</v>
      </c>
      <c r="T38" s="4">
        <v>30</v>
      </c>
      <c r="U38" s="4">
        <v>80</v>
      </c>
      <c r="V38" s="4">
        <v>15</v>
      </c>
      <c r="W38" s="4">
        <v>1.8</v>
      </c>
      <c r="X38" s="4" t="s">
        <v>68</v>
      </c>
      <c r="Y38" s="4">
        <v>13</v>
      </c>
      <c r="Z38" s="4">
        <v>248</v>
      </c>
      <c r="AA38" s="4">
        <v>21.5</v>
      </c>
      <c r="AB38" s="4">
        <v>40</v>
      </c>
      <c r="AC38" s="4">
        <v>4.3</v>
      </c>
      <c r="AD38" s="4" t="s">
        <v>69</v>
      </c>
      <c r="AE38" s="4" t="s">
        <v>70</v>
      </c>
      <c r="AF38" s="4" t="s">
        <v>71</v>
      </c>
      <c r="AG38" s="4" t="s">
        <v>73</v>
      </c>
      <c r="AH38" s="4" t="s">
        <v>77</v>
      </c>
      <c r="AI38" s="4">
        <v>0.2</v>
      </c>
      <c r="AJ38" s="4">
        <v>208</v>
      </c>
      <c r="AK38" s="4">
        <v>11</v>
      </c>
      <c r="AL38" s="4">
        <v>25.7</v>
      </c>
      <c r="AM38" s="4">
        <v>3.19</v>
      </c>
      <c r="AN38" s="4">
        <v>13.5</v>
      </c>
      <c r="AO38" s="4">
        <v>3.38</v>
      </c>
      <c r="AP38" s="4">
        <v>0.79300000000000004</v>
      </c>
      <c r="AQ38" s="4">
        <v>3.53</v>
      </c>
      <c r="AR38" s="4">
        <v>0.56999999999999995</v>
      </c>
      <c r="AS38" s="4">
        <v>3.67</v>
      </c>
      <c r="AT38" s="4">
        <v>0.76</v>
      </c>
      <c r="AU38" s="4">
        <v>2.1800000000000002</v>
      </c>
      <c r="AV38" s="4">
        <v>0.35399999999999998</v>
      </c>
      <c r="AW38" s="4">
        <v>2.58</v>
      </c>
      <c r="AX38" s="4">
        <v>0.38700000000000001</v>
      </c>
      <c r="AY38" s="4">
        <v>1.4</v>
      </c>
      <c r="AZ38" s="4">
        <v>0.17</v>
      </c>
      <c r="BA38" s="4" t="s">
        <v>70</v>
      </c>
      <c r="BB38" s="4" t="s">
        <v>72</v>
      </c>
      <c r="BC38" s="4" t="s">
        <v>68</v>
      </c>
      <c r="BD38" s="4" t="s">
        <v>71</v>
      </c>
      <c r="BE38" s="4">
        <v>1.53</v>
      </c>
      <c r="BF38" s="4">
        <v>0.48</v>
      </c>
    </row>
    <row r="39" spans="1:58">
      <c r="A39" s="2" t="s">
        <v>337</v>
      </c>
      <c r="B39" s="4">
        <v>66.55</v>
      </c>
      <c r="C39" s="4">
        <v>14.4</v>
      </c>
      <c r="D39" s="4">
        <v>4.63</v>
      </c>
      <c r="E39" s="4">
        <v>8.8999999999999996E-2</v>
      </c>
      <c r="F39" s="4">
        <v>2.25</v>
      </c>
      <c r="G39" s="4">
        <v>4.03</v>
      </c>
      <c r="H39" s="4">
        <v>3.16</v>
      </c>
      <c r="I39" s="4">
        <v>2.06</v>
      </c>
      <c r="J39" s="4">
        <v>0.48199999999999998</v>
      </c>
      <c r="K39" s="4">
        <v>0.12</v>
      </c>
      <c r="L39" s="4">
        <v>0.89</v>
      </c>
      <c r="M39" s="4">
        <v>98.65</v>
      </c>
      <c r="N39" s="4">
        <v>13</v>
      </c>
      <c r="O39" s="4">
        <v>1</v>
      </c>
      <c r="P39" s="4">
        <v>109</v>
      </c>
      <c r="Q39" s="4">
        <v>20</v>
      </c>
      <c r="R39" s="4">
        <v>9</v>
      </c>
      <c r="S39" s="4" t="s">
        <v>67</v>
      </c>
      <c r="T39" s="4">
        <v>20</v>
      </c>
      <c r="U39" s="4">
        <v>70</v>
      </c>
      <c r="V39" s="4">
        <v>17</v>
      </c>
      <c r="W39" s="4">
        <v>1.5</v>
      </c>
      <c r="X39" s="4" t="s">
        <v>68</v>
      </c>
      <c r="Y39" s="4">
        <v>63</v>
      </c>
      <c r="Z39" s="4">
        <v>366</v>
      </c>
      <c r="AA39" s="4">
        <v>16.2</v>
      </c>
      <c r="AB39" s="4">
        <v>108</v>
      </c>
      <c r="AC39" s="4">
        <v>6.8</v>
      </c>
      <c r="AD39" s="4" t="s">
        <v>69</v>
      </c>
      <c r="AE39" s="4" t="s">
        <v>70</v>
      </c>
      <c r="AF39" s="4" t="s">
        <v>71</v>
      </c>
      <c r="AG39" s="4">
        <v>1</v>
      </c>
      <c r="AH39" s="4">
        <v>2.2000000000000002</v>
      </c>
      <c r="AI39" s="4">
        <v>4.8</v>
      </c>
      <c r="AJ39" s="4">
        <v>1232</v>
      </c>
      <c r="AK39" s="4">
        <v>25.5</v>
      </c>
      <c r="AL39" s="4">
        <v>46.3</v>
      </c>
      <c r="AM39" s="4">
        <v>4.78</v>
      </c>
      <c r="AN39" s="4">
        <v>17.899999999999999</v>
      </c>
      <c r="AO39" s="4">
        <v>3.42</v>
      </c>
      <c r="AP39" s="4">
        <v>0.93799999999999994</v>
      </c>
      <c r="AQ39" s="4">
        <v>3.1</v>
      </c>
      <c r="AR39" s="4">
        <v>0.48</v>
      </c>
      <c r="AS39" s="4">
        <v>2.74</v>
      </c>
      <c r="AT39" s="4">
        <v>0.56999999999999995</v>
      </c>
      <c r="AU39" s="4">
        <v>1.72</v>
      </c>
      <c r="AV39" s="4">
        <v>0.26700000000000002</v>
      </c>
      <c r="AW39" s="4">
        <v>1.85</v>
      </c>
      <c r="AX39" s="4">
        <v>0.317</v>
      </c>
      <c r="AY39" s="4">
        <v>3</v>
      </c>
      <c r="AZ39" s="4">
        <v>0.56000000000000005</v>
      </c>
      <c r="BA39" s="4" t="s">
        <v>70</v>
      </c>
      <c r="BB39" s="4" t="s">
        <v>72</v>
      </c>
      <c r="BC39" s="4">
        <v>14</v>
      </c>
      <c r="BD39" s="4">
        <v>0.1</v>
      </c>
      <c r="BE39" s="4">
        <v>10.5</v>
      </c>
      <c r="BF39" s="4">
        <v>2.67</v>
      </c>
    </row>
    <row r="40" spans="1:58">
      <c r="A40" s="2" t="s">
        <v>338</v>
      </c>
      <c r="B40" s="4">
        <v>66.89</v>
      </c>
      <c r="C40" s="4">
        <v>14.65</v>
      </c>
      <c r="D40" s="4">
        <v>4.63</v>
      </c>
      <c r="E40" s="4">
        <v>8.7999999999999995E-2</v>
      </c>
      <c r="F40" s="4">
        <v>2.25</v>
      </c>
      <c r="G40" s="4">
        <v>4.0599999999999996</v>
      </c>
      <c r="H40" s="4">
        <v>3.11</v>
      </c>
      <c r="I40" s="4">
        <v>2.02</v>
      </c>
      <c r="J40" s="4">
        <v>0.48899999999999999</v>
      </c>
      <c r="K40" s="4">
        <v>0.13</v>
      </c>
      <c r="L40" s="4">
        <v>0.89</v>
      </c>
      <c r="M40" s="4">
        <v>99.2</v>
      </c>
      <c r="N40" s="4">
        <v>13</v>
      </c>
      <c r="O40" s="4">
        <v>1</v>
      </c>
      <c r="P40" s="4">
        <v>109</v>
      </c>
      <c r="Q40" s="4">
        <v>30</v>
      </c>
      <c r="R40" s="4">
        <v>10</v>
      </c>
      <c r="S40" s="4" t="s">
        <v>67</v>
      </c>
      <c r="T40" s="4">
        <v>20</v>
      </c>
      <c r="U40" s="4">
        <v>70</v>
      </c>
      <c r="V40" s="4">
        <v>16</v>
      </c>
      <c r="W40" s="4">
        <v>1.5</v>
      </c>
      <c r="X40" s="4" t="s">
        <v>68</v>
      </c>
      <c r="Y40" s="4">
        <v>61</v>
      </c>
      <c r="Z40" s="4">
        <v>367</v>
      </c>
      <c r="AA40" s="4">
        <v>15.4</v>
      </c>
      <c r="AB40" s="4">
        <v>105</v>
      </c>
      <c r="AC40" s="4">
        <v>6.5</v>
      </c>
      <c r="AD40" s="4" t="s">
        <v>69</v>
      </c>
      <c r="AE40" s="4" t="s">
        <v>70</v>
      </c>
      <c r="AF40" s="4" t="s">
        <v>71</v>
      </c>
      <c r="AG40" s="4">
        <v>1</v>
      </c>
      <c r="AH40" s="4">
        <v>2.2000000000000002</v>
      </c>
      <c r="AI40" s="4">
        <v>4.7</v>
      </c>
      <c r="AJ40" s="4">
        <v>1219</v>
      </c>
      <c r="AK40" s="4">
        <v>25.2</v>
      </c>
      <c r="AL40" s="4">
        <v>45.7</v>
      </c>
      <c r="AM40" s="4">
        <v>4.6900000000000004</v>
      </c>
      <c r="AN40" s="4">
        <v>17.3</v>
      </c>
      <c r="AO40" s="4">
        <v>3.16</v>
      </c>
      <c r="AP40" s="4">
        <v>0.89600000000000002</v>
      </c>
      <c r="AQ40" s="4">
        <v>2.95</v>
      </c>
      <c r="AR40" s="4">
        <v>0.46</v>
      </c>
      <c r="AS40" s="4">
        <v>2.83</v>
      </c>
      <c r="AT40" s="4">
        <v>0.56999999999999995</v>
      </c>
      <c r="AU40" s="4">
        <v>1.69</v>
      </c>
      <c r="AV40" s="4">
        <v>0.25800000000000001</v>
      </c>
      <c r="AW40" s="4">
        <v>1.75</v>
      </c>
      <c r="AX40" s="4">
        <v>0.28699999999999998</v>
      </c>
      <c r="AY40" s="4">
        <v>2.8</v>
      </c>
      <c r="AZ40" s="4">
        <v>0.56999999999999995</v>
      </c>
      <c r="BA40" s="4" t="s">
        <v>70</v>
      </c>
      <c r="BB40" s="4" t="s">
        <v>72</v>
      </c>
      <c r="BC40" s="4">
        <v>13</v>
      </c>
      <c r="BD40" s="4" t="s">
        <v>71</v>
      </c>
      <c r="BE40" s="4">
        <v>10</v>
      </c>
      <c r="BF40" s="4">
        <v>2.64</v>
      </c>
    </row>
    <row r="41" spans="1:58">
      <c r="A41" s="2" t="s">
        <v>339</v>
      </c>
      <c r="B41" s="4">
        <v>59.55</v>
      </c>
      <c r="C41" s="4">
        <v>18.27</v>
      </c>
      <c r="D41" s="4">
        <v>6.32</v>
      </c>
      <c r="E41" s="4">
        <v>9.8000000000000004E-2</v>
      </c>
      <c r="F41" s="4">
        <v>3.12</v>
      </c>
      <c r="G41" s="4">
        <v>6.15</v>
      </c>
      <c r="H41" s="4">
        <v>3.5</v>
      </c>
      <c r="I41" s="4">
        <v>1.66</v>
      </c>
      <c r="J41" s="4">
        <v>0.78700000000000003</v>
      </c>
      <c r="K41" s="4">
        <v>0.19</v>
      </c>
      <c r="L41" s="4">
        <v>0.88</v>
      </c>
      <c r="M41" s="4">
        <v>100.5</v>
      </c>
      <c r="N41" s="4">
        <v>18</v>
      </c>
      <c r="O41" s="4">
        <v>1</v>
      </c>
      <c r="P41" s="4">
        <v>142</v>
      </c>
      <c r="Q41" s="4">
        <v>30</v>
      </c>
      <c r="R41" s="4">
        <v>15</v>
      </c>
      <c r="S41" s="4" t="s">
        <v>67</v>
      </c>
      <c r="T41" s="4">
        <v>10</v>
      </c>
      <c r="U41" s="4">
        <v>60</v>
      </c>
      <c r="V41" s="4">
        <v>19</v>
      </c>
      <c r="W41" s="4">
        <v>1.3</v>
      </c>
      <c r="X41" s="4">
        <v>6</v>
      </c>
      <c r="Y41" s="4">
        <v>61</v>
      </c>
      <c r="Z41" s="4">
        <v>663</v>
      </c>
      <c r="AA41" s="4">
        <v>27.1</v>
      </c>
      <c r="AB41" s="4">
        <v>230</v>
      </c>
      <c r="AC41" s="4">
        <v>7.9</v>
      </c>
      <c r="AD41" s="4" t="s">
        <v>69</v>
      </c>
      <c r="AE41" s="4">
        <v>0.7</v>
      </c>
      <c r="AF41" s="4" t="s">
        <v>71</v>
      </c>
      <c r="AG41" s="4">
        <v>2</v>
      </c>
      <c r="AH41" s="4">
        <v>1.2</v>
      </c>
      <c r="AI41" s="4">
        <v>6.7</v>
      </c>
      <c r="AJ41" s="4">
        <v>1235</v>
      </c>
      <c r="AK41" s="4">
        <v>40.1</v>
      </c>
      <c r="AL41" s="4">
        <v>74.400000000000006</v>
      </c>
      <c r="AM41" s="4">
        <v>8.16</v>
      </c>
      <c r="AN41" s="4">
        <v>29.8</v>
      </c>
      <c r="AO41" s="4">
        <v>5.61</v>
      </c>
      <c r="AP41" s="4">
        <v>1.33</v>
      </c>
      <c r="AQ41" s="4">
        <v>4.72</v>
      </c>
      <c r="AR41" s="4">
        <v>0.75</v>
      </c>
      <c r="AS41" s="4">
        <v>4.59</v>
      </c>
      <c r="AT41" s="4">
        <v>0.88</v>
      </c>
      <c r="AU41" s="4">
        <v>2.58</v>
      </c>
      <c r="AV41" s="4">
        <v>0.38800000000000001</v>
      </c>
      <c r="AW41" s="4">
        <v>2.58</v>
      </c>
      <c r="AX41" s="4">
        <v>0.39700000000000002</v>
      </c>
      <c r="AY41" s="4">
        <v>6</v>
      </c>
      <c r="AZ41" s="4">
        <v>0.59</v>
      </c>
      <c r="BA41" s="4">
        <v>0.6</v>
      </c>
      <c r="BB41" s="4" t="s">
        <v>72</v>
      </c>
      <c r="BC41" s="4">
        <v>10</v>
      </c>
      <c r="BD41" s="4" t="s">
        <v>71</v>
      </c>
      <c r="BE41" s="4">
        <v>14.5</v>
      </c>
      <c r="BF41" s="4">
        <v>3.23</v>
      </c>
    </row>
    <row r="42" spans="1:58">
      <c r="A42" s="2" t="s">
        <v>340</v>
      </c>
      <c r="B42" s="4">
        <v>59.34</v>
      </c>
      <c r="C42" s="4">
        <v>18.89</v>
      </c>
      <c r="D42" s="4">
        <v>6.5</v>
      </c>
      <c r="E42" s="4">
        <v>9.6000000000000002E-2</v>
      </c>
      <c r="F42" s="4">
        <v>3.1</v>
      </c>
      <c r="G42" s="4">
        <v>6.09</v>
      </c>
      <c r="H42" s="4">
        <v>3.45</v>
      </c>
      <c r="I42" s="4">
        <v>1.65</v>
      </c>
      <c r="J42" s="4">
        <v>0.80200000000000005</v>
      </c>
      <c r="K42" s="4">
        <v>0.19</v>
      </c>
      <c r="L42" s="4">
        <v>0.87</v>
      </c>
      <c r="M42" s="4">
        <v>101</v>
      </c>
      <c r="N42" s="4">
        <v>18</v>
      </c>
      <c r="O42" s="4">
        <v>1</v>
      </c>
      <c r="P42" s="4">
        <v>145</v>
      </c>
      <c r="Q42" s="4">
        <v>30</v>
      </c>
      <c r="R42" s="4">
        <v>15</v>
      </c>
      <c r="S42" s="4" t="s">
        <v>67</v>
      </c>
      <c r="T42" s="4">
        <v>10</v>
      </c>
      <c r="U42" s="4">
        <v>60</v>
      </c>
      <c r="V42" s="4">
        <v>19</v>
      </c>
      <c r="W42" s="4">
        <v>1.1000000000000001</v>
      </c>
      <c r="X42" s="4" t="s">
        <v>68</v>
      </c>
      <c r="Y42" s="4">
        <v>59</v>
      </c>
      <c r="Z42" s="4">
        <v>671</v>
      </c>
      <c r="AA42" s="4">
        <v>26.8</v>
      </c>
      <c r="AB42" s="4">
        <v>231</v>
      </c>
      <c r="AC42" s="4">
        <v>8.1999999999999993</v>
      </c>
      <c r="AD42" s="4" t="s">
        <v>69</v>
      </c>
      <c r="AE42" s="4">
        <v>0.8</v>
      </c>
      <c r="AF42" s="4" t="s">
        <v>71</v>
      </c>
      <c r="AG42" s="4">
        <v>2</v>
      </c>
      <c r="AH42" s="4">
        <v>1.2</v>
      </c>
      <c r="AI42" s="4">
        <v>6.5</v>
      </c>
      <c r="AJ42" s="4">
        <v>1229</v>
      </c>
      <c r="AK42" s="4">
        <v>38.299999999999997</v>
      </c>
      <c r="AL42" s="4">
        <v>73.3</v>
      </c>
      <c r="AM42" s="4">
        <v>7.66</v>
      </c>
      <c r="AN42" s="4">
        <v>29.4</v>
      </c>
      <c r="AO42" s="4">
        <v>5.44</v>
      </c>
      <c r="AP42" s="4">
        <v>1.34</v>
      </c>
      <c r="AQ42" s="4">
        <v>4.8499999999999996</v>
      </c>
      <c r="AR42" s="4">
        <v>0.74</v>
      </c>
      <c r="AS42" s="4">
        <v>4.3600000000000003</v>
      </c>
      <c r="AT42" s="4">
        <v>0.86</v>
      </c>
      <c r="AU42" s="4">
        <v>2.46</v>
      </c>
      <c r="AV42" s="4">
        <v>0.36399999999999999</v>
      </c>
      <c r="AW42" s="4">
        <v>2.4300000000000002</v>
      </c>
      <c r="AX42" s="4">
        <v>0.39800000000000002</v>
      </c>
      <c r="AY42" s="4">
        <v>5.9</v>
      </c>
      <c r="AZ42" s="4">
        <v>0.55000000000000004</v>
      </c>
      <c r="BA42" s="4">
        <v>0.5</v>
      </c>
      <c r="BB42" s="4" t="s">
        <v>72</v>
      </c>
      <c r="BC42" s="4">
        <v>10</v>
      </c>
      <c r="BD42" s="4" t="s">
        <v>71</v>
      </c>
      <c r="BE42" s="4">
        <v>14.1</v>
      </c>
      <c r="BF42" s="4">
        <v>3.19</v>
      </c>
    </row>
    <row r="43" spans="1:58">
      <c r="A43" s="2" t="s">
        <v>341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 t="s">
        <v>67</v>
      </c>
      <c r="R43" s="4" t="s">
        <v>73</v>
      </c>
      <c r="S43" s="4" t="s">
        <v>67</v>
      </c>
      <c r="T43" s="4" t="s">
        <v>75</v>
      </c>
      <c r="U43" s="4" t="s">
        <v>76</v>
      </c>
      <c r="V43" s="4" t="s">
        <v>73</v>
      </c>
      <c r="W43" s="4" t="s">
        <v>70</v>
      </c>
      <c r="X43" s="4" t="s">
        <v>68</v>
      </c>
      <c r="Y43" s="4" t="s">
        <v>73</v>
      </c>
      <c r="Z43" s="4"/>
      <c r="AA43" s="4" t="s">
        <v>70</v>
      </c>
      <c r="AB43" s="4"/>
      <c r="AC43" s="4" t="s">
        <v>77</v>
      </c>
      <c r="AD43" s="4" t="s">
        <v>69</v>
      </c>
      <c r="AE43" s="4" t="s">
        <v>70</v>
      </c>
      <c r="AF43" s="4" t="s">
        <v>71</v>
      </c>
      <c r="AG43" s="4" t="s">
        <v>73</v>
      </c>
      <c r="AH43" s="4" t="s">
        <v>77</v>
      </c>
      <c r="AI43" s="4" t="s">
        <v>71</v>
      </c>
      <c r="AJ43" s="4"/>
      <c r="AK43" s="4" t="s">
        <v>72</v>
      </c>
      <c r="AL43" s="4" t="s">
        <v>72</v>
      </c>
      <c r="AM43" s="4" t="s">
        <v>74</v>
      </c>
      <c r="AN43" s="4" t="s">
        <v>72</v>
      </c>
      <c r="AO43" s="4" t="s">
        <v>74</v>
      </c>
      <c r="AP43" s="4" t="s">
        <v>83</v>
      </c>
      <c r="AQ43" s="4" t="s">
        <v>74</v>
      </c>
      <c r="AR43" s="4" t="s">
        <v>74</v>
      </c>
      <c r="AS43" s="4" t="s">
        <v>74</v>
      </c>
      <c r="AT43" s="4" t="s">
        <v>74</v>
      </c>
      <c r="AU43" s="4" t="s">
        <v>74</v>
      </c>
      <c r="AV43" s="4" t="s">
        <v>83</v>
      </c>
      <c r="AW43" s="4" t="s">
        <v>74</v>
      </c>
      <c r="AX43" s="4" t="s">
        <v>342</v>
      </c>
      <c r="AY43" s="4" t="s">
        <v>71</v>
      </c>
      <c r="AZ43" s="4" t="s">
        <v>74</v>
      </c>
      <c r="BA43" s="4" t="s">
        <v>70</v>
      </c>
      <c r="BB43" s="4" t="s">
        <v>72</v>
      </c>
      <c r="BC43" s="4" t="s">
        <v>68</v>
      </c>
      <c r="BD43" s="4" t="s">
        <v>71</v>
      </c>
      <c r="BE43" s="4" t="s">
        <v>72</v>
      </c>
      <c r="BF43" s="4" t="s">
        <v>74</v>
      </c>
    </row>
  </sheetData>
  <sheetProtection formatCells="0" formatColumns="0" formatRows="0" insertColumns="0" insertRows="0" insertHyperlinks="0" deleteColumns="0" deleteRows="0" sort="0" autoFilter="0" pivotTables="0"/>
  <pageMargins left="0.51" right="0.51" top="0.51" bottom="0.51" header="0.3" footer="0.3"/>
  <pageSetup orientation="landscape"/>
  <headerFooter>
    <oddHeader>&amp;12&amp;BFinal Report
Activation Laboratories</oddHeader>
    <oddFooter>&amp;C&amp;"Arial,Normal"Page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9"/>
  <sheetViews>
    <sheetView workbookViewId="0">
      <pane xSplit="1" ySplit="6" topLeftCell="I7" activePane="bottomRight" state="frozen"/>
      <selection activeCell="BF39" sqref="BF39"/>
      <selection pane="topRight"/>
      <selection pane="bottomLeft"/>
      <selection pane="bottomRight" activeCell="K31" sqref="K31"/>
    </sheetView>
  </sheetViews>
  <sheetFormatPr defaultRowHeight="15"/>
  <cols>
    <col min="1" max="1" width="26" style="1" bestFit="1" customWidth="1"/>
    <col min="2" max="58" width="19" style="3" customWidth="1"/>
  </cols>
  <sheetData>
    <row r="1" spans="1:58">
      <c r="A1" s="2" t="s">
        <v>343</v>
      </c>
    </row>
    <row r="2" spans="1:58">
      <c r="A2" s="4" t="s">
        <v>367</v>
      </c>
    </row>
    <row r="3" spans="1:58">
      <c r="A3" s="2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15</v>
      </c>
      <c r="M3" s="4" t="s">
        <v>16</v>
      </c>
      <c r="N3" s="4" t="s">
        <v>17</v>
      </c>
      <c r="O3" s="4" t="s">
        <v>18</v>
      </c>
      <c r="P3" s="4" t="s">
        <v>19</v>
      </c>
      <c r="Q3" s="4" t="s">
        <v>20</v>
      </c>
      <c r="R3" s="4" t="s">
        <v>21</v>
      </c>
      <c r="S3" s="4" t="s">
        <v>22</v>
      </c>
      <c r="T3" s="4" t="s">
        <v>23</v>
      </c>
      <c r="U3" s="4" t="s">
        <v>24</v>
      </c>
      <c r="V3" s="4" t="s">
        <v>25</v>
      </c>
      <c r="W3" s="4" t="s">
        <v>26</v>
      </c>
      <c r="X3" s="4" t="s">
        <v>27</v>
      </c>
      <c r="Y3" s="4" t="s">
        <v>28</v>
      </c>
      <c r="Z3" s="4" t="s">
        <v>29</v>
      </c>
      <c r="AA3" s="4" t="s">
        <v>30</v>
      </c>
      <c r="AB3" s="4" t="s">
        <v>31</v>
      </c>
      <c r="AC3" s="4" t="s">
        <v>32</v>
      </c>
      <c r="AD3" s="4" t="s">
        <v>33</v>
      </c>
      <c r="AE3" s="4" t="s">
        <v>34</v>
      </c>
      <c r="AF3" s="4" t="s">
        <v>35</v>
      </c>
      <c r="AG3" s="4" t="s">
        <v>36</v>
      </c>
      <c r="AH3" s="4" t="s">
        <v>37</v>
      </c>
      <c r="AI3" s="4" t="s">
        <v>38</v>
      </c>
      <c r="AJ3" s="4" t="s">
        <v>39</v>
      </c>
      <c r="AK3" s="4" t="s">
        <v>40</v>
      </c>
      <c r="AL3" s="4" t="s">
        <v>41</v>
      </c>
      <c r="AM3" s="4" t="s">
        <v>42</v>
      </c>
      <c r="AN3" s="4" t="s">
        <v>43</v>
      </c>
      <c r="AO3" s="4" t="s">
        <v>44</v>
      </c>
      <c r="AP3" s="4" t="s">
        <v>45</v>
      </c>
      <c r="AQ3" s="4" t="s">
        <v>46</v>
      </c>
      <c r="AR3" s="4" t="s">
        <v>47</v>
      </c>
      <c r="AS3" s="4" t="s">
        <v>48</v>
      </c>
      <c r="AT3" s="4" t="s">
        <v>49</v>
      </c>
      <c r="AU3" s="4" t="s">
        <v>50</v>
      </c>
      <c r="AV3" s="4" t="s">
        <v>51</v>
      </c>
      <c r="AW3" s="4" t="s">
        <v>52</v>
      </c>
      <c r="AX3" s="4" t="s">
        <v>53</v>
      </c>
      <c r="AY3" s="4" t="s">
        <v>54</v>
      </c>
      <c r="AZ3" s="4" t="s">
        <v>55</v>
      </c>
      <c r="BA3" s="4" t="s">
        <v>56</v>
      </c>
      <c r="BB3" s="4" t="s">
        <v>57</v>
      </c>
      <c r="BC3" s="4" t="s">
        <v>58</v>
      </c>
      <c r="BD3" s="4" t="s">
        <v>59</v>
      </c>
      <c r="BE3" s="4" t="s">
        <v>13</v>
      </c>
      <c r="BF3" s="4" t="s">
        <v>14</v>
      </c>
    </row>
    <row r="4" spans="1:58">
      <c r="A4" s="2" t="s">
        <v>60</v>
      </c>
      <c r="B4" s="4" t="s">
        <v>61</v>
      </c>
      <c r="C4" s="4" t="s">
        <v>61</v>
      </c>
      <c r="D4" s="4" t="s">
        <v>61</v>
      </c>
      <c r="E4" s="4" t="s">
        <v>61</v>
      </c>
      <c r="F4" s="4" t="s">
        <v>61</v>
      </c>
      <c r="G4" s="4" t="s">
        <v>61</v>
      </c>
      <c r="H4" s="4" t="s">
        <v>61</v>
      </c>
      <c r="I4" s="4" t="s">
        <v>61</v>
      </c>
      <c r="J4" s="4" t="s">
        <v>61</v>
      </c>
      <c r="K4" s="4" t="s">
        <v>61</v>
      </c>
      <c r="L4" s="4" t="s">
        <v>62</v>
      </c>
      <c r="M4" s="4" t="s">
        <v>62</v>
      </c>
      <c r="N4" s="4" t="s">
        <v>62</v>
      </c>
      <c r="O4" s="4" t="s">
        <v>62</v>
      </c>
      <c r="P4" s="4" t="s">
        <v>62</v>
      </c>
      <c r="Q4" s="4" t="s">
        <v>62</v>
      </c>
      <c r="R4" s="4" t="s">
        <v>62</v>
      </c>
      <c r="S4" s="4" t="s">
        <v>62</v>
      </c>
      <c r="T4" s="4" t="s">
        <v>62</v>
      </c>
      <c r="U4" s="4" t="s">
        <v>62</v>
      </c>
      <c r="V4" s="4" t="s">
        <v>62</v>
      </c>
      <c r="W4" s="4" t="s">
        <v>62</v>
      </c>
      <c r="X4" s="4" t="s">
        <v>62</v>
      </c>
      <c r="Y4" s="4" t="s">
        <v>62</v>
      </c>
      <c r="Z4" s="4" t="s">
        <v>62</v>
      </c>
      <c r="AA4" s="4" t="s">
        <v>62</v>
      </c>
      <c r="AB4" s="4" t="s">
        <v>62</v>
      </c>
      <c r="AC4" s="4" t="s">
        <v>62</v>
      </c>
      <c r="AD4" s="4" t="s">
        <v>62</v>
      </c>
      <c r="AE4" s="4" t="s">
        <v>62</v>
      </c>
      <c r="AF4" s="4" t="s">
        <v>62</v>
      </c>
      <c r="AG4" s="4" t="s">
        <v>62</v>
      </c>
      <c r="AH4" s="4" t="s">
        <v>62</v>
      </c>
      <c r="AI4" s="4" t="s">
        <v>62</v>
      </c>
      <c r="AJ4" s="4" t="s">
        <v>62</v>
      </c>
      <c r="AK4" s="4" t="s">
        <v>62</v>
      </c>
      <c r="AL4" s="4" t="s">
        <v>62</v>
      </c>
      <c r="AM4" s="4" t="s">
        <v>62</v>
      </c>
      <c r="AN4" s="4" t="s">
        <v>62</v>
      </c>
      <c r="AO4" s="4" t="s">
        <v>62</v>
      </c>
      <c r="AP4" s="4" t="s">
        <v>62</v>
      </c>
      <c r="AQ4" s="4" t="s">
        <v>62</v>
      </c>
      <c r="AR4" s="4" t="s">
        <v>62</v>
      </c>
      <c r="AS4" s="4" t="s">
        <v>62</v>
      </c>
      <c r="AT4" s="4" t="s">
        <v>62</v>
      </c>
      <c r="AU4" s="4" t="s">
        <v>62</v>
      </c>
      <c r="AV4" s="4" t="s">
        <v>62</v>
      </c>
      <c r="AW4" s="4" t="s">
        <v>62</v>
      </c>
      <c r="AX4" s="4" t="s">
        <v>62</v>
      </c>
      <c r="AY4" s="4" t="s">
        <v>62</v>
      </c>
      <c r="AZ4" s="4" t="s">
        <v>62</v>
      </c>
      <c r="BA4" s="4" t="s">
        <v>62</v>
      </c>
      <c r="BB4" s="4" t="s">
        <v>62</v>
      </c>
      <c r="BC4" s="4" t="s">
        <v>62</v>
      </c>
      <c r="BD4" s="4" t="s">
        <v>62</v>
      </c>
      <c r="BE4" s="4" t="s">
        <v>61</v>
      </c>
      <c r="BF4" s="4" t="s">
        <v>61</v>
      </c>
    </row>
    <row r="5" spans="1:58">
      <c r="A5" s="2" t="s">
        <v>63</v>
      </c>
      <c r="B5" s="4">
        <v>0.01</v>
      </c>
      <c r="C5" s="4">
        <v>0.01</v>
      </c>
      <c r="D5" s="4">
        <v>0.01</v>
      </c>
      <c r="E5" s="4">
        <v>1E-3</v>
      </c>
      <c r="F5" s="4">
        <v>0.01</v>
      </c>
      <c r="G5" s="4">
        <v>0.01</v>
      </c>
      <c r="H5" s="4">
        <v>0.01</v>
      </c>
      <c r="I5" s="4">
        <v>0.01</v>
      </c>
      <c r="J5" s="4">
        <v>1E-3</v>
      </c>
      <c r="K5" s="4">
        <v>0.01</v>
      </c>
      <c r="L5" s="4">
        <v>1</v>
      </c>
      <c r="M5" s="4">
        <v>1</v>
      </c>
      <c r="N5" s="4">
        <v>5</v>
      </c>
      <c r="O5" s="4">
        <v>20</v>
      </c>
      <c r="P5" s="4">
        <v>1</v>
      </c>
      <c r="Q5" s="4">
        <v>20</v>
      </c>
      <c r="R5" s="4">
        <v>10</v>
      </c>
      <c r="S5" s="4">
        <v>30</v>
      </c>
      <c r="T5" s="4">
        <v>1</v>
      </c>
      <c r="U5" s="4">
        <v>0.5</v>
      </c>
      <c r="V5" s="4">
        <v>5</v>
      </c>
      <c r="W5" s="4">
        <v>1</v>
      </c>
      <c r="X5" s="4">
        <v>2</v>
      </c>
      <c r="Y5" s="4">
        <v>0.5</v>
      </c>
      <c r="Z5" s="4">
        <v>1</v>
      </c>
      <c r="AA5" s="4">
        <v>0.2</v>
      </c>
      <c r="AB5" s="4">
        <v>2</v>
      </c>
      <c r="AC5" s="4">
        <v>0.5</v>
      </c>
      <c r="AD5" s="4">
        <v>0.1</v>
      </c>
      <c r="AE5" s="4">
        <v>1</v>
      </c>
      <c r="AF5" s="4">
        <v>0.2</v>
      </c>
      <c r="AG5" s="4">
        <v>0.1</v>
      </c>
      <c r="AH5" s="4">
        <v>2</v>
      </c>
      <c r="AI5" s="4">
        <v>0.05</v>
      </c>
      <c r="AJ5" s="4">
        <v>0.05</v>
      </c>
      <c r="AK5" s="4">
        <v>0.01</v>
      </c>
      <c r="AL5" s="4">
        <v>0.05</v>
      </c>
      <c r="AM5" s="4">
        <v>0.01</v>
      </c>
      <c r="AN5" s="4">
        <v>5.0000000000000001E-3</v>
      </c>
      <c r="AO5" s="4">
        <v>0.01</v>
      </c>
      <c r="AP5" s="4">
        <v>0.01</v>
      </c>
      <c r="AQ5" s="4">
        <v>0.01</v>
      </c>
      <c r="AR5" s="4">
        <v>0.01</v>
      </c>
      <c r="AS5" s="4">
        <v>0.01</v>
      </c>
      <c r="AT5" s="4">
        <v>5.0000000000000001E-3</v>
      </c>
      <c r="AU5" s="4">
        <v>0.01</v>
      </c>
      <c r="AV5" s="4">
        <v>2E-3</v>
      </c>
      <c r="AW5" s="4">
        <v>0.1</v>
      </c>
      <c r="AX5" s="4">
        <v>0.01</v>
      </c>
      <c r="AY5" s="4">
        <v>0.5</v>
      </c>
      <c r="AZ5" s="4">
        <v>0.05</v>
      </c>
      <c r="BA5" s="4">
        <v>5</v>
      </c>
      <c r="BB5" s="4">
        <v>0.1</v>
      </c>
      <c r="BC5" s="4">
        <v>0.05</v>
      </c>
      <c r="BD5" s="4">
        <v>0.01</v>
      </c>
      <c r="BE5" s="4"/>
      <c r="BF5" s="4">
        <v>0.01</v>
      </c>
    </row>
    <row r="6" spans="1:58" ht="15.75" thickBot="1">
      <c r="A6" s="5" t="s">
        <v>64</v>
      </c>
      <c r="B6" s="6" t="s">
        <v>65</v>
      </c>
      <c r="C6" s="6" t="s">
        <v>65</v>
      </c>
      <c r="D6" s="6" t="s">
        <v>65</v>
      </c>
      <c r="E6" s="6" t="s">
        <v>65</v>
      </c>
      <c r="F6" s="6" t="s">
        <v>65</v>
      </c>
      <c r="G6" s="6" t="s">
        <v>65</v>
      </c>
      <c r="H6" s="6" t="s">
        <v>65</v>
      </c>
      <c r="I6" s="6" t="s">
        <v>65</v>
      </c>
      <c r="J6" s="6" t="s">
        <v>65</v>
      </c>
      <c r="K6" s="6" t="s">
        <v>65</v>
      </c>
      <c r="L6" s="6" t="s">
        <v>65</v>
      </c>
      <c r="M6" s="6" t="s">
        <v>65</v>
      </c>
      <c r="N6" s="6" t="s">
        <v>65</v>
      </c>
      <c r="O6" s="6" t="s">
        <v>66</v>
      </c>
      <c r="P6" s="6" t="s">
        <v>66</v>
      </c>
      <c r="Q6" s="6" t="s">
        <v>66</v>
      </c>
      <c r="R6" s="6" t="s">
        <v>66</v>
      </c>
      <c r="S6" s="6" t="s">
        <v>66</v>
      </c>
      <c r="T6" s="6" t="s">
        <v>66</v>
      </c>
      <c r="U6" s="6" t="s">
        <v>66</v>
      </c>
      <c r="V6" s="6" t="s">
        <v>66</v>
      </c>
      <c r="W6" s="6" t="s">
        <v>66</v>
      </c>
      <c r="X6" s="6" t="s">
        <v>65</v>
      </c>
      <c r="Y6" s="6" t="s">
        <v>66</v>
      </c>
      <c r="Z6" s="6" t="s">
        <v>65</v>
      </c>
      <c r="AA6" s="6" t="s">
        <v>66</v>
      </c>
      <c r="AB6" s="6" t="s">
        <v>66</v>
      </c>
      <c r="AC6" s="6" t="s">
        <v>66</v>
      </c>
      <c r="AD6" s="6" t="s">
        <v>66</v>
      </c>
      <c r="AE6" s="6" t="s">
        <v>66</v>
      </c>
      <c r="AF6" s="6" t="s">
        <v>66</v>
      </c>
      <c r="AG6" s="6" t="s">
        <v>66</v>
      </c>
      <c r="AH6" s="6" t="s">
        <v>65</v>
      </c>
      <c r="AI6" s="6" t="s">
        <v>66</v>
      </c>
      <c r="AJ6" s="6" t="s">
        <v>66</v>
      </c>
      <c r="AK6" s="6" t="s">
        <v>66</v>
      </c>
      <c r="AL6" s="6" t="s">
        <v>66</v>
      </c>
      <c r="AM6" s="6" t="s">
        <v>66</v>
      </c>
      <c r="AN6" s="6" t="s">
        <v>66</v>
      </c>
      <c r="AO6" s="6" t="s">
        <v>66</v>
      </c>
      <c r="AP6" s="6" t="s">
        <v>66</v>
      </c>
      <c r="AQ6" s="6" t="s">
        <v>66</v>
      </c>
      <c r="AR6" s="6" t="s">
        <v>66</v>
      </c>
      <c r="AS6" s="6" t="s">
        <v>66</v>
      </c>
      <c r="AT6" s="6" t="s">
        <v>66</v>
      </c>
      <c r="AU6" s="6" t="s">
        <v>66</v>
      </c>
      <c r="AV6" s="6" t="s">
        <v>66</v>
      </c>
      <c r="AW6" s="6" t="s">
        <v>66</v>
      </c>
      <c r="AX6" s="6" t="s">
        <v>66</v>
      </c>
      <c r="AY6" s="6" t="s">
        <v>66</v>
      </c>
      <c r="AZ6" s="6" t="s">
        <v>66</v>
      </c>
      <c r="BA6" s="6" t="s">
        <v>66</v>
      </c>
      <c r="BB6" s="6" t="s">
        <v>66</v>
      </c>
      <c r="BC6" s="6" t="s">
        <v>66</v>
      </c>
      <c r="BD6" s="6" t="s">
        <v>66</v>
      </c>
      <c r="BE6" s="6" t="s">
        <v>65</v>
      </c>
      <c r="BF6" s="6" t="s">
        <v>65</v>
      </c>
    </row>
    <row r="7" spans="1:58" ht="15.75" thickTop="1">
      <c r="A7" s="2" t="s">
        <v>94</v>
      </c>
      <c r="B7" s="4">
        <v>11.17</v>
      </c>
      <c r="C7" s="4">
        <v>1.96</v>
      </c>
      <c r="D7" s="4">
        <v>0.74</v>
      </c>
      <c r="E7" s="4">
        <v>0.01</v>
      </c>
      <c r="F7" s="4">
        <v>0.34</v>
      </c>
      <c r="G7" s="4">
        <v>42.78</v>
      </c>
      <c r="H7" s="4">
        <v>0.85</v>
      </c>
      <c r="I7" s="4">
        <v>0.52</v>
      </c>
      <c r="J7" s="4">
        <v>0.11</v>
      </c>
      <c r="K7" s="4">
        <v>30.16</v>
      </c>
      <c r="L7" s="4"/>
      <c r="M7" s="4"/>
      <c r="N7" s="4">
        <v>1602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</row>
    <row r="8" spans="1:58">
      <c r="A8" s="2" t="s">
        <v>95</v>
      </c>
      <c r="B8" s="4">
        <v>11.2</v>
      </c>
      <c r="C8" s="4">
        <v>1.8</v>
      </c>
      <c r="D8" s="4">
        <v>0.79</v>
      </c>
      <c r="E8" s="4">
        <v>1.1599999999999999E-2</v>
      </c>
      <c r="F8" s="4">
        <v>0.33</v>
      </c>
      <c r="G8" s="4">
        <v>43.6</v>
      </c>
      <c r="H8" s="4">
        <v>0.86</v>
      </c>
      <c r="I8" s="4">
        <v>0.51</v>
      </c>
      <c r="J8" s="4">
        <v>0.11</v>
      </c>
      <c r="K8" s="4">
        <v>30.2</v>
      </c>
      <c r="L8" s="4"/>
      <c r="M8" s="4"/>
      <c r="N8" s="4">
        <v>1740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</row>
    <row r="9" spans="1:58">
      <c r="A9" s="2" t="s">
        <v>96</v>
      </c>
      <c r="B9" s="4">
        <v>47.58</v>
      </c>
      <c r="C9" s="4">
        <v>18.86</v>
      </c>
      <c r="D9" s="4">
        <v>9.8800000000000008</v>
      </c>
      <c r="E9" s="4">
        <v>0.15</v>
      </c>
      <c r="F9" s="4">
        <v>10.14</v>
      </c>
      <c r="G9" s="4">
        <v>11.55</v>
      </c>
      <c r="H9" s="4">
        <v>1.95</v>
      </c>
      <c r="I9" s="4">
        <v>0.22</v>
      </c>
      <c r="J9" s="4">
        <v>0.49</v>
      </c>
      <c r="K9" s="4">
        <v>0.08</v>
      </c>
      <c r="L9" s="4">
        <v>32</v>
      </c>
      <c r="M9" s="4"/>
      <c r="N9" s="4">
        <v>151</v>
      </c>
      <c r="O9" s="4">
        <v>280</v>
      </c>
      <c r="P9" s="4">
        <v>54</v>
      </c>
      <c r="Q9" s="4">
        <v>250</v>
      </c>
      <c r="R9" s="4">
        <v>100</v>
      </c>
      <c r="S9" s="4">
        <v>60</v>
      </c>
      <c r="T9" s="4"/>
      <c r="U9" s="4"/>
      <c r="V9" s="4"/>
      <c r="W9" s="4">
        <v>4</v>
      </c>
      <c r="X9" s="4">
        <v>145</v>
      </c>
      <c r="Y9" s="4">
        <v>18.8</v>
      </c>
      <c r="Z9" s="4">
        <v>37</v>
      </c>
      <c r="AA9" s="4"/>
      <c r="AB9" s="4"/>
      <c r="AC9" s="4"/>
      <c r="AD9" s="4"/>
      <c r="AE9" s="4"/>
      <c r="AF9" s="4">
        <v>0.9</v>
      </c>
      <c r="AG9" s="4"/>
      <c r="AH9" s="4">
        <v>106</v>
      </c>
      <c r="AI9" s="4">
        <v>3.4</v>
      </c>
      <c r="AJ9" s="4"/>
      <c r="AK9" s="4"/>
      <c r="AL9" s="4">
        <v>4.8</v>
      </c>
      <c r="AM9" s="4"/>
      <c r="AN9" s="4">
        <v>0.56000000000000005</v>
      </c>
      <c r="AO9" s="4"/>
      <c r="AP9" s="4"/>
      <c r="AQ9" s="4"/>
      <c r="AR9" s="4"/>
      <c r="AS9" s="4"/>
      <c r="AT9" s="4"/>
      <c r="AU9" s="4">
        <v>1.8</v>
      </c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</row>
    <row r="10" spans="1:58">
      <c r="A10" s="2" t="s">
        <v>97</v>
      </c>
      <c r="B10" s="4" t="s">
        <v>98</v>
      </c>
      <c r="C10" s="4" t="s">
        <v>99</v>
      </c>
      <c r="D10" s="4" t="s">
        <v>100</v>
      </c>
      <c r="E10" s="4" t="s">
        <v>101</v>
      </c>
      <c r="F10" s="4" t="s">
        <v>102</v>
      </c>
      <c r="G10" s="4" t="s">
        <v>103</v>
      </c>
      <c r="H10" s="4" t="s">
        <v>104</v>
      </c>
      <c r="I10" s="4" t="s">
        <v>105</v>
      </c>
      <c r="J10" s="4" t="s">
        <v>106</v>
      </c>
      <c r="K10" s="4" t="s">
        <v>107</v>
      </c>
      <c r="L10" s="4" t="s">
        <v>108</v>
      </c>
      <c r="M10" s="4"/>
      <c r="N10" s="4">
        <v>148</v>
      </c>
      <c r="O10" s="4" t="s">
        <v>109</v>
      </c>
      <c r="P10" s="4" t="s">
        <v>110</v>
      </c>
      <c r="Q10" s="4" t="s">
        <v>111</v>
      </c>
      <c r="R10" s="4" t="s">
        <v>112</v>
      </c>
      <c r="S10" s="4" t="s">
        <v>113</v>
      </c>
      <c r="T10" s="4"/>
      <c r="U10" s="4"/>
      <c r="V10" s="4"/>
      <c r="W10" s="4" t="s">
        <v>368</v>
      </c>
      <c r="X10" s="4" t="s">
        <v>115</v>
      </c>
      <c r="Y10" s="4" t="s">
        <v>116</v>
      </c>
      <c r="Z10" s="4">
        <v>38</v>
      </c>
      <c r="AA10" s="4"/>
      <c r="AB10" s="4"/>
      <c r="AC10" s="4"/>
      <c r="AD10" s="4"/>
      <c r="AE10" s="4"/>
      <c r="AF10" s="4" t="s">
        <v>117</v>
      </c>
      <c r="AG10" s="4"/>
      <c r="AH10" s="4" t="s">
        <v>118</v>
      </c>
      <c r="AI10" s="4" t="s">
        <v>119</v>
      </c>
      <c r="AJ10" s="4"/>
      <c r="AK10" s="4"/>
      <c r="AL10" s="4" t="s">
        <v>120</v>
      </c>
      <c r="AM10" s="4"/>
      <c r="AN10" s="4" t="s">
        <v>121</v>
      </c>
      <c r="AO10" s="4"/>
      <c r="AP10" s="4"/>
      <c r="AQ10" s="4"/>
      <c r="AR10" s="4"/>
      <c r="AS10" s="4"/>
      <c r="AT10" s="4"/>
      <c r="AU10" s="4" t="s">
        <v>122</v>
      </c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</row>
    <row r="11" spans="1:58">
      <c r="A11" s="2" t="s">
        <v>124</v>
      </c>
      <c r="B11" s="4">
        <v>71.66</v>
      </c>
      <c r="C11" s="4">
        <v>12.94</v>
      </c>
      <c r="D11" s="4">
        <v>3.06</v>
      </c>
      <c r="E11" s="4">
        <v>0.14000000000000001</v>
      </c>
      <c r="F11" s="4">
        <v>0.15</v>
      </c>
      <c r="G11" s="4">
        <v>0.61</v>
      </c>
      <c r="H11" s="4">
        <v>2.54</v>
      </c>
      <c r="I11" s="4">
        <v>5.47</v>
      </c>
      <c r="J11" s="4">
        <v>0.28000000000000003</v>
      </c>
      <c r="K11" s="4">
        <v>0.03</v>
      </c>
      <c r="L11" s="4">
        <v>5</v>
      </c>
      <c r="M11" s="4">
        <v>4</v>
      </c>
      <c r="N11" s="4">
        <v>5</v>
      </c>
      <c r="O11" s="4"/>
      <c r="P11" s="4"/>
      <c r="Q11" s="4"/>
      <c r="R11" s="4"/>
      <c r="S11" s="4"/>
      <c r="T11" s="4"/>
      <c r="U11" s="4"/>
      <c r="V11" s="4"/>
      <c r="W11" s="4"/>
      <c r="X11" s="4">
        <v>42</v>
      </c>
      <c r="Y11" s="4"/>
      <c r="Z11" s="4">
        <v>405</v>
      </c>
      <c r="AA11" s="4"/>
      <c r="AB11" s="4"/>
      <c r="AC11" s="4"/>
      <c r="AD11" s="4"/>
      <c r="AE11" s="4"/>
      <c r="AF11" s="4"/>
      <c r="AG11" s="4"/>
      <c r="AH11" s="4">
        <v>505</v>
      </c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</row>
    <row r="12" spans="1:58">
      <c r="A12" s="2" t="s">
        <v>125</v>
      </c>
      <c r="B12" s="4">
        <v>72.8</v>
      </c>
      <c r="C12" s="4">
        <v>13</v>
      </c>
      <c r="D12" s="4">
        <v>3.21</v>
      </c>
      <c r="E12" s="4">
        <v>0.14000000000000001</v>
      </c>
      <c r="F12" s="4">
        <v>0.16</v>
      </c>
      <c r="G12" s="4">
        <v>0.59</v>
      </c>
      <c r="H12" s="4">
        <v>2.57</v>
      </c>
      <c r="I12" s="4">
        <v>5.43</v>
      </c>
      <c r="J12" s="4">
        <v>0.3</v>
      </c>
      <c r="K12" s="4">
        <v>0.05</v>
      </c>
      <c r="L12" s="4">
        <v>5</v>
      </c>
      <c r="M12" s="4">
        <v>4</v>
      </c>
      <c r="N12" s="4">
        <v>5</v>
      </c>
      <c r="O12" s="4"/>
      <c r="P12" s="4"/>
      <c r="Q12" s="4"/>
      <c r="R12" s="4"/>
      <c r="S12" s="4"/>
      <c r="T12" s="4"/>
      <c r="U12" s="4"/>
      <c r="V12" s="4"/>
      <c r="W12" s="4"/>
      <c r="X12" s="4">
        <v>43</v>
      </c>
      <c r="Y12" s="4"/>
      <c r="Z12" s="4">
        <v>403</v>
      </c>
      <c r="AA12" s="4"/>
      <c r="AB12" s="4"/>
      <c r="AC12" s="4"/>
      <c r="AD12" s="4"/>
      <c r="AE12" s="4"/>
      <c r="AF12" s="4"/>
      <c r="AG12" s="4"/>
      <c r="AH12" s="4">
        <v>506</v>
      </c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</row>
    <row r="13" spans="1:58">
      <c r="A13" s="2" t="s">
        <v>126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>
        <v>80</v>
      </c>
      <c r="P13" s="4">
        <v>30</v>
      </c>
      <c r="Q13" s="4">
        <v>50</v>
      </c>
      <c r="R13" s="4">
        <v>30</v>
      </c>
      <c r="S13" s="4">
        <v>160</v>
      </c>
      <c r="T13" s="4"/>
      <c r="U13" s="4"/>
      <c r="V13" s="4">
        <v>25</v>
      </c>
      <c r="W13" s="4">
        <v>75</v>
      </c>
      <c r="X13" s="4"/>
      <c r="Y13" s="4">
        <v>29.7</v>
      </c>
      <c r="Z13" s="4"/>
      <c r="AA13" s="4"/>
      <c r="AB13" s="4" t="s">
        <v>69</v>
      </c>
      <c r="AC13" s="4">
        <v>2.6</v>
      </c>
      <c r="AD13" s="4"/>
      <c r="AE13" s="4">
        <v>3</v>
      </c>
      <c r="AF13" s="4"/>
      <c r="AG13" s="4">
        <v>2.5</v>
      </c>
      <c r="AH13" s="4"/>
      <c r="AI13" s="4">
        <v>53.2</v>
      </c>
      <c r="AJ13" s="4">
        <v>88.6</v>
      </c>
      <c r="AK13" s="4"/>
      <c r="AL13" s="4">
        <v>39.9</v>
      </c>
      <c r="AM13" s="4">
        <v>7.8</v>
      </c>
      <c r="AN13" s="4"/>
      <c r="AO13" s="4"/>
      <c r="AP13" s="4">
        <v>0.9</v>
      </c>
      <c r="AQ13" s="4">
        <v>4.5</v>
      </c>
      <c r="AR13" s="4"/>
      <c r="AS13" s="4"/>
      <c r="AT13" s="4"/>
      <c r="AU13" s="4">
        <v>2.6</v>
      </c>
      <c r="AV13" s="4">
        <v>0.37</v>
      </c>
      <c r="AW13" s="4">
        <v>4.5</v>
      </c>
      <c r="AX13" s="4">
        <v>0.75</v>
      </c>
      <c r="AY13" s="4"/>
      <c r="AZ13" s="4"/>
      <c r="BA13" s="4"/>
      <c r="BB13" s="4"/>
      <c r="BC13" s="4">
        <v>10.7</v>
      </c>
      <c r="BD13" s="4">
        <v>4.7</v>
      </c>
      <c r="BE13" s="4"/>
      <c r="BF13" s="4"/>
    </row>
    <row r="14" spans="1:58">
      <c r="A14" s="2" t="s">
        <v>127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>
        <v>87</v>
      </c>
      <c r="P14" s="4">
        <v>30</v>
      </c>
      <c r="Q14" s="4">
        <v>47</v>
      </c>
      <c r="R14" s="4">
        <v>35</v>
      </c>
      <c r="S14" s="4">
        <v>152</v>
      </c>
      <c r="T14" s="4"/>
      <c r="U14" s="4"/>
      <c r="V14" s="4">
        <v>27</v>
      </c>
      <c r="W14" s="4">
        <v>78</v>
      </c>
      <c r="X14" s="4"/>
      <c r="Y14" s="4">
        <v>30</v>
      </c>
      <c r="Z14" s="4"/>
      <c r="AA14" s="4"/>
      <c r="AB14" s="4">
        <v>2</v>
      </c>
      <c r="AC14" s="4">
        <v>2.7</v>
      </c>
      <c r="AD14" s="4"/>
      <c r="AE14" s="4">
        <v>3</v>
      </c>
      <c r="AF14" s="4"/>
      <c r="AG14" s="4">
        <v>2.2999999999999998</v>
      </c>
      <c r="AH14" s="4"/>
      <c r="AI14" s="4">
        <v>52</v>
      </c>
      <c r="AJ14" s="4">
        <v>90</v>
      </c>
      <c r="AK14" s="4"/>
      <c r="AL14" s="4">
        <v>44</v>
      </c>
      <c r="AM14" s="4">
        <v>8</v>
      </c>
      <c r="AN14" s="4"/>
      <c r="AO14" s="4"/>
      <c r="AP14" s="4">
        <v>1</v>
      </c>
      <c r="AQ14" s="4">
        <v>4.9000000000000004</v>
      </c>
      <c r="AR14" s="4"/>
      <c r="AS14" s="4"/>
      <c r="AT14" s="4"/>
      <c r="AU14" s="4">
        <v>2.7</v>
      </c>
      <c r="AV14" s="4">
        <v>0.4</v>
      </c>
      <c r="AW14" s="4">
        <v>4.8</v>
      </c>
      <c r="AX14" s="4">
        <v>0.7</v>
      </c>
      <c r="AY14" s="4"/>
      <c r="AZ14" s="4"/>
      <c r="BA14" s="4"/>
      <c r="BB14" s="4"/>
      <c r="BC14" s="4">
        <v>11.4</v>
      </c>
      <c r="BD14" s="4">
        <v>4.5999999999999996</v>
      </c>
      <c r="BE14" s="4"/>
      <c r="BF14" s="4"/>
    </row>
    <row r="15" spans="1:58">
      <c r="A15" s="2" t="s">
        <v>128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>
        <v>250</v>
      </c>
      <c r="P15" s="4"/>
      <c r="Q15" s="4">
        <v>90</v>
      </c>
      <c r="R15" s="4">
        <v>320</v>
      </c>
      <c r="S15" s="4">
        <v>150</v>
      </c>
      <c r="T15" s="4"/>
      <c r="U15" s="4"/>
      <c r="V15" s="4"/>
      <c r="W15" s="4"/>
      <c r="X15" s="4"/>
      <c r="Y15" s="4">
        <v>34.1</v>
      </c>
      <c r="Z15" s="4"/>
      <c r="AA15" s="4"/>
      <c r="AB15" s="4"/>
      <c r="AC15" s="4"/>
      <c r="AD15" s="4"/>
      <c r="AE15" s="4"/>
      <c r="AF15" s="4"/>
      <c r="AG15" s="4"/>
      <c r="AH15" s="4"/>
      <c r="AI15" s="4">
        <v>17.100000000000001</v>
      </c>
      <c r="AJ15" s="4">
        <v>39.700000000000003</v>
      </c>
      <c r="AK15" s="4"/>
      <c r="AL15" s="4">
        <v>23.8</v>
      </c>
      <c r="AM15" s="4"/>
      <c r="AN15" s="4">
        <v>2</v>
      </c>
      <c r="AO15" s="4"/>
      <c r="AP15" s="4"/>
      <c r="AQ15" s="4"/>
      <c r="AR15" s="4"/>
      <c r="AS15" s="4"/>
      <c r="AT15" s="4"/>
      <c r="AU15" s="4">
        <v>3.3</v>
      </c>
      <c r="AV15" s="4"/>
      <c r="AW15" s="4"/>
      <c r="AX15" s="4"/>
      <c r="AY15" s="4"/>
      <c r="AZ15" s="4"/>
      <c r="BA15" s="4"/>
      <c r="BB15" s="4"/>
      <c r="BC15" s="4">
        <v>2.8</v>
      </c>
      <c r="BD15" s="4"/>
      <c r="BE15" s="4"/>
      <c r="BF15" s="4"/>
    </row>
    <row r="16" spans="1:58">
      <c r="A16" s="2" t="s">
        <v>129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 t="s">
        <v>130</v>
      </c>
      <c r="P16" s="4"/>
      <c r="Q16" s="4" t="s">
        <v>131</v>
      </c>
      <c r="R16" s="4" t="s">
        <v>132</v>
      </c>
      <c r="S16" s="4" t="s">
        <v>133</v>
      </c>
      <c r="T16" s="4"/>
      <c r="U16" s="4"/>
      <c r="V16" s="4"/>
      <c r="W16" s="4"/>
      <c r="X16" s="4"/>
      <c r="Y16" s="4" t="s">
        <v>134</v>
      </c>
      <c r="Z16" s="4"/>
      <c r="AA16" s="4"/>
      <c r="AB16" s="4"/>
      <c r="AC16" s="4"/>
      <c r="AD16" s="4"/>
      <c r="AE16" s="4"/>
      <c r="AF16" s="4"/>
      <c r="AG16" s="4"/>
      <c r="AH16" s="4"/>
      <c r="AI16" s="4" t="s">
        <v>135</v>
      </c>
      <c r="AJ16" s="4" t="s">
        <v>136</v>
      </c>
      <c r="AK16" s="4"/>
      <c r="AL16" s="4" t="s">
        <v>137</v>
      </c>
      <c r="AM16" s="4"/>
      <c r="AN16" s="4" t="s">
        <v>138</v>
      </c>
      <c r="AO16" s="4"/>
      <c r="AP16" s="4"/>
      <c r="AQ16" s="4"/>
      <c r="AR16" s="4"/>
      <c r="AS16" s="4"/>
      <c r="AT16" s="4"/>
      <c r="AU16" s="4" t="s">
        <v>139</v>
      </c>
      <c r="AV16" s="4"/>
      <c r="AW16" s="4"/>
      <c r="AX16" s="4"/>
      <c r="AY16" s="4"/>
      <c r="AZ16" s="4"/>
      <c r="BA16" s="4"/>
      <c r="BB16" s="4"/>
      <c r="BC16" s="4" t="s">
        <v>369</v>
      </c>
      <c r="BD16" s="4"/>
      <c r="BE16" s="4"/>
      <c r="BF16" s="4"/>
    </row>
    <row r="17" spans="1:58">
      <c r="A17" s="2" t="s">
        <v>140</v>
      </c>
      <c r="B17" s="4">
        <v>53.32</v>
      </c>
      <c r="C17" s="4">
        <v>15.3</v>
      </c>
      <c r="D17" s="4">
        <v>10.84</v>
      </c>
      <c r="E17" s="4">
        <v>0.17</v>
      </c>
      <c r="F17" s="4">
        <v>6.37</v>
      </c>
      <c r="G17" s="4">
        <v>11.14</v>
      </c>
      <c r="H17" s="4">
        <v>2.27</v>
      </c>
      <c r="I17" s="4">
        <v>0.62</v>
      </c>
      <c r="J17" s="4">
        <v>1.07</v>
      </c>
      <c r="K17" s="4">
        <v>0.17</v>
      </c>
      <c r="L17" s="4">
        <v>36</v>
      </c>
      <c r="M17" s="4" t="s">
        <v>73</v>
      </c>
      <c r="N17" s="4">
        <v>272</v>
      </c>
      <c r="O17" s="4">
        <v>90</v>
      </c>
      <c r="P17" s="4">
        <v>43</v>
      </c>
      <c r="Q17" s="4">
        <v>70</v>
      </c>
      <c r="R17" s="4">
        <v>110</v>
      </c>
      <c r="S17" s="4">
        <v>80</v>
      </c>
      <c r="T17" s="4">
        <v>17</v>
      </c>
      <c r="U17" s="4">
        <v>1.6</v>
      </c>
      <c r="V17" s="4"/>
      <c r="W17" s="4">
        <v>20</v>
      </c>
      <c r="X17" s="4">
        <v>199</v>
      </c>
      <c r="Y17" s="4">
        <v>21.2</v>
      </c>
      <c r="Z17" s="4">
        <v>95</v>
      </c>
      <c r="AA17" s="4">
        <v>7.9</v>
      </c>
      <c r="AB17" s="4" t="s">
        <v>69</v>
      </c>
      <c r="AC17" s="4"/>
      <c r="AD17" s="4"/>
      <c r="AE17" s="4"/>
      <c r="AF17" s="4"/>
      <c r="AG17" s="4">
        <v>1</v>
      </c>
      <c r="AH17" s="4">
        <v>175</v>
      </c>
      <c r="AI17" s="4">
        <v>10.8</v>
      </c>
      <c r="AJ17" s="4">
        <v>23.3</v>
      </c>
      <c r="AK17" s="4"/>
      <c r="AL17" s="4">
        <v>12.7</v>
      </c>
      <c r="AM17" s="4">
        <v>3.3</v>
      </c>
      <c r="AN17" s="4"/>
      <c r="AO17" s="4"/>
      <c r="AP17" s="4">
        <v>0.59</v>
      </c>
      <c r="AQ17" s="4">
        <v>3.9</v>
      </c>
      <c r="AR17" s="4">
        <v>0.78</v>
      </c>
      <c r="AS17" s="4">
        <v>2.5</v>
      </c>
      <c r="AT17" s="4">
        <v>0.37</v>
      </c>
      <c r="AU17" s="4">
        <v>2.1</v>
      </c>
      <c r="AV17" s="4">
        <v>0.32</v>
      </c>
      <c r="AW17" s="4">
        <v>2.5</v>
      </c>
      <c r="AX17" s="4">
        <v>0.52</v>
      </c>
      <c r="AY17" s="4" t="s">
        <v>70</v>
      </c>
      <c r="AZ17" s="4" t="s">
        <v>72</v>
      </c>
      <c r="BA17" s="4"/>
      <c r="BB17" s="4" t="s">
        <v>71</v>
      </c>
      <c r="BC17" s="4">
        <v>2.2999999999999998</v>
      </c>
      <c r="BD17" s="4">
        <v>0.48</v>
      </c>
      <c r="BE17" s="4"/>
      <c r="BF17" s="4"/>
    </row>
    <row r="18" spans="1:58">
      <c r="A18" s="2" t="s">
        <v>141</v>
      </c>
      <c r="B18" s="4">
        <v>52.4</v>
      </c>
      <c r="C18" s="4">
        <v>15.4</v>
      </c>
      <c r="D18" s="4">
        <v>10.7</v>
      </c>
      <c r="E18" s="4">
        <v>0.16300000000000001</v>
      </c>
      <c r="F18" s="4">
        <v>6.37</v>
      </c>
      <c r="G18" s="4">
        <v>10.9</v>
      </c>
      <c r="H18" s="4">
        <v>2.14</v>
      </c>
      <c r="I18" s="4">
        <v>0.626</v>
      </c>
      <c r="J18" s="4">
        <v>1.06</v>
      </c>
      <c r="K18" s="4">
        <v>0.13</v>
      </c>
      <c r="L18" s="4">
        <v>36</v>
      </c>
      <c r="M18" s="4">
        <v>1.3</v>
      </c>
      <c r="N18" s="4">
        <v>262</v>
      </c>
      <c r="O18" s="4">
        <v>92</v>
      </c>
      <c r="P18" s="4">
        <v>43</v>
      </c>
      <c r="Q18" s="4">
        <v>70</v>
      </c>
      <c r="R18" s="4">
        <v>110</v>
      </c>
      <c r="S18" s="4">
        <v>80</v>
      </c>
      <c r="T18" s="4">
        <v>17</v>
      </c>
      <c r="U18" s="4">
        <v>1</v>
      </c>
      <c r="V18" s="4"/>
      <c r="W18" s="4">
        <v>21</v>
      </c>
      <c r="X18" s="4">
        <v>190</v>
      </c>
      <c r="Y18" s="4">
        <v>24</v>
      </c>
      <c r="Z18" s="4">
        <v>94</v>
      </c>
      <c r="AA18" s="4">
        <v>7.9</v>
      </c>
      <c r="AB18" s="4">
        <v>0.6</v>
      </c>
      <c r="AC18" s="4"/>
      <c r="AD18" s="4"/>
      <c r="AE18" s="4"/>
      <c r="AF18" s="4"/>
      <c r="AG18" s="4">
        <v>0.99</v>
      </c>
      <c r="AH18" s="4">
        <v>182</v>
      </c>
      <c r="AI18" s="4">
        <v>10</v>
      </c>
      <c r="AJ18" s="4">
        <v>23</v>
      </c>
      <c r="AK18" s="4"/>
      <c r="AL18" s="4">
        <v>13</v>
      </c>
      <c r="AM18" s="4">
        <v>3.3</v>
      </c>
      <c r="AN18" s="4"/>
      <c r="AO18" s="4"/>
      <c r="AP18" s="4">
        <v>0.63</v>
      </c>
      <c r="AQ18" s="4">
        <v>3.6</v>
      </c>
      <c r="AR18" s="4">
        <v>0.76</v>
      </c>
      <c r="AS18" s="4">
        <v>2.5</v>
      </c>
      <c r="AT18" s="4">
        <v>0.38</v>
      </c>
      <c r="AU18" s="4">
        <v>2.1</v>
      </c>
      <c r="AV18" s="4">
        <v>0.33</v>
      </c>
      <c r="AW18" s="4">
        <v>2.6</v>
      </c>
      <c r="AX18" s="4">
        <v>0.5</v>
      </c>
      <c r="AY18" s="4">
        <v>0.3</v>
      </c>
      <c r="AZ18" s="4">
        <v>0.2</v>
      </c>
      <c r="BA18" s="4"/>
      <c r="BB18" s="4">
        <v>0.03</v>
      </c>
      <c r="BC18" s="4">
        <v>2.4</v>
      </c>
      <c r="BD18" s="4">
        <v>0.53</v>
      </c>
      <c r="BE18" s="4"/>
      <c r="BF18" s="4"/>
    </row>
    <row r="19" spans="1:58">
      <c r="A19" s="2" t="s">
        <v>370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371</v>
      </c>
      <c r="P19" s="4">
        <v>131</v>
      </c>
      <c r="Q19" s="4">
        <v>3380</v>
      </c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</row>
    <row r="20" spans="1:58">
      <c r="A20" s="2" t="s">
        <v>372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>
        <v>15500</v>
      </c>
      <c r="P20" s="4">
        <v>120</v>
      </c>
      <c r="Q20" s="4">
        <v>3780</v>
      </c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</row>
    <row r="21" spans="1:58">
      <c r="A21" s="2" t="s">
        <v>142</v>
      </c>
      <c r="B21" s="4">
        <v>49.75</v>
      </c>
      <c r="C21" s="4">
        <v>20.350000000000001</v>
      </c>
      <c r="D21" s="4">
        <v>6.11</v>
      </c>
      <c r="E21" s="4">
        <v>0.11</v>
      </c>
      <c r="F21" s="4">
        <v>0.52</v>
      </c>
      <c r="G21" s="4">
        <v>8.17</v>
      </c>
      <c r="H21" s="4">
        <v>6.83</v>
      </c>
      <c r="I21" s="4">
        <v>1.63</v>
      </c>
      <c r="J21" s="4">
        <v>0.28999999999999998</v>
      </c>
      <c r="K21" s="4">
        <v>0.13</v>
      </c>
      <c r="L21" s="4" t="s">
        <v>73</v>
      </c>
      <c r="M21" s="4">
        <v>3</v>
      </c>
      <c r="N21" s="4">
        <v>7</v>
      </c>
      <c r="O21" s="4"/>
      <c r="P21" s="4"/>
      <c r="Q21" s="4"/>
      <c r="R21" s="4"/>
      <c r="S21" s="4"/>
      <c r="T21" s="4"/>
      <c r="U21" s="4"/>
      <c r="V21" s="4"/>
      <c r="W21" s="4"/>
      <c r="X21" s="4">
        <v>1207</v>
      </c>
      <c r="Y21" s="4"/>
      <c r="Z21" s="4">
        <v>515</v>
      </c>
      <c r="AA21" s="4"/>
      <c r="AB21" s="4"/>
      <c r="AC21" s="4"/>
      <c r="AD21" s="4"/>
      <c r="AE21" s="4"/>
      <c r="AF21" s="4"/>
      <c r="AG21" s="4"/>
      <c r="AH21" s="4">
        <v>343</v>
      </c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</row>
    <row r="22" spans="1:58">
      <c r="A22" s="2" t="s">
        <v>143</v>
      </c>
      <c r="B22" s="4" t="s">
        <v>144</v>
      </c>
      <c r="C22" s="4" t="s">
        <v>145</v>
      </c>
      <c r="D22" s="4" t="s">
        <v>146</v>
      </c>
      <c r="E22" s="4" t="s">
        <v>147</v>
      </c>
      <c r="F22" s="4" t="s">
        <v>148</v>
      </c>
      <c r="G22" s="4" t="s">
        <v>149</v>
      </c>
      <c r="H22" s="4" t="s">
        <v>150</v>
      </c>
      <c r="I22" s="4" t="s">
        <v>151</v>
      </c>
      <c r="J22" s="4" t="s">
        <v>152</v>
      </c>
      <c r="K22" s="4" t="s">
        <v>153</v>
      </c>
      <c r="L22" s="4" t="s">
        <v>154</v>
      </c>
      <c r="M22" s="4" t="s">
        <v>155</v>
      </c>
      <c r="N22" s="4" t="s">
        <v>156</v>
      </c>
      <c r="O22" s="4"/>
      <c r="P22" s="4"/>
      <c r="Q22" s="4"/>
      <c r="R22" s="4"/>
      <c r="S22" s="4"/>
      <c r="T22" s="4"/>
      <c r="U22" s="4"/>
      <c r="V22" s="4"/>
      <c r="W22" s="4"/>
      <c r="X22" s="4" t="s">
        <v>157</v>
      </c>
      <c r="Y22" s="4"/>
      <c r="Z22" s="4" t="s">
        <v>158</v>
      </c>
      <c r="AA22" s="4"/>
      <c r="AB22" s="4"/>
      <c r="AC22" s="4"/>
      <c r="AD22" s="4"/>
      <c r="AE22" s="4"/>
      <c r="AF22" s="4"/>
      <c r="AG22" s="4"/>
      <c r="AH22" s="4" t="s">
        <v>159</v>
      </c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</row>
    <row r="23" spans="1:58">
      <c r="A23" s="2" t="s">
        <v>160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>
        <v>60</v>
      </c>
      <c r="S23" s="4">
        <v>40</v>
      </c>
      <c r="T23" s="4"/>
      <c r="U23" s="4"/>
      <c r="V23" s="4"/>
      <c r="W23" s="4"/>
      <c r="X23" s="4"/>
      <c r="Y23" s="4">
        <v>286</v>
      </c>
      <c r="Z23" s="4"/>
      <c r="AA23" s="4"/>
      <c r="AB23" s="4"/>
      <c r="AC23" s="4"/>
      <c r="AD23" s="4"/>
      <c r="AE23" s="4"/>
      <c r="AF23" s="4"/>
      <c r="AG23" s="4"/>
      <c r="AH23" s="4"/>
      <c r="AI23" s="4" t="s">
        <v>161</v>
      </c>
      <c r="AJ23" s="4" t="s">
        <v>162</v>
      </c>
      <c r="AK23" s="4"/>
      <c r="AL23" s="4">
        <v>1100</v>
      </c>
      <c r="AM23" s="4">
        <v>155</v>
      </c>
      <c r="AN23" s="4">
        <v>44.9</v>
      </c>
      <c r="AO23" s="4">
        <v>115</v>
      </c>
      <c r="AP23" s="4">
        <v>13.7</v>
      </c>
      <c r="AQ23" s="4"/>
      <c r="AR23" s="4"/>
      <c r="AS23" s="4"/>
      <c r="AT23" s="4"/>
      <c r="AU23" s="4"/>
      <c r="AV23" s="4">
        <v>1.02</v>
      </c>
      <c r="AW23" s="4">
        <v>1.2</v>
      </c>
      <c r="AX23" s="4">
        <v>2.7</v>
      </c>
      <c r="AY23" s="4"/>
      <c r="AZ23" s="4"/>
      <c r="BA23" s="4"/>
      <c r="BB23" s="4"/>
      <c r="BC23" s="4">
        <v>20</v>
      </c>
      <c r="BD23" s="4">
        <v>4.5</v>
      </c>
      <c r="BE23" s="4"/>
      <c r="BF23" s="4"/>
    </row>
    <row r="24" spans="1:58">
      <c r="A24" s="2" t="s">
        <v>163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 t="s">
        <v>373</v>
      </c>
      <c r="S24" s="4" t="s">
        <v>374</v>
      </c>
      <c r="T24" s="4"/>
      <c r="U24" s="4"/>
      <c r="V24" s="4"/>
      <c r="W24" s="4"/>
      <c r="X24" s="4"/>
      <c r="Y24" s="4" t="s">
        <v>375</v>
      </c>
      <c r="Z24" s="4"/>
      <c r="AA24" s="4"/>
      <c r="AB24" s="4"/>
      <c r="AC24" s="4"/>
      <c r="AD24" s="4"/>
      <c r="AE24" s="4"/>
      <c r="AF24" s="4"/>
      <c r="AG24" s="4"/>
      <c r="AH24" s="4"/>
      <c r="AI24" s="4" t="s">
        <v>165</v>
      </c>
      <c r="AJ24" s="4" t="s">
        <v>166</v>
      </c>
      <c r="AK24" s="4"/>
      <c r="AL24" s="4" t="s">
        <v>167</v>
      </c>
      <c r="AM24" s="4" t="s">
        <v>168</v>
      </c>
      <c r="AN24" s="4" t="s">
        <v>169</v>
      </c>
      <c r="AO24" s="4" t="s">
        <v>170</v>
      </c>
      <c r="AP24" s="4" t="s">
        <v>171</v>
      </c>
      <c r="AQ24" s="4"/>
      <c r="AR24" s="4"/>
      <c r="AS24" s="4"/>
      <c r="AT24" s="4"/>
      <c r="AU24" s="4"/>
      <c r="AV24" s="4" t="s">
        <v>173</v>
      </c>
      <c r="AW24" s="4" t="s">
        <v>376</v>
      </c>
      <c r="AX24" s="4" t="s">
        <v>174</v>
      </c>
      <c r="AY24" s="4"/>
      <c r="AZ24" s="4"/>
      <c r="BA24" s="4"/>
      <c r="BB24" s="4"/>
      <c r="BC24" s="4" t="s">
        <v>377</v>
      </c>
      <c r="BD24" s="4" t="s">
        <v>175</v>
      </c>
      <c r="BE24" s="4"/>
      <c r="BF24" s="4"/>
    </row>
    <row r="25" spans="1:58">
      <c r="A25" s="2" t="s">
        <v>176</v>
      </c>
      <c r="B25" s="4">
        <v>48.02</v>
      </c>
      <c r="C25" s="4">
        <v>15.7</v>
      </c>
      <c r="D25" s="4">
        <v>11.16</v>
      </c>
      <c r="E25" s="4">
        <v>0.17</v>
      </c>
      <c r="F25" s="4">
        <v>9.5</v>
      </c>
      <c r="G25" s="4">
        <v>13.45</v>
      </c>
      <c r="H25" s="4">
        <v>1.84</v>
      </c>
      <c r="I25" s="4">
        <v>0.02</v>
      </c>
      <c r="J25" s="4">
        <v>0.96</v>
      </c>
      <c r="K25" s="4">
        <v>0.01</v>
      </c>
      <c r="L25" s="4">
        <v>43</v>
      </c>
      <c r="M25" s="4" t="s">
        <v>73</v>
      </c>
      <c r="N25" s="4">
        <v>327</v>
      </c>
      <c r="O25" s="4">
        <v>380</v>
      </c>
      <c r="P25" s="4">
        <v>51</v>
      </c>
      <c r="Q25" s="4">
        <v>170</v>
      </c>
      <c r="R25" s="4">
        <v>130</v>
      </c>
      <c r="S25" s="4">
        <v>70</v>
      </c>
      <c r="T25" s="4">
        <v>15</v>
      </c>
      <c r="U25" s="4"/>
      <c r="V25" s="4"/>
      <c r="W25" s="4"/>
      <c r="X25" s="4">
        <v>107</v>
      </c>
      <c r="Y25" s="4">
        <v>16.7</v>
      </c>
      <c r="Z25" s="4">
        <v>15</v>
      </c>
      <c r="AA25" s="4"/>
      <c r="AB25" s="4"/>
      <c r="AC25" s="4"/>
      <c r="AD25" s="4"/>
      <c r="AE25" s="4"/>
      <c r="AF25" s="4"/>
      <c r="AG25" s="4"/>
      <c r="AH25" s="4">
        <v>5</v>
      </c>
      <c r="AI25" s="4">
        <v>0.7</v>
      </c>
      <c r="AJ25" s="4">
        <v>2</v>
      </c>
      <c r="AK25" s="4"/>
      <c r="AL25" s="4">
        <v>2.5</v>
      </c>
      <c r="AM25" s="4">
        <v>1.1000000000000001</v>
      </c>
      <c r="AN25" s="4">
        <v>0.52</v>
      </c>
      <c r="AO25" s="4">
        <v>1.9</v>
      </c>
      <c r="AP25" s="4"/>
      <c r="AQ25" s="4">
        <v>3.6</v>
      </c>
      <c r="AR25" s="4"/>
      <c r="AS25" s="4"/>
      <c r="AT25" s="4"/>
      <c r="AU25" s="4">
        <v>1.7</v>
      </c>
      <c r="AV25" s="4"/>
      <c r="AW25" s="4">
        <v>0.6</v>
      </c>
      <c r="AX25" s="4"/>
      <c r="AY25" s="4"/>
      <c r="AZ25" s="4"/>
      <c r="BA25" s="4"/>
      <c r="BB25" s="4"/>
      <c r="BC25" s="4"/>
      <c r="BD25" s="4"/>
      <c r="BE25" s="4"/>
      <c r="BF25" s="4"/>
    </row>
    <row r="26" spans="1:58">
      <c r="A26" s="2" t="s">
        <v>177</v>
      </c>
      <c r="B26" s="4" t="s">
        <v>178</v>
      </c>
      <c r="C26" s="4" t="s">
        <v>179</v>
      </c>
      <c r="D26" s="4" t="s">
        <v>180</v>
      </c>
      <c r="E26" s="4" t="s">
        <v>181</v>
      </c>
      <c r="F26" s="4" t="s">
        <v>182</v>
      </c>
      <c r="G26" s="4" t="s">
        <v>183</v>
      </c>
      <c r="H26" s="4" t="s">
        <v>184</v>
      </c>
      <c r="I26" s="4" t="s">
        <v>185</v>
      </c>
      <c r="J26" s="4" t="s">
        <v>117</v>
      </c>
      <c r="K26" s="4" t="s">
        <v>186</v>
      </c>
      <c r="L26" s="4" t="s">
        <v>187</v>
      </c>
      <c r="M26" s="4" t="s">
        <v>188</v>
      </c>
      <c r="N26" s="4">
        <v>310</v>
      </c>
      <c r="O26" s="4" t="s">
        <v>189</v>
      </c>
      <c r="P26" s="4" t="s">
        <v>190</v>
      </c>
      <c r="Q26" s="4" t="s">
        <v>191</v>
      </c>
      <c r="R26" s="4" t="s">
        <v>192</v>
      </c>
      <c r="S26" s="4" t="s">
        <v>113</v>
      </c>
      <c r="T26" s="4" t="s">
        <v>193</v>
      </c>
      <c r="U26" s="4"/>
      <c r="V26" s="4"/>
      <c r="W26" s="4"/>
      <c r="X26" s="4" t="s">
        <v>194</v>
      </c>
      <c r="Y26" s="4" t="s">
        <v>193</v>
      </c>
      <c r="Z26" s="4">
        <v>18</v>
      </c>
      <c r="AA26" s="4"/>
      <c r="AB26" s="4"/>
      <c r="AC26" s="4"/>
      <c r="AD26" s="4"/>
      <c r="AE26" s="4"/>
      <c r="AF26" s="4"/>
      <c r="AG26" s="4"/>
      <c r="AH26" s="4" t="s">
        <v>195</v>
      </c>
      <c r="AI26" s="4" t="s">
        <v>196</v>
      </c>
      <c r="AJ26" s="4" t="s">
        <v>197</v>
      </c>
      <c r="AK26" s="4"/>
      <c r="AL26" s="4" t="s">
        <v>198</v>
      </c>
      <c r="AM26" s="4" t="s">
        <v>154</v>
      </c>
      <c r="AN26" s="4" t="s">
        <v>199</v>
      </c>
      <c r="AO26" s="4" t="s">
        <v>122</v>
      </c>
      <c r="AP26" s="4"/>
      <c r="AQ26" s="4" t="s">
        <v>378</v>
      </c>
      <c r="AR26" s="4"/>
      <c r="AS26" s="4"/>
      <c r="AT26" s="4"/>
      <c r="AU26" s="4" t="s">
        <v>200</v>
      </c>
      <c r="AV26" s="4"/>
      <c r="AW26" s="4" t="s">
        <v>202</v>
      </c>
      <c r="AX26" s="4"/>
      <c r="AY26" s="4"/>
      <c r="AZ26" s="4"/>
      <c r="BA26" s="4"/>
      <c r="BB26" s="4"/>
      <c r="BC26" s="4"/>
      <c r="BD26" s="4"/>
      <c r="BE26" s="4"/>
      <c r="BF26" s="4"/>
    </row>
    <row r="27" spans="1:58">
      <c r="A27" s="2" t="s">
        <v>204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>
        <v>896</v>
      </c>
      <c r="Z27" s="4"/>
      <c r="AA27" s="4"/>
      <c r="AB27" s="4"/>
      <c r="AC27" s="4"/>
      <c r="AD27" s="4"/>
      <c r="AE27" s="4"/>
      <c r="AF27" s="4"/>
      <c r="AG27" s="4"/>
      <c r="AH27" s="4"/>
      <c r="AI27" s="4" t="s">
        <v>161</v>
      </c>
      <c r="AJ27" s="4">
        <v>181</v>
      </c>
      <c r="AK27" s="4"/>
      <c r="AL27" s="4">
        <v>1560</v>
      </c>
      <c r="AM27" s="4"/>
      <c r="AN27" s="4"/>
      <c r="AO27" s="4">
        <v>219</v>
      </c>
      <c r="AP27" s="4">
        <v>32.9</v>
      </c>
      <c r="AQ27" s="4">
        <v>179</v>
      </c>
      <c r="AR27" s="4">
        <v>32.9</v>
      </c>
      <c r="AS27" s="4">
        <v>95.1</v>
      </c>
      <c r="AT27" s="4">
        <v>14.5</v>
      </c>
      <c r="AU27" s="4">
        <v>84.4</v>
      </c>
      <c r="AV27" s="4">
        <v>11.7</v>
      </c>
      <c r="AW27" s="4"/>
      <c r="AX27" s="4"/>
      <c r="AY27" s="4"/>
      <c r="AZ27" s="4"/>
      <c r="BA27" s="4"/>
      <c r="BB27" s="4"/>
      <c r="BC27" s="4">
        <v>22.2</v>
      </c>
      <c r="BD27" s="4"/>
      <c r="BE27" s="4"/>
      <c r="BF27" s="4"/>
    </row>
    <row r="28" spans="1:58">
      <c r="A28" s="2" t="s">
        <v>205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 t="s">
        <v>206</v>
      </c>
      <c r="Z28" s="4"/>
      <c r="AA28" s="4"/>
      <c r="AB28" s="4"/>
      <c r="AC28" s="4"/>
      <c r="AD28" s="4"/>
      <c r="AE28" s="4"/>
      <c r="AF28" s="4"/>
      <c r="AG28" s="4"/>
      <c r="AH28" s="4"/>
      <c r="AI28" s="4" t="s">
        <v>207</v>
      </c>
      <c r="AJ28" s="4" t="s">
        <v>208</v>
      </c>
      <c r="AK28" s="4"/>
      <c r="AL28" s="4" t="s">
        <v>209</v>
      </c>
      <c r="AM28" s="4"/>
      <c r="AN28" s="4"/>
      <c r="AO28" s="4" t="s">
        <v>210</v>
      </c>
      <c r="AP28" s="4" t="s">
        <v>211</v>
      </c>
      <c r="AQ28" s="4" t="s">
        <v>212</v>
      </c>
      <c r="AR28" s="4" t="s">
        <v>134</v>
      </c>
      <c r="AS28" s="4" t="s">
        <v>213</v>
      </c>
      <c r="AT28" s="4" t="s">
        <v>214</v>
      </c>
      <c r="AU28" s="4" t="s">
        <v>215</v>
      </c>
      <c r="AV28" s="4" t="s">
        <v>216</v>
      </c>
      <c r="AW28" s="4"/>
      <c r="AX28" s="4"/>
      <c r="AY28" s="4"/>
      <c r="AZ28" s="4"/>
      <c r="BA28" s="4"/>
      <c r="BB28" s="4"/>
      <c r="BC28" s="4" t="s">
        <v>217</v>
      </c>
      <c r="BD28" s="4"/>
      <c r="BE28" s="4"/>
      <c r="BF28" s="4"/>
    </row>
    <row r="29" spans="1:58">
      <c r="A29" s="2" t="s">
        <v>218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>
        <v>4</v>
      </c>
      <c r="Q29" s="4"/>
      <c r="R29" s="4">
        <v>960</v>
      </c>
      <c r="S29" s="4">
        <v>90</v>
      </c>
      <c r="T29" s="4">
        <v>16</v>
      </c>
      <c r="U29" s="4">
        <v>11.2</v>
      </c>
      <c r="V29" s="4">
        <v>68</v>
      </c>
      <c r="W29" s="4">
        <v>487</v>
      </c>
      <c r="X29" s="4"/>
      <c r="Y29" s="4">
        <v>128</v>
      </c>
      <c r="Z29" s="4"/>
      <c r="AA29" s="4"/>
      <c r="AB29" s="4"/>
      <c r="AC29" s="4">
        <v>1.6</v>
      </c>
      <c r="AD29" s="4">
        <v>1</v>
      </c>
      <c r="AE29" s="4" t="s">
        <v>219</v>
      </c>
      <c r="AF29" s="4">
        <v>3</v>
      </c>
      <c r="AG29" s="4">
        <v>37.200000000000003</v>
      </c>
      <c r="AH29" s="4"/>
      <c r="AI29" s="4">
        <v>23.2</v>
      </c>
      <c r="AJ29" s="4">
        <v>59.1</v>
      </c>
      <c r="AK29" s="4"/>
      <c r="AL29" s="4"/>
      <c r="AM29" s="4">
        <v>11.6</v>
      </c>
      <c r="AN29" s="4"/>
      <c r="AO29" s="4">
        <v>14.4</v>
      </c>
      <c r="AP29" s="4">
        <v>3.1</v>
      </c>
      <c r="AQ29" s="4">
        <v>19.5</v>
      </c>
      <c r="AR29" s="4"/>
      <c r="AS29" s="4">
        <v>12.6</v>
      </c>
      <c r="AT29" s="4">
        <v>2</v>
      </c>
      <c r="AU29" s="4">
        <v>15</v>
      </c>
      <c r="AV29" s="4"/>
      <c r="AW29" s="4"/>
      <c r="AX29" s="4"/>
      <c r="AY29" s="4">
        <v>2180</v>
      </c>
      <c r="AZ29" s="4">
        <v>1.75</v>
      </c>
      <c r="BA29" s="4"/>
      <c r="BB29" s="4"/>
      <c r="BC29" s="4">
        <v>26.7</v>
      </c>
      <c r="BD29" s="4"/>
      <c r="BE29" s="4"/>
      <c r="BF29" s="4"/>
    </row>
    <row r="30" spans="1:58">
      <c r="A30" s="2" t="s">
        <v>220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 t="s">
        <v>379</v>
      </c>
      <c r="Q30" s="4"/>
      <c r="R30" s="4" t="s">
        <v>221</v>
      </c>
      <c r="S30" s="4" t="s">
        <v>112</v>
      </c>
      <c r="T30" s="4" t="s">
        <v>222</v>
      </c>
      <c r="U30" s="4" t="s">
        <v>223</v>
      </c>
      <c r="V30" s="4" t="s">
        <v>224</v>
      </c>
      <c r="W30" s="4" t="s">
        <v>225</v>
      </c>
      <c r="X30" s="4"/>
      <c r="Y30" s="4" t="s">
        <v>380</v>
      </c>
      <c r="Z30" s="4"/>
      <c r="AA30" s="4"/>
      <c r="AB30" s="4"/>
      <c r="AC30" s="4" t="s">
        <v>381</v>
      </c>
      <c r="AD30" s="4" t="s">
        <v>226</v>
      </c>
      <c r="AE30" s="4" t="s">
        <v>227</v>
      </c>
      <c r="AF30" s="4" t="s">
        <v>382</v>
      </c>
      <c r="AG30" s="4" t="s">
        <v>136</v>
      </c>
      <c r="AH30" s="4"/>
      <c r="AI30" s="4" t="s">
        <v>228</v>
      </c>
      <c r="AJ30" s="4" t="s">
        <v>229</v>
      </c>
      <c r="AK30" s="4"/>
      <c r="AL30" s="4"/>
      <c r="AM30" s="4" t="s">
        <v>232</v>
      </c>
      <c r="AN30" s="4"/>
      <c r="AO30" s="4" t="s">
        <v>234</v>
      </c>
      <c r="AP30" s="4" t="s">
        <v>235</v>
      </c>
      <c r="AQ30" s="4" t="s">
        <v>236</v>
      </c>
      <c r="AR30" s="4"/>
      <c r="AS30" s="4" t="s">
        <v>238</v>
      </c>
      <c r="AT30" s="4" t="s">
        <v>239</v>
      </c>
      <c r="AU30" s="4" t="s">
        <v>240</v>
      </c>
      <c r="AV30" s="4"/>
      <c r="AW30" s="4"/>
      <c r="AX30" s="4"/>
      <c r="AY30" s="4" t="s">
        <v>242</v>
      </c>
      <c r="AZ30" s="4" t="s">
        <v>381</v>
      </c>
      <c r="BA30" s="4"/>
      <c r="BB30" s="4"/>
      <c r="BC30" s="4" t="s">
        <v>243</v>
      </c>
      <c r="BD30" s="4"/>
      <c r="BE30" s="4"/>
      <c r="BF30" s="4"/>
    </row>
    <row r="31" spans="1:58">
      <c r="A31" s="2" t="s">
        <v>244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>
        <v>17</v>
      </c>
      <c r="Q31" s="4"/>
      <c r="R31" s="4">
        <v>160</v>
      </c>
      <c r="S31" s="4"/>
      <c r="T31" s="4"/>
      <c r="U31" s="4"/>
      <c r="V31" s="4"/>
      <c r="W31" s="4"/>
      <c r="X31" s="4"/>
      <c r="Y31" s="4">
        <v>135</v>
      </c>
      <c r="Z31" s="4"/>
      <c r="AA31" s="4"/>
      <c r="AB31" s="4">
        <v>23</v>
      </c>
      <c r="AC31" s="4"/>
      <c r="AD31" s="4"/>
      <c r="AE31" s="4"/>
      <c r="AF31" s="4"/>
      <c r="AG31" s="4"/>
      <c r="AH31" s="4"/>
      <c r="AI31" s="4">
        <v>247</v>
      </c>
      <c r="AJ31" s="4">
        <v>466</v>
      </c>
      <c r="AK31" s="4">
        <v>43.6</v>
      </c>
      <c r="AL31" s="4">
        <v>145</v>
      </c>
      <c r="AM31" s="4">
        <v>21.6</v>
      </c>
      <c r="AN31" s="4">
        <v>3.38</v>
      </c>
      <c r="AO31" s="4"/>
      <c r="AP31" s="4">
        <v>3.96</v>
      </c>
      <c r="AQ31" s="4">
        <v>22.9</v>
      </c>
      <c r="AR31" s="4">
        <v>4.6900000000000004</v>
      </c>
      <c r="AS31" s="4">
        <v>14.7</v>
      </c>
      <c r="AT31" s="4">
        <v>2.15</v>
      </c>
      <c r="AU31" s="4">
        <v>14</v>
      </c>
      <c r="AV31" s="4">
        <v>2.2999999999999998</v>
      </c>
      <c r="AW31" s="4"/>
      <c r="AX31" s="4"/>
      <c r="AY31" s="4"/>
      <c r="AZ31" s="4"/>
      <c r="BA31" s="4"/>
      <c r="BB31" s="4"/>
      <c r="BC31" s="4">
        <v>50.5</v>
      </c>
      <c r="BD31" s="4">
        <v>129</v>
      </c>
      <c r="BE31" s="4"/>
      <c r="BF31" s="4"/>
    </row>
    <row r="32" spans="1:58">
      <c r="A32" s="2" t="s">
        <v>245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 t="s">
        <v>246</v>
      </c>
      <c r="Q32" s="4"/>
      <c r="R32" s="4" t="s">
        <v>247</v>
      </c>
      <c r="S32" s="4"/>
      <c r="T32" s="4"/>
      <c r="U32" s="4"/>
      <c r="V32" s="4"/>
      <c r="W32" s="4"/>
      <c r="X32" s="4"/>
      <c r="Y32" s="4" t="s">
        <v>248</v>
      </c>
      <c r="Z32" s="4"/>
      <c r="AA32" s="4"/>
      <c r="AB32" s="4" t="s">
        <v>249</v>
      </c>
      <c r="AC32" s="4"/>
      <c r="AD32" s="4"/>
      <c r="AE32" s="4"/>
      <c r="AF32" s="4"/>
      <c r="AG32" s="4"/>
      <c r="AH32" s="4"/>
      <c r="AI32" s="4" t="s">
        <v>250</v>
      </c>
      <c r="AJ32" s="4" t="s">
        <v>251</v>
      </c>
      <c r="AK32" s="4" t="s">
        <v>252</v>
      </c>
      <c r="AL32" s="4" t="s">
        <v>253</v>
      </c>
      <c r="AM32" s="4" t="s">
        <v>217</v>
      </c>
      <c r="AN32" s="4" t="s">
        <v>254</v>
      </c>
      <c r="AO32" s="4"/>
      <c r="AP32" s="4" t="s">
        <v>255</v>
      </c>
      <c r="AQ32" s="4" t="s">
        <v>256</v>
      </c>
      <c r="AR32" s="4" t="s">
        <v>257</v>
      </c>
      <c r="AS32" s="4" t="s">
        <v>240</v>
      </c>
      <c r="AT32" s="4" t="s">
        <v>258</v>
      </c>
      <c r="AU32" s="4" t="s">
        <v>240</v>
      </c>
      <c r="AV32" s="4" t="s">
        <v>259</v>
      </c>
      <c r="AW32" s="4"/>
      <c r="AX32" s="4"/>
      <c r="AY32" s="4"/>
      <c r="AZ32" s="4"/>
      <c r="BA32" s="4"/>
      <c r="BB32" s="4"/>
      <c r="BC32" s="4" t="s">
        <v>260</v>
      </c>
      <c r="BD32" s="4" t="s">
        <v>261</v>
      </c>
      <c r="BE32" s="4"/>
      <c r="BF32" s="4"/>
    </row>
    <row r="33" spans="1:58">
      <c r="A33" s="2" t="s">
        <v>262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>
        <v>51</v>
      </c>
      <c r="Q33" s="4"/>
      <c r="R33" s="4">
        <v>460</v>
      </c>
      <c r="S33" s="4"/>
      <c r="T33" s="4"/>
      <c r="U33" s="4"/>
      <c r="V33" s="4"/>
      <c r="W33" s="4"/>
      <c r="X33" s="4"/>
      <c r="Y33" s="4">
        <v>178</v>
      </c>
      <c r="Z33" s="4"/>
      <c r="AA33" s="4"/>
      <c r="AB33" s="4">
        <v>21</v>
      </c>
      <c r="AC33" s="4"/>
      <c r="AD33" s="4"/>
      <c r="AE33" s="4"/>
      <c r="AF33" s="4"/>
      <c r="AG33" s="4"/>
      <c r="AH33" s="4"/>
      <c r="AI33" s="4">
        <v>797</v>
      </c>
      <c r="AJ33" s="4">
        <v>1310</v>
      </c>
      <c r="AK33" s="4">
        <v>126</v>
      </c>
      <c r="AL33" s="4">
        <v>391</v>
      </c>
      <c r="AM33" s="4">
        <v>44.9</v>
      </c>
      <c r="AN33" s="4">
        <v>7.98</v>
      </c>
      <c r="AO33" s="4">
        <v>41.4</v>
      </c>
      <c r="AP33" s="4">
        <v>6.29</v>
      </c>
      <c r="AQ33" s="4">
        <v>32.299999999999997</v>
      </c>
      <c r="AR33" s="4"/>
      <c r="AS33" s="4"/>
      <c r="AT33" s="4">
        <v>2.8</v>
      </c>
      <c r="AU33" s="4">
        <v>16.600000000000001</v>
      </c>
      <c r="AV33" s="4">
        <v>2.6</v>
      </c>
      <c r="AW33" s="4"/>
      <c r="AX33" s="4"/>
      <c r="AY33" s="4"/>
      <c r="AZ33" s="4"/>
      <c r="BA33" s="4"/>
      <c r="BB33" s="4"/>
      <c r="BC33" s="4">
        <v>35.5</v>
      </c>
      <c r="BD33" s="4">
        <v>420</v>
      </c>
      <c r="BE33" s="4"/>
      <c r="BF33" s="4"/>
    </row>
    <row r="34" spans="1:58">
      <c r="A34" s="2" t="s">
        <v>263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 t="s">
        <v>264</v>
      </c>
      <c r="Q34" s="4"/>
      <c r="R34" s="4" t="s">
        <v>265</v>
      </c>
      <c r="S34" s="4"/>
      <c r="T34" s="4"/>
      <c r="U34" s="4"/>
      <c r="V34" s="4"/>
      <c r="W34" s="4"/>
      <c r="X34" s="4"/>
      <c r="Y34" s="4" t="s">
        <v>212</v>
      </c>
      <c r="Z34" s="4"/>
      <c r="AA34" s="4"/>
      <c r="AB34" s="4" t="s">
        <v>266</v>
      </c>
      <c r="AC34" s="4"/>
      <c r="AD34" s="4"/>
      <c r="AE34" s="4"/>
      <c r="AF34" s="4"/>
      <c r="AG34" s="4"/>
      <c r="AH34" s="4"/>
      <c r="AI34" s="4" t="s">
        <v>267</v>
      </c>
      <c r="AJ34" s="4" t="s">
        <v>268</v>
      </c>
      <c r="AK34" s="4" t="s">
        <v>269</v>
      </c>
      <c r="AL34" s="4" t="s">
        <v>270</v>
      </c>
      <c r="AM34" s="4" t="s">
        <v>264</v>
      </c>
      <c r="AN34" s="4" t="s">
        <v>271</v>
      </c>
      <c r="AO34" s="4" t="s">
        <v>383</v>
      </c>
      <c r="AP34" s="4" t="s">
        <v>384</v>
      </c>
      <c r="AQ34" s="4" t="s">
        <v>272</v>
      </c>
      <c r="AR34" s="4"/>
      <c r="AS34" s="4"/>
      <c r="AT34" s="4" t="s">
        <v>275</v>
      </c>
      <c r="AU34" s="4" t="s">
        <v>276</v>
      </c>
      <c r="AV34" s="4" t="s">
        <v>277</v>
      </c>
      <c r="AW34" s="4"/>
      <c r="AX34" s="4"/>
      <c r="AY34" s="4"/>
      <c r="AZ34" s="4"/>
      <c r="BA34" s="4"/>
      <c r="BB34" s="4"/>
      <c r="BC34" s="4" t="s">
        <v>278</v>
      </c>
      <c r="BD34" s="4" t="s">
        <v>279</v>
      </c>
      <c r="BE34" s="4"/>
      <c r="BF34" s="4"/>
    </row>
    <row r="35" spans="1:58">
      <c r="A35" s="2" t="s">
        <v>280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>
        <v>45</v>
      </c>
      <c r="Q35" s="4"/>
      <c r="R35" s="4">
        <v>410</v>
      </c>
      <c r="S35" s="4"/>
      <c r="T35" s="4"/>
      <c r="U35" s="4"/>
      <c r="V35" s="4"/>
      <c r="W35" s="4"/>
      <c r="X35" s="4"/>
      <c r="Y35" s="4">
        <v>178</v>
      </c>
      <c r="Z35" s="4"/>
      <c r="AA35" s="4"/>
      <c r="AB35" s="4">
        <v>20</v>
      </c>
      <c r="AC35" s="4"/>
      <c r="AD35" s="4"/>
      <c r="AE35" s="4"/>
      <c r="AF35" s="4"/>
      <c r="AG35" s="4"/>
      <c r="AH35" s="4"/>
      <c r="AI35" s="4">
        <v>802</v>
      </c>
      <c r="AJ35" s="4">
        <v>1380</v>
      </c>
      <c r="AK35" s="4">
        <v>127</v>
      </c>
      <c r="AL35" s="4">
        <v>382</v>
      </c>
      <c r="AM35" s="4">
        <v>50</v>
      </c>
      <c r="AN35" s="4">
        <v>8.1199999999999992</v>
      </c>
      <c r="AO35" s="4"/>
      <c r="AP35" s="4"/>
      <c r="AQ35" s="4">
        <v>32.299999999999997</v>
      </c>
      <c r="AR35" s="4">
        <v>6.33</v>
      </c>
      <c r="AS35" s="4">
        <v>19</v>
      </c>
      <c r="AT35" s="4">
        <v>2.75</v>
      </c>
      <c r="AU35" s="4">
        <v>18</v>
      </c>
      <c r="AV35" s="4">
        <v>2.75</v>
      </c>
      <c r="AW35" s="4"/>
      <c r="AX35" s="4"/>
      <c r="AY35" s="4"/>
      <c r="AZ35" s="4"/>
      <c r="BA35" s="4"/>
      <c r="BB35" s="4"/>
      <c r="BC35" s="4">
        <v>34.4</v>
      </c>
      <c r="BD35" s="4">
        <v>385</v>
      </c>
      <c r="BE35" s="4"/>
      <c r="BF35" s="4"/>
    </row>
    <row r="36" spans="1:58">
      <c r="A36" s="2" t="s">
        <v>281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 t="s">
        <v>282</v>
      </c>
      <c r="Q36" s="4"/>
      <c r="R36" s="4" t="s">
        <v>283</v>
      </c>
      <c r="S36" s="4"/>
      <c r="T36" s="4"/>
      <c r="U36" s="4"/>
      <c r="V36" s="4"/>
      <c r="W36" s="4"/>
      <c r="X36" s="4"/>
      <c r="Y36" s="4" t="s">
        <v>284</v>
      </c>
      <c r="Z36" s="4"/>
      <c r="AA36" s="4"/>
      <c r="AB36" s="4" t="s">
        <v>285</v>
      </c>
      <c r="AC36" s="4"/>
      <c r="AD36" s="4"/>
      <c r="AE36" s="4"/>
      <c r="AF36" s="4"/>
      <c r="AG36" s="4"/>
      <c r="AH36" s="4"/>
      <c r="AI36" s="4" t="s">
        <v>286</v>
      </c>
      <c r="AJ36" s="4" t="s">
        <v>287</v>
      </c>
      <c r="AK36" s="4" t="s">
        <v>288</v>
      </c>
      <c r="AL36" s="4" t="s">
        <v>289</v>
      </c>
      <c r="AM36" s="4" t="s">
        <v>290</v>
      </c>
      <c r="AN36" s="4" t="s">
        <v>291</v>
      </c>
      <c r="AO36" s="4"/>
      <c r="AP36" s="4"/>
      <c r="AQ36" s="4" t="s">
        <v>293</v>
      </c>
      <c r="AR36" s="4" t="s">
        <v>294</v>
      </c>
      <c r="AS36" s="4" t="s">
        <v>295</v>
      </c>
      <c r="AT36" s="4" t="s">
        <v>277</v>
      </c>
      <c r="AU36" s="4" t="s">
        <v>296</v>
      </c>
      <c r="AV36" s="4" t="s">
        <v>297</v>
      </c>
      <c r="AW36" s="4"/>
      <c r="AX36" s="4"/>
      <c r="AY36" s="4"/>
      <c r="AZ36" s="4"/>
      <c r="BA36" s="4"/>
      <c r="BB36" s="4"/>
      <c r="BC36" s="4" t="s">
        <v>298</v>
      </c>
      <c r="BD36" s="4">
        <v>396</v>
      </c>
      <c r="BE36" s="4"/>
      <c r="BF36" s="4"/>
    </row>
    <row r="37" spans="1:58">
      <c r="A37" s="2" t="s">
        <v>299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 t="s">
        <v>67</v>
      </c>
      <c r="R37" s="4"/>
      <c r="S37" s="4">
        <v>30</v>
      </c>
      <c r="T37" s="4">
        <v>17</v>
      </c>
      <c r="U37" s="4">
        <v>2</v>
      </c>
      <c r="V37" s="4">
        <v>17</v>
      </c>
      <c r="W37" s="4">
        <v>250</v>
      </c>
      <c r="X37" s="4"/>
      <c r="Y37" s="4">
        <v>43</v>
      </c>
      <c r="Z37" s="4"/>
      <c r="AA37" s="4">
        <v>14.3</v>
      </c>
      <c r="AB37" s="4">
        <v>3</v>
      </c>
      <c r="AC37" s="4"/>
      <c r="AD37" s="4" t="s">
        <v>71</v>
      </c>
      <c r="AE37" s="4">
        <v>3</v>
      </c>
      <c r="AF37" s="4"/>
      <c r="AG37" s="4">
        <v>19.8</v>
      </c>
      <c r="AH37" s="4"/>
      <c r="AI37" s="4">
        <v>20.3</v>
      </c>
      <c r="AJ37" s="4">
        <v>48.3</v>
      </c>
      <c r="AK37" s="4">
        <v>6</v>
      </c>
      <c r="AL37" s="4">
        <v>24.1</v>
      </c>
      <c r="AM37" s="4">
        <v>5.68</v>
      </c>
      <c r="AN37" s="4">
        <v>0.27</v>
      </c>
      <c r="AO37" s="4"/>
      <c r="AP37" s="4">
        <v>0.91</v>
      </c>
      <c r="AQ37" s="4">
        <v>6.04</v>
      </c>
      <c r="AR37" s="4">
        <v>1.21</v>
      </c>
      <c r="AS37" s="4">
        <v>3.72</v>
      </c>
      <c r="AT37" s="4">
        <v>0.64</v>
      </c>
      <c r="AU37" s="4">
        <v>4.87</v>
      </c>
      <c r="AV37" s="4">
        <v>0.72</v>
      </c>
      <c r="AW37" s="4">
        <v>4.3</v>
      </c>
      <c r="AX37" s="4">
        <v>1.97</v>
      </c>
      <c r="AY37" s="4">
        <v>2</v>
      </c>
      <c r="AZ37" s="4">
        <v>1.5</v>
      </c>
      <c r="BA37" s="4">
        <v>20</v>
      </c>
      <c r="BB37" s="4">
        <v>0.4</v>
      </c>
      <c r="BC37" s="4">
        <v>25.4</v>
      </c>
      <c r="BD37" s="4">
        <v>8.4</v>
      </c>
      <c r="BE37" s="4"/>
      <c r="BF37" s="4"/>
    </row>
    <row r="38" spans="1:58">
      <c r="A38" s="2" t="s">
        <v>300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 t="s">
        <v>302</v>
      </c>
      <c r="R38" s="4"/>
      <c r="S38" s="4" t="s">
        <v>303</v>
      </c>
      <c r="T38" s="4" t="s">
        <v>304</v>
      </c>
      <c r="U38" s="4" t="s">
        <v>305</v>
      </c>
      <c r="V38" s="4" t="s">
        <v>306</v>
      </c>
      <c r="W38" s="4" t="s">
        <v>307</v>
      </c>
      <c r="X38" s="4"/>
      <c r="Y38" s="4" t="s">
        <v>308</v>
      </c>
      <c r="Z38" s="4"/>
      <c r="AA38" s="4" t="s">
        <v>309</v>
      </c>
      <c r="AB38" s="4" t="s">
        <v>310</v>
      </c>
      <c r="AC38" s="4"/>
      <c r="AD38" s="4" t="s">
        <v>311</v>
      </c>
      <c r="AE38" s="4" t="s">
        <v>312</v>
      </c>
      <c r="AF38" s="4"/>
      <c r="AG38" s="4" t="s">
        <v>314</v>
      </c>
      <c r="AH38" s="4"/>
      <c r="AI38" s="4" t="s">
        <v>315</v>
      </c>
      <c r="AJ38" s="4" t="s">
        <v>316</v>
      </c>
      <c r="AK38" s="4" t="s">
        <v>317</v>
      </c>
      <c r="AL38" s="4" t="s">
        <v>318</v>
      </c>
      <c r="AM38" s="4" t="s">
        <v>319</v>
      </c>
      <c r="AN38" s="4" t="s">
        <v>320</v>
      </c>
      <c r="AO38" s="4"/>
      <c r="AP38" s="4" t="s">
        <v>322</v>
      </c>
      <c r="AQ38" s="4" t="s">
        <v>323</v>
      </c>
      <c r="AR38" s="4" t="s">
        <v>385</v>
      </c>
      <c r="AS38" s="4" t="s">
        <v>386</v>
      </c>
      <c r="AT38" s="4" t="s">
        <v>324</v>
      </c>
      <c r="AU38" s="4" t="s">
        <v>325</v>
      </c>
      <c r="AV38" s="4" t="s">
        <v>326</v>
      </c>
      <c r="AW38" s="4" t="s">
        <v>327</v>
      </c>
      <c r="AX38" s="4" t="s">
        <v>328</v>
      </c>
      <c r="AY38" s="4" t="s">
        <v>329</v>
      </c>
      <c r="AZ38" s="4" t="s">
        <v>330</v>
      </c>
      <c r="BA38" s="4" t="s">
        <v>331</v>
      </c>
      <c r="BB38" s="4" t="s">
        <v>332</v>
      </c>
      <c r="BC38" s="4" t="s">
        <v>333</v>
      </c>
      <c r="BD38" s="4" t="s">
        <v>334</v>
      </c>
      <c r="BE38" s="4"/>
      <c r="BF38" s="4"/>
    </row>
    <row r="39" spans="1:58">
      <c r="A39" s="2" t="s">
        <v>341</v>
      </c>
      <c r="B39" s="4" t="s">
        <v>74</v>
      </c>
      <c r="C39" s="4" t="s">
        <v>74</v>
      </c>
      <c r="D39" s="4">
        <v>0.01</v>
      </c>
      <c r="E39" s="4">
        <v>2E-3</v>
      </c>
      <c r="F39" s="4" t="s">
        <v>74</v>
      </c>
      <c r="G39" s="4" t="s">
        <v>74</v>
      </c>
      <c r="H39" s="4" t="s">
        <v>74</v>
      </c>
      <c r="I39" s="4" t="s">
        <v>74</v>
      </c>
      <c r="J39" s="4">
        <v>1E-3</v>
      </c>
      <c r="K39" s="4">
        <v>0.01</v>
      </c>
      <c r="L39" s="4" t="s">
        <v>73</v>
      </c>
      <c r="M39" s="4" t="s">
        <v>73</v>
      </c>
      <c r="N39" s="4" t="s">
        <v>68</v>
      </c>
      <c r="O39" s="4" t="s">
        <v>67</v>
      </c>
      <c r="P39" s="4" t="s">
        <v>73</v>
      </c>
      <c r="Q39" s="4" t="s">
        <v>67</v>
      </c>
      <c r="R39" s="4" t="s">
        <v>75</v>
      </c>
      <c r="S39" s="4" t="s">
        <v>76</v>
      </c>
      <c r="T39" s="4" t="s">
        <v>73</v>
      </c>
      <c r="U39" s="4" t="s">
        <v>70</v>
      </c>
      <c r="V39" s="4" t="s">
        <v>68</v>
      </c>
      <c r="W39" s="4" t="s">
        <v>73</v>
      </c>
      <c r="X39" s="4" t="s">
        <v>69</v>
      </c>
      <c r="Y39" s="4" t="s">
        <v>70</v>
      </c>
      <c r="Z39" s="4">
        <v>1</v>
      </c>
      <c r="AA39" s="4" t="s">
        <v>77</v>
      </c>
      <c r="AB39" s="4" t="s">
        <v>69</v>
      </c>
      <c r="AC39" s="4" t="s">
        <v>70</v>
      </c>
      <c r="AD39" s="4" t="s">
        <v>71</v>
      </c>
      <c r="AE39" s="4" t="s">
        <v>73</v>
      </c>
      <c r="AF39" s="4" t="s">
        <v>77</v>
      </c>
      <c r="AG39" s="4" t="s">
        <v>71</v>
      </c>
      <c r="AH39" s="4" t="s">
        <v>69</v>
      </c>
      <c r="AI39" s="4" t="s">
        <v>72</v>
      </c>
      <c r="AJ39" s="4" t="s">
        <v>72</v>
      </c>
      <c r="AK39" s="4" t="s">
        <v>74</v>
      </c>
      <c r="AL39" s="4" t="s">
        <v>72</v>
      </c>
      <c r="AM39" s="4" t="s">
        <v>74</v>
      </c>
      <c r="AN39" s="4" t="s">
        <v>83</v>
      </c>
      <c r="AO39" s="4" t="s">
        <v>74</v>
      </c>
      <c r="AP39" s="4" t="s">
        <v>74</v>
      </c>
      <c r="AQ39" s="4" t="s">
        <v>74</v>
      </c>
      <c r="AR39" s="4" t="s">
        <v>74</v>
      </c>
      <c r="AS39" s="4" t="s">
        <v>74</v>
      </c>
      <c r="AT39" s="4" t="s">
        <v>83</v>
      </c>
      <c r="AU39" s="4" t="s">
        <v>74</v>
      </c>
      <c r="AV39" s="4"/>
      <c r="AW39" s="4" t="s">
        <v>71</v>
      </c>
      <c r="AX39" s="4" t="s">
        <v>74</v>
      </c>
      <c r="AY39" s="4" t="s">
        <v>70</v>
      </c>
      <c r="AZ39" s="4" t="s">
        <v>72</v>
      </c>
      <c r="BA39" s="4" t="s">
        <v>68</v>
      </c>
      <c r="BB39" s="4" t="s">
        <v>71</v>
      </c>
      <c r="BC39" s="4" t="s">
        <v>72</v>
      </c>
      <c r="BD39" s="4" t="s">
        <v>74</v>
      </c>
      <c r="BE39" s="4"/>
      <c r="BF39" s="4"/>
    </row>
  </sheetData>
  <sheetProtection formatCells="0" formatColumns="0" formatRows="0" insertColumns="0" insertRows="0" insertHyperlinks="0" deleteColumns="0" deleteRows="0" sort="0" autoFilter="0" pivotTables="0"/>
  <pageMargins left="0.51" right="0.51" top="0.51" bottom="0.51" header="0.3" footer="0.3"/>
  <pageSetup orientation="landscape"/>
  <headerFooter>
    <oddHeader>&amp;12&amp;BFinal Report
Activation Laboratories</oddHeader>
    <oddFooter>&amp;C&amp;"Arial,Normal"Page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9"/>
  <sheetViews>
    <sheetView workbookViewId="0">
      <pane xSplit="1" ySplit="6" topLeftCell="B7" activePane="bottomRight" state="frozen"/>
      <selection activeCell="BF39" sqref="BF39"/>
      <selection pane="topRight"/>
      <selection pane="bottomLeft"/>
      <selection pane="bottomRight" activeCell="I18" sqref="I18"/>
    </sheetView>
  </sheetViews>
  <sheetFormatPr defaultColWidth="9" defaultRowHeight="15"/>
  <cols>
    <col min="1" max="1" width="26" style="68" bestFit="1" customWidth="1"/>
    <col min="2" max="58" width="19" style="63" customWidth="1"/>
    <col min="59" max="16384" width="9" style="64"/>
  </cols>
  <sheetData>
    <row r="1" spans="1:58">
      <c r="A1" s="62" t="s">
        <v>540</v>
      </c>
    </row>
    <row r="2" spans="1:58">
      <c r="A2" s="65" t="s">
        <v>541</v>
      </c>
    </row>
    <row r="3" spans="1:58">
      <c r="A3" s="62" t="s">
        <v>2</v>
      </c>
      <c r="B3" s="65" t="s">
        <v>3</v>
      </c>
      <c r="C3" s="65" t="s">
        <v>4</v>
      </c>
      <c r="D3" s="65" t="s">
        <v>5</v>
      </c>
      <c r="E3" s="65" t="s">
        <v>6</v>
      </c>
      <c r="F3" s="65" t="s">
        <v>7</v>
      </c>
      <c r="G3" s="65" t="s">
        <v>8</v>
      </c>
      <c r="H3" s="65" t="s">
        <v>9</v>
      </c>
      <c r="I3" s="65" t="s">
        <v>10</v>
      </c>
      <c r="J3" s="65" t="s">
        <v>11</v>
      </c>
      <c r="K3" s="65" t="s">
        <v>12</v>
      </c>
      <c r="L3" s="65" t="s">
        <v>13</v>
      </c>
      <c r="M3" s="65" t="s">
        <v>14</v>
      </c>
      <c r="N3" s="65" t="s">
        <v>15</v>
      </c>
      <c r="O3" s="65" t="s">
        <v>16</v>
      </c>
      <c r="P3" s="65" t="s">
        <v>17</v>
      </c>
      <c r="Q3" s="65" t="s">
        <v>18</v>
      </c>
      <c r="R3" s="65" t="s">
        <v>19</v>
      </c>
      <c r="S3" s="65" t="s">
        <v>20</v>
      </c>
      <c r="T3" s="65" t="s">
        <v>21</v>
      </c>
      <c r="U3" s="65" t="s">
        <v>22</v>
      </c>
      <c r="V3" s="65" t="s">
        <v>23</v>
      </c>
      <c r="W3" s="65" t="s">
        <v>24</v>
      </c>
      <c r="X3" s="65" t="s">
        <v>25</v>
      </c>
      <c r="Y3" s="65" t="s">
        <v>26</v>
      </c>
      <c r="Z3" s="65" t="s">
        <v>27</v>
      </c>
      <c r="AA3" s="65" t="s">
        <v>28</v>
      </c>
      <c r="AB3" s="65" t="s">
        <v>29</v>
      </c>
      <c r="AC3" s="65" t="s">
        <v>30</v>
      </c>
      <c r="AD3" s="65" t="s">
        <v>31</v>
      </c>
      <c r="AE3" s="65" t="s">
        <v>32</v>
      </c>
      <c r="AF3" s="65" t="s">
        <v>33</v>
      </c>
      <c r="AG3" s="65" t="s">
        <v>34</v>
      </c>
      <c r="AH3" s="65" t="s">
        <v>35</v>
      </c>
      <c r="AI3" s="65" t="s">
        <v>36</v>
      </c>
      <c r="AJ3" s="65" t="s">
        <v>37</v>
      </c>
      <c r="AK3" s="65" t="s">
        <v>38</v>
      </c>
      <c r="AL3" s="65" t="s">
        <v>39</v>
      </c>
      <c r="AM3" s="65" t="s">
        <v>40</v>
      </c>
      <c r="AN3" s="65" t="s">
        <v>41</v>
      </c>
      <c r="AO3" s="65" t="s">
        <v>42</v>
      </c>
      <c r="AP3" s="65" t="s">
        <v>43</v>
      </c>
      <c r="AQ3" s="65" t="s">
        <v>44</v>
      </c>
      <c r="AR3" s="65" t="s">
        <v>45</v>
      </c>
      <c r="AS3" s="65" t="s">
        <v>46</v>
      </c>
      <c r="AT3" s="65" t="s">
        <v>47</v>
      </c>
      <c r="AU3" s="65" t="s">
        <v>48</v>
      </c>
      <c r="AV3" s="65" t="s">
        <v>49</v>
      </c>
      <c r="AW3" s="65" t="s">
        <v>50</v>
      </c>
      <c r="AX3" s="65" t="s">
        <v>51</v>
      </c>
      <c r="AY3" s="65" t="s">
        <v>52</v>
      </c>
      <c r="AZ3" s="65" t="s">
        <v>53</v>
      </c>
      <c r="BA3" s="65" t="s">
        <v>54</v>
      </c>
      <c r="BB3" s="65" t="s">
        <v>55</v>
      </c>
      <c r="BC3" s="65" t="s">
        <v>56</v>
      </c>
      <c r="BD3" s="65" t="s">
        <v>57</v>
      </c>
      <c r="BE3" s="65" t="s">
        <v>58</v>
      </c>
      <c r="BF3" s="65" t="s">
        <v>59</v>
      </c>
    </row>
    <row r="4" spans="1:58">
      <c r="A4" s="62" t="s">
        <v>60</v>
      </c>
      <c r="B4" s="65" t="s">
        <v>61</v>
      </c>
      <c r="C4" s="65" t="s">
        <v>61</v>
      </c>
      <c r="D4" s="65" t="s">
        <v>61</v>
      </c>
      <c r="E4" s="65" t="s">
        <v>61</v>
      </c>
      <c r="F4" s="65" t="s">
        <v>61</v>
      </c>
      <c r="G4" s="65" t="s">
        <v>61</v>
      </c>
      <c r="H4" s="65" t="s">
        <v>61</v>
      </c>
      <c r="I4" s="65" t="s">
        <v>61</v>
      </c>
      <c r="J4" s="65" t="s">
        <v>61</v>
      </c>
      <c r="K4" s="65" t="s">
        <v>61</v>
      </c>
      <c r="L4" s="65" t="s">
        <v>61</v>
      </c>
      <c r="M4" s="65" t="s">
        <v>61</v>
      </c>
      <c r="N4" s="65" t="s">
        <v>62</v>
      </c>
      <c r="O4" s="65" t="s">
        <v>62</v>
      </c>
      <c r="P4" s="65" t="s">
        <v>62</v>
      </c>
      <c r="Q4" s="65" t="s">
        <v>62</v>
      </c>
      <c r="R4" s="65" t="s">
        <v>62</v>
      </c>
      <c r="S4" s="65" t="s">
        <v>62</v>
      </c>
      <c r="T4" s="65" t="s">
        <v>62</v>
      </c>
      <c r="U4" s="65" t="s">
        <v>62</v>
      </c>
      <c r="V4" s="65" t="s">
        <v>62</v>
      </c>
      <c r="W4" s="65" t="s">
        <v>62</v>
      </c>
      <c r="X4" s="65" t="s">
        <v>62</v>
      </c>
      <c r="Y4" s="65" t="s">
        <v>62</v>
      </c>
      <c r="Z4" s="65" t="s">
        <v>62</v>
      </c>
      <c r="AA4" s="65" t="s">
        <v>62</v>
      </c>
      <c r="AB4" s="65" t="s">
        <v>62</v>
      </c>
      <c r="AC4" s="65" t="s">
        <v>62</v>
      </c>
      <c r="AD4" s="65" t="s">
        <v>62</v>
      </c>
      <c r="AE4" s="65" t="s">
        <v>62</v>
      </c>
      <c r="AF4" s="65" t="s">
        <v>62</v>
      </c>
      <c r="AG4" s="65" t="s">
        <v>62</v>
      </c>
      <c r="AH4" s="65" t="s">
        <v>62</v>
      </c>
      <c r="AI4" s="65" t="s">
        <v>62</v>
      </c>
      <c r="AJ4" s="65" t="s">
        <v>62</v>
      </c>
      <c r="AK4" s="65" t="s">
        <v>62</v>
      </c>
      <c r="AL4" s="65" t="s">
        <v>62</v>
      </c>
      <c r="AM4" s="65" t="s">
        <v>62</v>
      </c>
      <c r="AN4" s="65" t="s">
        <v>62</v>
      </c>
      <c r="AO4" s="65" t="s">
        <v>62</v>
      </c>
      <c r="AP4" s="65" t="s">
        <v>62</v>
      </c>
      <c r="AQ4" s="65" t="s">
        <v>62</v>
      </c>
      <c r="AR4" s="65" t="s">
        <v>62</v>
      </c>
      <c r="AS4" s="65" t="s">
        <v>62</v>
      </c>
      <c r="AT4" s="65" t="s">
        <v>62</v>
      </c>
      <c r="AU4" s="65" t="s">
        <v>62</v>
      </c>
      <c r="AV4" s="65" t="s">
        <v>62</v>
      </c>
      <c r="AW4" s="65" t="s">
        <v>62</v>
      </c>
      <c r="AX4" s="65" t="s">
        <v>62</v>
      </c>
      <c r="AY4" s="65" t="s">
        <v>62</v>
      </c>
      <c r="AZ4" s="65" t="s">
        <v>62</v>
      </c>
      <c r="BA4" s="65" t="s">
        <v>62</v>
      </c>
      <c r="BB4" s="65" t="s">
        <v>62</v>
      </c>
      <c r="BC4" s="65" t="s">
        <v>62</v>
      </c>
      <c r="BD4" s="65" t="s">
        <v>62</v>
      </c>
      <c r="BE4" s="65" t="s">
        <v>62</v>
      </c>
      <c r="BF4" s="65" t="s">
        <v>62</v>
      </c>
    </row>
    <row r="5" spans="1:58">
      <c r="A5" s="62" t="s">
        <v>63</v>
      </c>
      <c r="B5" s="65">
        <v>0.01</v>
      </c>
      <c r="C5" s="65">
        <v>0.01</v>
      </c>
      <c r="D5" s="65">
        <v>0.01</v>
      </c>
      <c r="E5" s="65">
        <v>1E-3</v>
      </c>
      <c r="F5" s="65">
        <v>0.01</v>
      </c>
      <c r="G5" s="65">
        <v>0.01</v>
      </c>
      <c r="H5" s="65">
        <v>0.01</v>
      </c>
      <c r="I5" s="65">
        <v>0.01</v>
      </c>
      <c r="J5" s="65">
        <v>1E-3</v>
      </c>
      <c r="K5" s="65">
        <v>0.01</v>
      </c>
      <c r="L5" s="65"/>
      <c r="M5" s="65">
        <v>0.01</v>
      </c>
      <c r="N5" s="65">
        <v>1</v>
      </c>
      <c r="O5" s="65">
        <v>1</v>
      </c>
      <c r="P5" s="65">
        <v>5</v>
      </c>
      <c r="Q5" s="65">
        <v>20</v>
      </c>
      <c r="R5" s="65">
        <v>1</v>
      </c>
      <c r="S5" s="65">
        <v>20</v>
      </c>
      <c r="T5" s="65">
        <v>10</v>
      </c>
      <c r="U5" s="65">
        <v>30</v>
      </c>
      <c r="V5" s="65">
        <v>1</v>
      </c>
      <c r="W5" s="65">
        <v>0.5</v>
      </c>
      <c r="X5" s="65">
        <v>5</v>
      </c>
      <c r="Y5" s="65">
        <v>1</v>
      </c>
      <c r="Z5" s="65">
        <v>2</v>
      </c>
      <c r="AA5" s="65">
        <v>0.5</v>
      </c>
      <c r="AB5" s="65">
        <v>1</v>
      </c>
      <c r="AC5" s="65">
        <v>0.2</v>
      </c>
      <c r="AD5" s="65">
        <v>2</v>
      </c>
      <c r="AE5" s="65">
        <v>0.5</v>
      </c>
      <c r="AF5" s="65">
        <v>0.1</v>
      </c>
      <c r="AG5" s="65">
        <v>1</v>
      </c>
      <c r="AH5" s="65">
        <v>0.2</v>
      </c>
      <c r="AI5" s="65">
        <v>0.1</v>
      </c>
      <c r="AJ5" s="65">
        <v>2</v>
      </c>
      <c r="AK5" s="65">
        <v>0.05</v>
      </c>
      <c r="AL5" s="65">
        <v>0.05</v>
      </c>
      <c r="AM5" s="65">
        <v>0.01</v>
      </c>
      <c r="AN5" s="65">
        <v>0.05</v>
      </c>
      <c r="AO5" s="65">
        <v>0.01</v>
      </c>
      <c r="AP5" s="65">
        <v>5.0000000000000001E-3</v>
      </c>
      <c r="AQ5" s="65">
        <v>0.01</v>
      </c>
      <c r="AR5" s="65">
        <v>0.01</v>
      </c>
      <c r="AS5" s="65">
        <v>0.01</v>
      </c>
      <c r="AT5" s="65">
        <v>0.01</v>
      </c>
      <c r="AU5" s="65">
        <v>0.01</v>
      </c>
      <c r="AV5" s="65">
        <v>5.0000000000000001E-3</v>
      </c>
      <c r="AW5" s="65">
        <v>0.01</v>
      </c>
      <c r="AX5" s="65">
        <v>2E-3</v>
      </c>
      <c r="AY5" s="65">
        <v>0.1</v>
      </c>
      <c r="AZ5" s="65">
        <v>0.01</v>
      </c>
      <c r="BA5" s="65">
        <v>0.5</v>
      </c>
      <c r="BB5" s="65">
        <v>0.05</v>
      </c>
      <c r="BC5" s="65">
        <v>5</v>
      </c>
      <c r="BD5" s="65">
        <v>0.1</v>
      </c>
      <c r="BE5" s="65">
        <v>0.05</v>
      </c>
      <c r="BF5" s="65">
        <v>0.01</v>
      </c>
    </row>
    <row r="6" spans="1:58" ht="15.75" thickBot="1">
      <c r="A6" s="66" t="s">
        <v>64</v>
      </c>
      <c r="B6" s="67" t="s">
        <v>65</v>
      </c>
      <c r="C6" s="67" t="s">
        <v>65</v>
      </c>
      <c r="D6" s="67" t="s">
        <v>65</v>
      </c>
      <c r="E6" s="67" t="s">
        <v>65</v>
      </c>
      <c r="F6" s="67" t="s">
        <v>65</v>
      </c>
      <c r="G6" s="67" t="s">
        <v>65</v>
      </c>
      <c r="H6" s="67" t="s">
        <v>65</v>
      </c>
      <c r="I6" s="67" t="s">
        <v>65</v>
      </c>
      <c r="J6" s="67" t="s">
        <v>65</v>
      </c>
      <c r="K6" s="67" t="s">
        <v>65</v>
      </c>
      <c r="L6" s="67" t="s">
        <v>65</v>
      </c>
      <c r="M6" s="67" t="s">
        <v>65</v>
      </c>
      <c r="N6" s="67" t="s">
        <v>65</v>
      </c>
      <c r="O6" s="67" t="s">
        <v>65</v>
      </c>
      <c r="P6" s="67" t="s">
        <v>65</v>
      </c>
      <c r="Q6" s="67" t="s">
        <v>66</v>
      </c>
      <c r="R6" s="67" t="s">
        <v>66</v>
      </c>
      <c r="S6" s="67" t="s">
        <v>66</v>
      </c>
      <c r="T6" s="67" t="s">
        <v>66</v>
      </c>
      <c r="U6" s="67" t="s">
        <v>66</v>
      </c>
      <c r="V6" s="67" t="s">
        <v>66</v>
      </c>
      <c r="W6" s="67" t="s">
        <v>66</v>
      </c>
      <c r="X6" s="67" t="s">
        <v>66</v>
      </c>
      <c r="Y6" s="67" t="s">
        <v>66</v>
      </c>
      <c r="Z6" s="67" t="s">
        <v>65</v>
      </c>
      <c r="AA6" s="67" t="s">
        <v>66</v>
      </c>
      <c r="AB6" s="67" t="s">
        <v>65</v>
      </c>
      <c r="AC6" s="67" t="s">
        <v>66</v>
      </c>
      <c r="AD6" s="67" t="s">
        <v>66</v>
      </c>
      <c r="AE6" s="67" t="s">
        <v>66</v>
      </c>
      <c r="AF6" s="67" t="s">
        <v>66</v>
      </c>
      <c r="AG6" s="67" t="s">
        <v>66</v>
      </c>
      <c r="AH6" s="67" t="s">
        <v>66</v>
      </c>
      <c r="AI6" s="67" t="s">
        <v>66</v>
      </c>
      <c r="AJ6" s="67" t="s">
        <v>65</v>
      </c>
      <c r="AK6" s="67" t="s">
        <v>66</v>
      </c>
      <c r="AL6" s="67" t="s">
        <v>66</v>
      </c>
      <c r="AM6" s="67" t="s">
        <v>66</v>
      </c>
      <c r="AN6" s="67" t="s">
        <v>66</v>
      </c>
      <c r="AO6" s="67" t="s">
        <v>66</v>
      </c>
      <c r="AP6" s="67" t="s">
        <v>66</v>
      </c>
      <c r="AQ6" s="67" t="s">
        <v>66</v>
      </c>
      <c r="AR6" s="67" t="s">
        <v>66</v>
      </c>
      <c r="AS6" s="67" t="s">
        <v>66</v>
      </c>
      <c r="AT6" s="67" t="s">
        <v>66</v>
      </c>
      <c r="AU6" s="67" t="s">
        <v>66</v>
      </c>
      <c r="AV6" s="67" t="s">
        <v>66</v>
      </c>
      <c r="AW6" s="67" t="s">
        <v>66</v>
      </c>
      <c r="AX6" s="67" t="s">
        <v>66</v>
      </c>
      <c r="AY6" s="67" t="s">
        <v>66</v>
      </c>
      <c r="AZ6" s="67" t="s">
        <v>66</v>
      </c>
      <c r="BA6" s="67" t="s">
        <v>66</v>
      </c>
      <c r="BB6" s="67" t="s">
        <v>66</v>
      </c>
      <c r="BC6" s="67" t="s">
        <v>66</v>
      </c>
      <c r="BD6" s="67" t="s">
        <v>66</v>
      </c>
      <c r="BE6" s="67" t="s">
        <v>66</v>
      </c>
      <c r="BF6" s="67" t="s">
        <v>66</v>
      </c>
    </row>
    <row r="7" spans="1:58" ht="15.75" thickTop="1">
      <c r="A7" s="62" t="s">
        <v>94</v>
      </c>
      <c r="B7" s="65">
        <v>11.48</v>
      </c>
      <c r="C7" s="65">
        <v>1.89</v>
      </c>
      <c r="D7" s="65">
        <v>0.81</v>
      </c>
      <c r="E7" s="65">
        <v>1.2999999999999999E-2</v>
      </c>
      <c r="F7" s="65">
        <v>0.36</v>
      </c>
      <c r="G7" s="65">
        <v>42.84</v>
      </c>
      <c r="H7" s="65">
        <v>0.88</v>
      </c>
      <c r="I7" s="65">
        <v>0.54</v>
      </c>
      <c r="J7" s="65">
        <v>0.11700000000000001</v>
      </c>
      <c r="K7" s="65">
        <v>30.09</v>
      </c>
      <c r="L7" s="65"/>
      <c r="M7" s="65"/>
      <c r="N7" s="65"/>
      <c r="O7" s="65"/>
      <c r="P7" s="65">
        <v>1601</v>
      </c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</row>
    <row r="8" spans="1:58">
      <c r="A8" s="62" t="s">
        <v>95</v>
      </c>
      <c r="B8" s="65">
        <v>11.2</v>
      </c>
      <c r="C8" s="65">
        <v>1.8</v>
      </c>
      <c r="D8" s="65">
        <v>0.79</v>
      </c>
      <c r="E8" s="65">
        <v>1.1599999999999999E-2</v>
      </c>
      <c r="F8" s="65">
        <v>0.33</v>
      </c>
      <c r="G8" s="65">
        <v>43.6</v>
      </c>
      <c r="H8" s="65">
        <v>0.86</v>
      </c>
      <c r="I8" s="65">
        <v>0.51</v>
      </c>
      <c r="J8" s="65">
        <v>0.11</v>
      </c>
      <c r="K8" s="65">
        <v>30.2</v>
      </c>
      <c r="L8" s="65"/>
      <c r="M8" s="65"/>
      <c r="N8" s="65"/>
      <c r="O8" s="65"/>
      <c r="P8" s="65">
        <v>1740</v>
      </c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</row>
    <row r="9" spans="1:58">
      <c r="A9" s="62" t="s">
        <v>96</v>
      </c>
      <c r="B9" s="65">
        <v>47.07</v>
      </c>
      <c r="C9" s="65">
        <v>18.75</v>
      </c>
      <c r="D9" s="65">
        <v>10.5</v>
      </c>
      <c r="E9" s="65">
        <v>0.14699999999999999</v>
      </c>
      <c r="F9" s="65">
        <v>10.23</v>
      </c>
      <c r="G9" s="65">
        <v>11.37</v>
      </c>
      <c r="H9" s="65">
        <v>1.92</v>
      </c>
      <c r="I9" s="65">
        <v>0.22</v>
      </c>
      <c r="J9" s="65">
        <v>0.47499999999999998</v>
      </c>
      <c r="K9" s="65">
        <v>0.11</v>
      </c>
      <c r="L9" s="65"/>
      <c r="M9" s="65"/>
      <c r="N9" s="65">
        <v>31</v>
      </c>
      <c r="O9" s="65"/>
      <c r="P9" s="65">
        <v>154</v>
      </c>
      <c r="Q9" s="65">
        <v>270</v>
      </c>
      <c r="R9" s="65">
        <v>52</v>
      </c>
      <c r="S9" s="65">
        <v>240</v>
      </c>
      <c r="T9" s="65">
        <v>90</v>
      </c>
      <c r="U9" s="65"/>
      <c r="V9" s="65">
        <v>13</v>
      </c>
      <c r="W9" s="65"/>
      <c r="X9" s="65"/>
      <c r="Y9" s="65">
        <v>4</v>
      </c>
      <c r="Z9" s="65">
        <v>147</v>
      </c>
      <c r="AA9" s="65">
        <v>16</v>
      </c>
      <c r="AB9" s="65">
        <v>35</v>
      </c>
      <c r="AC9" s="65"/>
      <c r="AD9" s="65"/>
      <c r="AE9" s="65"/>
      <c r="AF9" s="65"/>
      <c r="AG9" s="65"/>
      <c r="AH9" s="65">
        <v>0.8</v>
      </c>
      <c r="AI9" s="65"/>
      <c r="AJ9" s="65">
        <v>105</v>
      </c>
      <c r="AK9" s="65">
        <v>3.6</v>
      </c>
      <c r="AL9" s="65"/>
      <c r="AM9" s="65"/>
      <c r="AN9" s="65">
        <v>5</v>
      </c>
      <c r="AO9" s="65"/>
      <c r="AP9" s="65">
        <v>0.56000000000000005</v>
      </c>
      <c r="AQ9" s="65"/>
      <c r="AR9" s="65"/>
      <c r="AS9" s="65"/>
      <c r="AT9" s="65"/>
      <c r="AU9" s="65"/>
      <c r="AV9" s="65"/>
      <c r="AW9" s="65">
        <v>2</v>
      </c>
      <c r="AX9" s="65"/>
      <c r="AY9" s="65"/>
      <c r="AZ9" s="65"/>
      <c r="BA9" s="65"/>
      <c r="BB9" s="65"/>
      <c r="BC9" s="65"/>
      <c r="BD9" s="65"/>
      <c r="BE9" s="65"/>
      <c r="BF9" s="65"/>
    </row>
    <row r="10" spans="1:58">
      <c r="A10" s="62" t="s">
        <v>97</v>
      </c>
      <c r="B10" s="65" t="s">
        <v>98</v>
      </c>
      <c r="C10" s="65" t="s">
        <v>99</v>
      </c>
      <c r="D10" s="65" t="s">
        <v>100</v>
      </c>
      <c r="E10" s="65" t="s">
        <v>101</v>
      </c>
      <c r="F10" s="65" t="s">
        <v>102</v>
      </c>
      <c r="G10" s="65" t="s">
        <v>103</v>
      </c>
      <c r="H10" s="65" t="s">
        <v>104</v>
      </c>
      <c r="I10" s="65" t="s">
        <v>105</v>
      </c>
      <c r="J10" s="65" t="s">
        <v>106</v>
      </c>
      <c r="K10" s="65" t="s">
        <v>107</v>
      </c>
      <c r="L10" s="65"/>
      <c r="M10" s="65"/>
      <c r="N10" s="65" t="s">
        <v>108</v>
      </c>
      <c r="O10" s="65"/>
      <c r="P10" s="65">
        <v>148</v>
      </c>
      <c r="Q10" s="65" t="s">
        <v>109</v>
      </c>
      <c r="R10" s="65" t="s">
        <v>110</v>
      </c>
      <c r="S10" s="65" t="s">
        <v>111</v>
      </c>
      <c r="T10" s="65" t="s">
        <v>112</v>
      </c>
      <c r="U10" s="65"/>
      <c r="V10" s="65" t="s">
        <v>114</v>
      </c>
      <c r="W10" s="65"/>
      <c r="X10" s="65"/>
      <c r="Y10" s="65" t="s">
        <v>368</v>
      </c>
      <c r="Z10" s="65" t="s">
        <v>115</v>
      </c>
      <c r="AA10" s="65" t="s">
        <v>116</v>
      </c>
      <c r="AB10" s="65">
        <v>38</v>
      </c>
      <c r="AC10" s="65"/>
      <c r="AD10" s="65"/>
      <c r="AE10" s="65"/>
      <c r="AF10" s="65"/>
      <c r="AG10" s="65"/>
      <c r="AH10" s="65" t="s">
        <v>117</v>
      </c>
      <c r="AI10" s="65"/>
      <c r="AJ10" s="65" t="s">
        <v>118</v>
      </c>
      <c r="AK10" s="65" t="s">
        <v>119</v>
      </c>
      <c r="AL10" s="65"/>
      <c r="AM10" s="65"/>
      <c r="AN10" s="65" t="s">
        <v>120</v>
      </c>
      <c r="AO10" s="65"/>
      <c r="AP10" s="65" t="s">
        <v>121</v>
      </c>
      <c r="AQ10" s="65"/>
      <c r="AR10" s="65"/>
      <c r="AS10" s="65"/>
      <c r="AT10" s="65"/>
      <c r="AU10" s="65"/>
      <c r="AV10" s="65"/>
      <c r="AW10" s="65" t="s">
        <v>122</v>
      </c>
      <c r="AX10" s="65"/>
      <c r="AY10" s="65"/>
      <c r="AZ10" s="65"/>
      <c r="BA10" s="65"/>
      <c r="BB10" s="65"/>
      <c r="BC10" s="65"/>
      <c r="BD10" s="65"/>
      <c r="BE10" s="65"/>
      <c r="BF10" s="65"/>
    </row>
    <row r="11" spans="1:58">
      <c r="A11" s="62" t="s">
        <v>124</v>
      </c>
      <c r="B11" s="65">
        <v>71.86</v>
      </c>
      <c r="C11" s="65">
        <v>13.25</v>
      </c>
      <c r="D11" s="65">
        <v>3.22</v>
      </c>
      <c r="E11" s="65">
        <v>0.14299999999999999</v>
      </c>
      <c r="F11" s="65">
        <v>0.15</v>
      </c>
      <c r="G11" s="65">
        <v>0.6</v>
      </c>
      <c r="H11" s="65">
        <v>2.4500000000000002</v>
      </c>
      <c r="I11" s="65">
        <v>5.4</v>
      </c>
      <c r="J11" s="65">
        <v>0.28100000000000003</v>
      </c>
      <c r="K11" s="65">
        <v>0.05</v>
      </c>
      <c r="L11" s="65"/>
      <c r="M11" s="65"/>
      <c r="N11" s="65">
        <v>5</v>
      </c>
      <c r="O11" s="65">
        <v>4</v>
      </c>
      <c r="P11" s="65" t="s">
        <v>68</v>
      </c>
      <c r="Q11" s="65"/>
      <c r="R11" s="65"/>
      <c r="S11" s="65"/>
      <c r="T11" s="65"/>
      <c r="U11" s="65"/>
      <c r="V11" s="65"/>
      <c r="W11" s="65"/>
      <c r="X11" s="65"/>
      <c r="Y11" s="65"/>
      <c r="Z11" s="65">
        <v>43</v>
      </c>
      <c r="AA11" s="65"/>
      <c r="AB11" s="65">
        <v>397</v>
      </c>
      <c r="AC11" s="65"/>
      <c r="AD11" s="65"/>
      <c r="AE11" s="65"/>
      <c r="AF11" s="65"/>
      <c r="AG11" s="65"/>
      <c r="AH11" s="65"/>
      <c r="AI11" s="65"/>
      <c r="AJ11" s="65">
        <v>494</v>
      </c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</row>
    <row r="12" spans="1:58">
      <c r="A12" s="62" t="s">
        <v>125</v>
      </c>
      <c r="B12" s="65">
        <v>72.8</v>
      </c>
      <c r="C12" s="65">
        <v>13</v>
      </c>
      <c r="D12" s="65">
        <v>3.21</v>
      </c>
      <c r="E12" s="65">
        <v>0.14000000000000001</v>
      </c>
      <c r="F12" s="65">
        <v>0.16</v>
      </c>
      <c r="G12" s="65">
        <v>0.59</v>
      </c>
      <c r="H12" s="65">
        <v>2.57</v>
      </c>
      <c r="I12" s="65">
        <v>5.43</v>
      </c>
      <c r="J12" s="65">
        <v>0.3</v>
      </c>
      <c r="K12" s="65">
        <v>0.05</v>
      </c>
      <c r="L12" s="65"/>
      <c r="M12" s="65"/>
      <c r="N12" s="65">
        <v>5</v>
      </c>
      <c r="O12" s="65">
        <v>4</v>
      </c>
      <c r="P12" s="65">
        <v>5</v>
      </c>
      <c r="Q12" s="65"/>
      <c r="R12" s="65"/>
      <c r="S12" s="65"/>
      <c r="T12" s="65"/>
      <c r="U12" s="65"/>
      <c r="V12" s="65"/>
      <c r="W12" s="65"/>
      <c r="X12" s="65"/>
      <c r="Y12" s="65"/>
      <c r="Z12" s="65">
        <v>43</v>
      </c>
      <c r="AA12" s="65"/>
      <c r="AB12" s="65">
        <v>403</v>
      </c>
      <c r="AC12" s="65"/>
      <c r="AD12" s="65"/>
      <c r="AE12" s="65"/>
      <c r="AF12" s="65"/>
      <c r="AG12" s="65"/>
      <c r="AH12" s="65"/>
      <c r="AI12" s="65"/>
      <c r="AJ12" s="65">
        <v>506</v>
      </c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</row>
    <row r="13" spans="1:58">
      <c r="A13" s="62" t="s">
        <v>126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>
        <v>28</v>
      </c>
      <c r="S13" s="65">
        <v>50</v>
      </c>
      <c r="T13" s="65">
        <v>30</v>
      </c>
      <c r="U13" s="65">
        <v>140</v>
      </c>
      <c r="V13" s="65"/>
      <c r="W13" s="65"/>
      <c r="X13" s="65">
        <v>27</v>
      </c>
      <c r="Y13" s="65">
        <v>76</v>
      </c>
      <c r="Z13" s="65"/>
      <c r="AA13" s="65">
        <v>27</v>
      </c>
      <c r="AB13" s="65"/>
      <c r="AC13" s="65"/>
      <c r="AD13" s="65" t="s">
        <v>69</v>
      </c>
      <c r="AE13" s="65">
        <v>2.8</v>
      </c>
      <c r="AF13" s="65"/>
      <c r="AG13" s="65"/>
      <c r="AH13" s="65">
        <v>1.2</v>
      </c>
      <c r="AI13" s="65">
        <v>2.1</v>
      </c>
      <c r="AJ13" s="65"/>
      <c r="AK13" s="65">
        <v>49.9</v>
      </c>
      <c r="AL13" s="65">
        <v>88.7</v>
      </c>
      <c r="AM13" s="65"/>
      <c r="AN13" s="65">
        <v>43.9</v>
      </c>
      <c r="AO13" s="65">
        <v>7.9</v>
      </c>
      <c r="AP13" s="65">
        <v>1.4</v>
      </c>
      <c r="AQ13" s="65"/>
      <c r="AR13" s="65">
        <v>1</v>
      </c>
      <c r="AS13" s="65">
        <v>4.5999999999999996</v>
      </c>
      <c r="AT13" s="65"/>
      <c r="AU13" s="65"/>
      <c r="AV13" s="65"/>
      <c r="AW13" s="65">
        <v>2.5</v>
      </c>
      <c r="AX13" s="65">
        <v>0.36</v>
      </c>
      <c r="AY13" s="65">
        <v>4.8</v>
      </c>
      <c r="AZ13" s="65">
        <v>0.74</v>
      </c>
      <c r="BA13" s="65"/>
      <c r="BB13" s="65"/>
      <c r="BC13" s="65"/>
      <c r="BD13" s="65"/>
      <c r="BE13" s="65">
        <v>11.1</v>
      </c>
      <c r="BF13" s="65">
        <v>4.5</v>
      </c>
    </row>
    <row r="14" spans="1:58">
      <c r="A14" s="62" t="s">
        <v>127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>
        <v>30</v>
      </c>
      <c r="S14" s="65">
        <v>47</v>
      </c>
      <c r="T14" s="65">
        <v>35</v>
      </c>
      <c r="U14" s="65">
        <v>152</v>
      </c>
      <c r="V14" s="65"/>
      <c r="W14" s="65"/>
      <c r="X14" s="65">
        <v>27</v>
      </c>
      <c r="Y14" s="65">
        <v>78</v>
      </c>
      <c r="Z14" s="65"/>
      <c r="AA14" s="65">
        <v>30</v>
      </c>
      <c r="AB14" s="65"/>
      <c r="AC14" s="65"/>
      <c r="AD14" s="65">
        <v>2</v>
      </c>
      <c r="AE14" s="65">
        <v>2.7</v>
      </c>
      <c r="AF14" s="65"/>
      <c r="AG14" s="65"/>
      <c r="AH14" s="65">
        <v>1.3</v>
      </c>
      <c r="AI14" s="65">
        <v>2.2999999999999998</v>
      </c>
      <c r="AJ14" s="65"/>
      <c r="AK14" s="65">
        <v>52</v>
      </c>
      <c r="AL14" s="65">
        <v>90</v>
      </c>
      <c r="AM14" s="65"/>
      <c r="AN14" s="65">
        <v>44</v>
      </c>
      <c r="AO14" s="65">
        <v>8</v>
      </c>
      <c r="AP14" s="65">
        <v>1.5</v>
      </c>
      <c r="AQ14" s="65"/>
      <c r="AR14" s="65">
        <v>1</v>
      </c>
      <c r="AS14" s="65">
        <v>4.9000000000000004</v>
      </c>
      <c r="AT14" s="65"/>
      <c r="AU14" s="65"/>
      <c r="AV14" s="65"/>
      <c r="AW14" s="65">
        <v>2.7</v>
      </c>
      <c r="AX14" s="65">
        <v>0.4</v>
      </c>
      <c r="AY14" s="65">
        <v>4.8</v>
      </c>
      <c r="AZ14" s="65">
        <v>0.7</v>
      </c>
      <c r="BA14" s="65"/>
      <c r="BB14" s="65"/>
      <c r="BC14" s="65"/>
      <c r="BD14" s="65"/>
      <c r="BE14" s="65">
        <v>11.4</v>
      </c>
      <c r="BF14" s="65">
        <v>4.5999999999999996</v>
      </c>
    </row>
    <row r="15" spans="1:58">
      <c r="A15" s="62" t="s">
        <v>128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>
        <v>240</v>
      </c>
      <c r="R15" s="65"/>
      <c r="S15" s="65">
        <v>100</v>
      </c>
      <c r="T15" s="65">
        <v>330</v>
      </c>
      <c r="U15" s="65">
        <v>150</v>
      </c>
      <c r="V15" s="65"/>
      <c r="W15" s="65"/>
      <c r="X15" s="65"/>
      <c r="Y15" s="65"/>
      <c r="Z15" s="65"/>
      <c r="AA15" s="65">
        <v>35.799999999999997</v>
      </c>
      <c r="AB15" s="65"/>
      <c r="AC15" s="65"/>
      <c r="AD15" s="65"/>
      <c r="AE15" s="65"/>
      <c r="AF15" s="65"/>
      <c r="AG15" s="65"/>
      <c r="AH15" s="65"/>
      <c r="AI15" s="65"/>
      <c r="AJ15" s="65"/>
      <c r="AK15" s="65">
        <v>16.899999999999999</v>
      </c>
      <c r="AL15" s="65">
        <v>40</v>
      </c>
      <c r="AM15" s="65"/>
      <c r="AN15" s="65">
        <v>24.2</v>
      </c>
      <c r="AO15" s="65"/>
      <c r="AP15" s="65">
        <v>2.1</v>
      </c>
      <c r="AQ15" s="65"/>
      <c r="AR15" s="65"/>
      <c r="AS15" s="65"/>
      <c r="AT15" s="65"/>
      <c r="AU15" s="65"/>
      <c r="AV15" s="65"/>
      <c r="AW15" s="65">
        <v>3.3</v>
      </c>
      <c r="AX15" s="65"/>
      <c r="AY15" s="65"/>
      <c r="AZ15" s="65"/>
      <c r="BA15" s="65"/>
      <c r="BB15" s="65"/>
      <c r="BC15" s="65"/>
      <c r="BD15" s="65"/>
      <c r="BE15" s="65">
        <v>2.5</v>
      </c>
      <c r="BF15" s="65"/>
    </row>
    <row r="16" spans="1:58">
      <c r="A16" s="62" t="s">
        <v>129</v>
      </c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 t="s">
        <v>130</v>
      </c>
      <c r="R16" s="65"/>
      <c r="S16" s="65" t="s">
        <v>131</v>
      </c>
      <c r="T16" s="65" t="s">
        <v>132</v>
      </c>
      <c r="U16" s="65" t="s">
        <v>133</v>
      </c>
      <c r="V16" s="65"/>
      <c r="W16" s="65"/>
      <c r="X16" s="65"/>
      <c r="Y16" s="65"/>
      <c r="Z16" s="65"/>
      <c r="AA16" s="65" t="s">
        <v>134</v>
      </c>
      <c r="AB16" s="65"/>
      <c r="AC16" s="65"/>
      <c r="AD16" s="65"/>
      <c r="AE16" s="65"/>
      <c r="AF16" s="65"/>
      <c r="AG16" s="65"/>
      <c r="AH16" s="65"/>
      <c r="AI16" s="65"/>
      <c r="AJ16" s="65"/>
      <c r="AK16" s="65" t="s">
        <v>135</v>
      </c>
      <c r="AL16" s="65" t="s">
        <v>136</v>
      </c>
      <c r="AM16" s="65"/>
      <c r="AN16" s="65" t="s">
        <v>137</v>
      </c>
      <c r="AO16" s="65"/>
      <c r="AP16" s="65" t="s">
        <v>138</v>
      </c>
      <c r="AQ16" s="65"/>
      <c r="AR16" s="65"/>
      <c r="AS16" s="65"/>
      <c r="AT16" s="65"/>
      <c r="AU16" s="65"/>
      <c r="AV16" s="65"/>
      <c r="AW16" s="65" t="s">
        <v>139</v>
      </c>
      <c r="AX16" s="65"/>
      <c r="AY16" s="65"/>
      <c r="AZ16" s="65"/>
      <c r="BA16" s="65"/>
      <c r="BB16" s="65"/>
      <c r="BC16" s="65"/>
      <c r="BD16" s="65"/>
      <c r="BE16" s="65" t="s">
        <v>369</v>
      </c>
      <c r="BF16" s="65"/>
    </row>
    <row r="17" spans="1:58">
      <c r="A17" s="62" t="s">
        <v>140</v>
      </c>
      <c r="B17" s="65">
        <v>52.97</v>
      </c>
      <c r="C17" s="65">
        <v>15.31</v>
      </c>
      <c r="D17" s="65">
        <v>10.8</v>
      </c>
      <c r="E17" s="65">
        <v>0.16400000000000001</v>
      </c>
      <c r="F17" s="65">
        <v>6.4</v>
      </c>
      <c r="G17" s="65">
        <v>11.1</v>
      </c>
      <c r="H17" s="65">
        <v>2.23</v>
      </c>
      <c r="I17" s="65">
        <v>0.62</v>
      </c>
      <c r="J17" s="65">
        <v>1.0069999999999999</v>
      </c>
      <c r="K17" s="65">
        <v>0.17</v>
      </c>
      <c r="L17" s="65"/>
      <c r="M17" s="65"/>
      <c r="N17" s="65">
        <v>36</v>
      </c>
      <c r="O17" s="65" t="s">
        <v>73</v>
      </c>
      <c r="P17" s="65">
        <v>273</v>
      </c>
      <c r="Q17" s="65">
        <v>100</v>
      </c>
      <c r="R17" s="65">
        <v>43</v>
      </c>
      <c r="S17" s="65">
        <v>70</v>
      </c>
      <c r="T17" s="65">
        <v>110</v>
      </c>
      <c r="U17" s="65">
        <v>80</v>
      </c>
      <c r="V17" s="65">
        <v>19</v>
      </c>
      <c r="W17" s="65">
        <v>1.4</v>
      </c>
      <c r="X17" s="65"/>
      <c r="Y17" s="65">
        <v>21</v>
      </c>
      <c r="Z17" s="65">
        <v>199</v>
      </c>
      <c r="AA17" s="65">
        <v>23</v>
      </c>
      <c r="AB17" s="65">
        <v>89</v>
      </c>
      <c r="AC17" s="65">
        <v>7.8</v>
      </c>
      <c r="AD17" s="65" t="s">
        <v>69</v>
      </c>
      <c r="AE17" s="65"/>
      <c r="AF17" s="65"/>
      <c r="AG17" s="65"/>
      <c r="AH17" s="65"/>
      <c r="AI17" s="65">
        <v>0.9</v>
      </c>
      <c r="AJ17" s="65">
        <v>173</v>
      </c>
      <c r="AK17" s="65">
        <v>10.6</v>
      </c>
      <c r="AL17" s="65">
        <v>23.3</v>
      </c>
      <c r="AM17" s="65"/>
      <c r="AN17" s="65">
        <v>13.6</v>
      </c>
      <c r="AO17" s="65">
        <v>3.5</v>
      </c>
      <c r="AP17" s="65">
        <v>1.1000000000000001</v>
      </c>
      <c r="AQ17" s="65"/>
      <c r="AR17" s="65">
        <v>0.67</v>
      </c>
      <c r="AS17" s="65">
        <v>3.9</v>
      </c>
      <c r="AT17" s="65">
        <v>0.74</v>
      </c>
      <c r="AU17" s="65">
        <v>2.4</v>
      </c>
      <c r="AV17" s="65"/>
      <c r="AW17" s="65">
        <v>2.2000000000000002</v>
      </c>
      <c r="AX17" s="65">
        <v>0.35</v>
      </c>
      <c r="AY17" s="65">
        <v>2.4</v>
      </c>
      <c r="AZ17" s="65"/>
      <c r="BA17" s="65" t="s">
        <v>70</v>
      </c>
      <c r="BB17" s="65">
        <v>0.23</v>
      </c>
      <c r="BC17" s="65"/>
      <c r="BD17" s="65" t="s">
        <v>71</v>
      </c>
      <c r="BE17" s="65">
        <v>2.2999999999999998</v>
      </c>
      <c r="BF17" s="65">
        <v>0.56999999999999995</v>
      </c>
    </row>
    <row r="18" spans="1:58">
      <c r="A18" s="62" t="s">
        <v>141</v>
      </c>
      <c r="B18" s="65">
        <v>52.4</v>
      </c>
      <c r="C18" s="65">
        <v>15.4</v>
      </c>
      <c r="D18" s="65">
        <v>10.7</v>
      </c>
      <c r="E18" s="65">
        <v>0.16300000000000001</v>
      </c>
      <c r="F18" s="65">
        <v>6.37</v>
      </c>
      <c r="G18" s="65">
        <v>10.9</v>
      </c>
      <c r="H18" s="65">
        <v>2.14</v>
      </c>
      <c r="I18" s="65">
        <v>0.626</v>
      </c>
      <c r="J18" s="65">
        <v>1.06</v>
      </c>
      <c r="K18" s="65">
        <v>0.13</v>
      </c>
      <c r="L18" s="65"/>
      <c r="M18" s="65"/>
      <c r="N18" s="65">
        <v>36</v>
      </c>
      <c r="O18" s="65">
        <v>1.3</v>
      </c>
      <c r="P18" s="65">
        <v>262</v>
      </c>
      <c r="Q18" s="65">
        <v>92</v>
      </c>
      <c r="R18" s="65">
        <v>43</v>
      </c>
      <c r="S18" s="65">
        <v>70</v>
      </c>
      <c r="T18" s="65">
        <v>110</v>
      </c>
      <c r="U18" s="65">
        <v>80</v>
      </c>
      <c r="V18" s="65">
        <v>17</v>
      </c>
      <c r="W18" s="65">
        <v>1</v>
      </c>
      <c r="X18" s="65"/>
      <c r="Y18" s="65">
        <v>21</v>
      </c>
      <c r="Z18" s="65">
        <v>190</v>
      </c>
      <c r="AA18" s="65">
        <v>24</v>
      </c>
      <c r="AB18" s="65">
        <v>94</v>
      </c>
      <c r="AC18" s="65">
        <v>7.9</v>
      </c>
      <c r="AD18" s="65">
        <v>0.6</v>
      </c>
      <c r="AE18" s="65"/>
      <c r="AF18" s="65"/>
      <c r="AG18" s="65"/>
      <c r="AH18" s="65"/>
      <c r="AI18" s="65">
        <v>0.99</v>
      </c>
      <c r="AJ18" s="65">
        <v>182</v>
      </c>
      <c r="AK18" s="65">
        <v>10</v>
      </c>
      <c r="AL18" s="65">
        <v>23</v>
      </c>
      <c r="AM18" s="65"/>
      <c r="AN18" s="65">
        <v>13</v>
      </c>
      <c r="AO18" s="65">
        <v>3.3</v>
      </c>
      <c r="AP18" s="65">
        <v>1</v>
      </c>
      <c r="AQ18" s="65"/>
      <c r="AR18" s="65">
        <v>0.63</v>
      </c>
      <c r="AS18" s="65">
        <v>3.6</v>
      </c>
      <c r="AT18" s="65">
        <v>0.76</v>
      </c>
      <c r="AU18" s="65">
        <v>2.5</v>
      </c>
      <c r="AV18" s="65"/>
      <c r="AW18" s="65">
        <v>2.1</v>
      </c>
      <c r="AX18" s="65">
        <v>0.33</v>
      </c>
      <c r="AY18" s="65">
        <v>2.6</v>
      </c>
      <c r="AZ18" s="65"/>
      <c r="BA18" s="65">
        <v>0.3</v>
      </c>
      <c r="BB18" s="65">
        <v>0.2</v>
      </c>
      <c r="BC18" s="65"/>
      <c r="BD18" s="65">
        <v>0.03</v>
      </c>
      <c r="BE18" s="65">
        <v>2.4</v>
      </c>
      <c r="BF18" s="65">
        <v>0.53</v>
      </c>
    </row>
    <row r="19" spans="1:58">
      <c r="A19" s="62" t="s">
        <v>142</v>
      </c>
      <c r="B19" s="65">
        <v>50.36</v>
      </c>
      <c r="C19" s="65">
        <v>20.68</v>
      </c>
      <c r="D19" s="65">
        <v>6.02</v>
      </c>
      <c r="E19" s="65">
        <v>0.107</v>
      </c>
      <c r="F19" s="65">
        <v>0.53</v>
      </c>
      <c r="G19" s="65">
        <v>8.08</v>
      </c>
      <c r="H19" s="65">
        <v>6.9</v>
      </c>
      <c r="I19" s="65">
        <v>1.68</v>
      </c>
      <c r="J19" s="65">
        <v>0.27900000000000003</v>
      </c>
      <c r="K19" s="65">
        <v>0.14000000000000001</v>
      </c>
      <c r="L19" s="65"/>
      <c r="M19" s="65"/>
      <c r="N19" s="65" t="s">
        <v>73</v>
      </c>
      <c r="O19" s="65">
        <v>3</v>
      </c>
      <c r="P19" s="65">
        <v>7</v>
      </c>
      <c r="Q19" s="65"/>
      <c r="R19" s="65"/>
      <c r="S19" s="65"/>
      <c r="T19" s="65"/>
      <c r="U19" s="65"/>
      <c r="V19" s="65"/>
      <c r="W19" s="65"/>
      <c r="X19" s="65"/>
      <c r="Y19" s="65"/>
      <c r="Z19" s="65">
        <v>1188</v>
      </c>
      <c r="AA19" s="65"/>
      <c r="AB19" s="65">
        <v>530</v>
      </c>
      <c r="AC19" s="65"/>
      <c r="AD19" s="65"/>
      <c r="AE19" s="65"/>
      <c r="AF19" s="65"/>
      <c r="AG19" s="65"/>
      <c r="AH19" s="65"/>
      <c r="AI19" s="65"/>
      <c r="AJ19" s="65">
        <v>351</v>
      </c>
      <c r="AK19" s="65"/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65"/>
      <c r="BE19" s="65"/>
      <c r="BF19" s="65"/>
    </row>
    <row r="20" spans="1:58">
      <c r="A20" s="62" t="s">
        <v>143</v>
      </c>
      <c r="B20" s="65" t="s">
        <v>144</v>
      </c>
      <c r="C20" s="65" t="s">
        <v>145</v>
      </c>
      <c r="D20" s="65" t="s">
        <v>146</v>
      </c>
      <c r="E20" s="65" t="s">
        <v>147</v>
      </c>
      <c r="F20" s="65" t="s">
        <v>148</v>
      </c>
      <c r="G20" s="65" t="s">
        <v>149</v>
      </c>
      <c r="H20" s="65" t="s">
        <v>150</v>
      </c>
      <c r="I20" s="65" t="s">
        <v>151</v>
      </c>
      <c r="J20" s="65" t="s">
        <v>152</v>
      </c>
      <c r="K20" s="65" t="s">
        <v>153</v>
      </c>
      <c r="L20" s="65"/>
      <c r="M20" s="65"/>
      <c r="N20" s="65" t="s">
        <v>154</v>
      </c>
      <c r="O20" s="65" t="s">
        <v>155</v>
      </c>
      <c r="P20" s="65" t="s">
        <v>156</v>
      </c>
      <c r="Q20" s="65"/>
      <c r="R20" s="65"/>
      <c r="S20" s="65"/>
      <c r="T20" s="65"/>
      <c r="U20" s="65"/>
      <c r="V20" s="65"/>
      <c r="W20" s="65"/>
      <c r="X20" s="65"/>
      <c r="Y20" s="65"/>
      <c r="Z20" s="65" t="s">
        <v>157</v>
      </c>
      <c r="AA20" s="65"/>
      <c r="AB20" s="65" t="s">
        <v>158</v>
      </c>
      <c r="AC20" s="65"/>
      <c r="AD20" s="65"/>
      <c r="AE20" s="65"/>
      <c r="AF20" s="65"/>
      <c r="AG20" s="65"/>
      <c r="AH20" s="65"/>
      <c r="AI20" s="65"/>
      <c r="AJ20" s="65" t="s">
        <v>159</v>
      </c>
      <c r="AK20" s="65"/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65"/>
      <c r="BE20" s="65"/>
      <c r="BF20" s="65"/>
    </row>
    <row r="21" spans="1:58">
      <c r="A21" s="62" t="s">
        <v>160</v>
      </c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>
        <v>60</v>
      </c>
      <c r="U21" s="65"/>
      <c r="V21" s="65"/>
      <c r="W21" s="65"/>
      <c r="X21" s="65"/>
      <c r="Y21" s="65"/>
      <c r="Z21" s="65"/>
      <c r="AA21" s="65">
        <v>284</v>
      </c>
      <c r="AB21" s="65"/>
      <c r="AC21" s="65"/>
      <c r="AD21" s="65"/>
      <c r="AE21" s="65"/>
      <c r="AF21" s="65"/>
      <c r="AG21" s="65"/>
      <c r="AH21" s="65"/>
      <c r="AI21" s="65"/>
      <c r="AJ21" s="65"/>
      <c r="AK21" s="65" t="s">
        <v>161</v>
      </c>
      <c r="AL21" s="65" t="s">
        <v>162</v>
      </c>
      <c r="AM21" s="65"/>
      <c r="AN21" s="65">
        <v>1090</v>
      </c>
      <c r="AO21" s="65">
        <v>154</v>
      </c>
      <c r="AP21" s="65">
        <v>43.6</v>
      </c>
      <c r="AQ21" s="65">
        <v>122</v>
      </c>
      <c r="AR21" s="65">
        <v>13.6</v>
      </c>
      <c r="AS21" s="65"/>
      <c r="AT21" s="65"/>
      <c r="AU21" s="65"/>
      <c r="AV21" s="65"/>
      <c r="AW21" s="65">
        <v>10.3</v>
      </c>
      <c r="AX21" s="65">
        <v>1.07</v>
      </c>
      <c r="AY21" s="65">
        <v>1.2</v>
      </c>
      <c r="AZ21" s="65"/>
      <c r="BA21" s="65"/>
      <c r="BB21" s="65"/>
      <c r="BC21" s="65"/>
      <c r="BD21" s="65"/>
      <c r="BE21" s="65">
        <v>22.7</v>
      </c>
      <c r="BF21" s="65">
        <v>4.3</v>
      </c>
    </row>
    <row r="22" spans="1:58">
      <c r="A22" s="62" t="s">
        <v>163</v>
      </c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 t="s">
        <v>373</v>
      </c>
      <c r="U22" s="65"/>
      <c r="V22" s="65"/>
      <c r="W22" s="65"/>
      <c r="X22" s="65"/>
      <c r="Y22" s="65"/>
      <c r="Z22" s="65"/>
      <c r="AA22" s="65" t="s">
        <v>375</v>
      </c>
      <c r="AB22" s="65"/>
      <c r="AC22" s="65"/>
      <c r="AD22" s="65"/>
      <c r="AE22" s="65"/>
      <c r="AF22" s="65"/>
      <c r="AG22" s="65"/>
      <c r="AH22" s="65"/>
      <c r="AI22" s="65"/>
      <c r="AJ22" s="65"/>
      <c r="AK22" s="65" t="s">
        <v>165</v>
      </c>
      <c r="AL22" s="65" t="s">
        <v>166</v>
      </c>
      <c r="AM22" s="65"/>
      <c r="AN22" s="65" t="s">
        <v>167</v>
      </c>
      <c r="AO22" s="65" t="s">
        <v>168</v>
      </c>
      <c r="AP22" s="65" t="s">
        <v>169</v>
      </c>
      <c r="AQ22" s="65" t="s">
        <v>170</v>
      </c>
      <c r="AR22" s="65" t="s">
        <v>171</v>
      </c>
      <c r="AS22" s="65"/>
      <c r="AT22" s="65"/>
      <c r="AU22" s="65"/>
      <c r="AV22" s="65"/>
      <c r="AW22" s="65" t="s">
        <v>172</v>
      </c>
      <c r="AX22" s="65" t="s">
        <v>173</v>
      </c>
      <c r="AY22" s="65" t="s">
        <v>376</v>
      </c>
      <c r="AZ22" s="65"/>
      <c r="BA22" s="65"/>
      <c r="BB22" s="65"/>
      <c r="BC22" s="65"/>
      <c r="BD22" s="65"/>
      <c r="BE22" s="65" t="s">
        <v>377</v>
      </c>
      <c r="BF22" s="65" t="s">
        <v>175</v>
      </c>
    </row>
    <row r="23" spans="1:58">
      <c r="A23" s="62" t="s">
        <v>176</v>
      </c>
      <c r="B23" s="65">
        <v>48.67</v>
      </c>
      <c r="C23" s="65">
        <v>15.15</v>
      </c>
      <c r="D23" s="65">
        <v>11.08</v>
      </c>
      <c r="E23" s="65">
        <v>0.16700000000000001</v>
      </c>
      <c r="F23" s="65">
        <v>9.52</v>
      </c>
      <c r="G23" s="65">
        <v>13.53</v>
      </c>
      <c r="H23" s="65">
        <v>1.82</v>
      </c>
      <c r="I23" s="65">
        <v>0.02</v>
      </c>
      <c r="J23" s="65">
        <v>0.96099999999999997</v>
      </c>
      <c r="K23" s="65">
        <v>0.03</v>
      </c>
      <c r="L23" s="65"/>
      <c r="M23" s="65"/>
      <c r="N23" s="65">
        <v>44</v>
      </c>
      <c r="O23" s="65" t="s">
        <v>73</v>
      </c>
      <c r="P23" s="65">
        <v>331</v>
      </c>
      <c r="Q23" s="65">
        <v>360</v>
      </c>
      <c r="R23" s="65">
        <v>47</v>
      </c>
      <c r="S23" s="65">
        <v>170</v>
      </c>
      <c r="T23" s="65">
        <v>120</v>
      </c>
      <c r="U23" s="65">
        <v>60</v>
      </c>
      <c r="V23" s="65">
        <v>14</v>
      </c>
      <c r="W23" s="65"/>
      <c r="X23" s="65" t="s">
        <v>68</v>
      </c>
      <c r="Y23" s="65"/>
      <c r="Z23" s="65">
        <v>108</v>
      </c>
      <c r="AA23" s="65">
        <v>15</v>
      </c>
      <c r="AB23" s="65">
        <v>14</v>
      </c>
      <c r="AC23" s="65"/>
      <c r="AD23" s="65"/>
      <c r="AE23" s="65"/>
      <c r="AF23" s="65"/>
      <c r="AG23" s="65"/>
      <c r="AH23" s="65">
        <v>0.3</v>
      </c>
      <c r="AI23" s="65"/>
      <c r="AJ23" s="65">
        <v>6</v>
      </c>
      <c r="AK23" s="65">
        <v>0.7</v>
      </c>
      <c r="AL23" s="65">
        <v>1.9</v>
      </c>
      <c r="AM23" s="65"/>
      <c r="AN23" s="65">
        <v>2.4</v>
      </c>
      <c r="AO23" s="65">
        <v>1.1000000000000001</v>
      </c>
      <c r="AP23" s="65">
        <v>0.5</v>
      </c>
      <c r="AQ23" s="65">
        <v>1.8</v>
      </c>
      <c r="AR23" s="65"/>
      <c r="AS23" s="65"/>
      <c r="AT23" s="65"/>
      <c r="AU23" s="65"/>
      <c r="AV23" s="65"/>
      <c r="AW23" s="65">
        <v>1.6</v>
      </c>
      <c r="AX23" s="65">
        <v>0.2</v>
      </c>
      <c r="AY23" s="65">
        <v>0.5</v>
      </c>
      <c r="AZ23" s="65"/>
      <c r="BA23" s="65"/>
      <c r="BB23" s="65"/>
      <c r="BC23" s="65" t="s">
        <v>68</v>
      </c>
      <c r="BD23" s="65"/>
      <c r="BE23" s="65"/>
      <c r="BF23" s="65"/>
    </row>
    <row r="24" spans="1:58">
      <c r="A24" s="62" t="s">
        <v>177</v>
      </c>
      <c r="B24" s="65" t="s">
        <v>178</v>
      </c>
      <c r="C24" s="65" t="s">
        <v>179</v>
      </c>
      <c r="D24" s="65" t="s">
        <v>180</v>
      </c>
      <c r="E24" s="65" t="s">
        <v>181</v>
      </c>
      <c r="F24" s="65" t="s">
        <v>182</v>
      </c>
      <c r="G24" s="65" t="s">
        <v>183</v>
      </c>
      <c r="H24" s="65" t="s">
        <v>184</v>
      </c>
      <c r="I24" s="65" t="s">
        <v>185</v>
      </c>
      <c r="J24" s="65" t="s">
        <v>117</v>
      </c>
      <c r="K24" s="65" t="s">
        <v>186</v>
      </c>
      <c r="L24" s="65"/>
      <c r="M24" s="65"/>
      <c r="N24" s="65" t="s">
        <v>187</v>
      </c>
      <c r="O24" s="65" t="s">
        <v>188</v>
      </c>
      <c r="P24" s="65">
        <v>310</v>
      </c>
      <c r="Q24" s="65" t="s">
        <v>189</v>
      </c>
      <c r="R24" s="65" t="s">
        <v>190</v>
      </c>
      <c r="S24" s="65" t="s">
        <v>191</v>
      </c>
      <c r="T24" s="65" t="s">
        <v>192</v>
      </c>
      <c r="U24" s="65" t="s">
        <v>113</v>
      </c>
      <c r="V24" s="65" t="s">
        <v>193</v>
      </c>
      <c r="W24" s="65"/>
      <c r="X24" s="65" t="s">
        <v>555</v>
      </c>
      <c r="Y24" s="65"/>
      <c r="Z24" s="65" t="s">
        <v>194</v>
      </c>
      <c r="AA24" s="65" t="s">
        <v>193</v>
      </c>
      <c r="AB24" s="65">
        <v>18</v>
      </c>
      <c r="AC24" s="65"/>
      <c r="AD24" s="65"/>
      <c r="AE24" s="65"/>
      <c r="AF24" s="65"/>
      <c r="AG24" s="65"/>
      <c r="AH24" s="65" t="s">
        <v>188</v>
      </c>
      <c r="AI24" s="65"/>
      <c r="AJ24" s="65" t="s">
        <v>195</v>
      </c>
      <c r="AK24" s="65" t="s">
        <v>196</v>
      </c>
      <c r="AL24" s="65" t="s">
        <v>197</v>
      </c>
      <c r="AM24" s="65"/>
      <c r="AN24" s="65" t="s">
        <v>198</v>
      </c>
      <c r="AO24" s="65" t="s">
        <v>154</v>
      </c>
      <c r="AP24" s="65" t="s">
        <v>199</v>
      </c>
      <c r="AQ24" s="65" t="s">
        <v>122</v>
      </c>
      <c r="AR24" s="65"/>
      <c r="AS24" s="65"/>
      <c r="AT24" s="65"/>
      <c r="AU24" s="65"/>
      <c r="AV24" s="65"/>
      <c r="AW24" s="65" t="s">
        <v>200</v>
      </c>
      <c r="AX24" s="65" t="s">
        <v>201</v>
      </c>
      <c r="AY24" s="65" t="s">
        <v>202</v>
      </c>
      <c r="AZ24" s="65"/>
      <c r="BA24" s="65"/>
      <c r="BB24" s="65"/>
      <c r="BC24" s="65" t="s">
        <v>203</v>
      </c>
      <c r="BD24" s="65"/>
      <c r="BE24" s="65"/>
      <c r="BF24" s="65"/>
    </row>
    <row r="25" spans="1:58">
      <c r="A25" s="62" t="s">
        <v>204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>
        <v>987</v>
      </c>
      <c r="AB25" s="65"/>
      <c r="AC25" s="65"/>
      <c r="AD25" s="65"/>
      <c r="AE25" s="65"/>
      <c r="AF25" s="65"/>
      <c r="AG25" s="65"/>
      <c r="AH25" s="65"/>
      <c r="AI25" s="65"/>
      <c r="AJ25" s="65"/>
      <c r="AK25" s="65" t="s">
        <v>161</v>
      </c>
      <c r="AL25" s="65">
        <v>187</v>
      </c>
      <c r="AM25" s="65"/>
      <c r="AN25" s="65">
        <v>1620</v>
      </c>
      <c r="AO25" s="65"/>
      <c r="AP25" s="65"/>
      <c r="AQ25" s="65">
        <v>219</v>
      </c>
      <c r="AR25" s="65">
        <v>34.5</v>
      </c>
      <c r="AS25" s="65">
        <v>176</v>
      </c>
      <c r="AT25" s="65">
        <v>32.200000000000003</v>
      </c>
      <c r="AU25" s="65">
        <v>91.6</v>
      </c>
      <c r="AV25" s="65">
        <v>14.4</v>
      </c>
      <c r="AW25" s="65">
        <v>87.8</v>
      </c>
      <c r="AX25" s="65">
        <v>11</v>
      </c>
      <c r="AY25" s="65"/>
      <c r="AZ25" s="65"/>
      <c r="BA25" s="65"/>
      <c r="BB25" s="65"/>
      <c r="BC25" s="65"/>
      <c r="BD25" s="65"/>
      <c r="BE25" s="65">
        <v>24</v>
      </c>
      <c r="BF25" s="65"/>
    </row>
    <row r="26" spans="1:58">
      <c r="A26" s="62" t="s">
        <v>205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 t="s">
        <v>206</v>
      </c>
      <c r="AB26" s="65"/>
      <c r="AC26" s="65"/>
      <c r="AD26" s="65"/>
      <c r="AE26" s="65"/>
      <c r="AF26" s="65"/>
      <c r="AG26" s="65"/>
      <c r="AH26" s="65"/>
      <c r="AI26" s="65"/>
      <c r="AJ26" s="65"/>
      <c r="AK26" s="65" t="s">
        <v>207</v>
      </c>
      <c r="AL26" s="65" t="s">
        <v>208</v>
      </c>
      <c r="AM26" s="65"/>
      <c r="AN26" s="65" t="s">
        <v>209</v>
      </c>
      <c r="AO26" s="65"/>
      <c r="AP26" s="65"/>
      <c r="AQ26" s="65" t="s">
        <v>210</v>
      </c>
      <c r="AR26" s="65" t="s">
        <v>211</v>
      </c>
      <c r="AS26" s="65" t="s">
        <v>212</v>
      </c>
      <c r="AT26" s="65" t="s">
        <v>134</v>
      </c>
      <c r="AU26" s="65" t="s">
        <v>213</v>
      </c>
      <c r="AV26" s="65" t="s">
        <v>214</v>
      </c>
      <c r="AW26" s="65" t="s">
        <v>215</v>
      </c>
      <c r="AX26" s="65" t="s">
        <v>216</v>
      </c>
      <c r="AY26" s="65"/>
      <c r="AZ26" s="65"/>
      <c r="BA26" s="65"/>
      <c r="BB26" s="65"/>
      <c r="BC26" s="65"/>
      <c r="BD26" s="65"/>
      <c r="BE26" s="65" t="s">
        <v>217</v>
      </c>
      <c r="BF26" s="65"/>
    </row>
    <row r="27" spans="1:58">
      <c r="A27" s="62" t="s">
        <v>218</v>
      </c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>
        <v>4</v>
      </c>
      <c r="S27" s="65"/>
      <c r="T27" s="65">
        <v>870</v>
      </c>
      <c r="U27" s="65">
        <v>100</v>
      </c>
      <c r="V27" s="65">
        <v>15</v>
      </c>
      <c r="W27" s="65">
        <v>10.9</v>
      </c>
      <c r="X27" s="65">
        <v>65</v>
      </c>
      <c r="Y27" s="65">
        <v>509</v>
      </c>
      <c r="Z27" s="65"/>
      <c r="AA27" s="65">
        <v>133</v>
      </c>
      <c r="AB27" s="65"/>
      <c r="AC27" s="65"/>
      <c r="AD27" s="65"/>
      <c r="AE27" s="65">
        <v>1.9</v>
      </c>
      <c r="AF27" s="65">
        <v>1</v>
      </c>
      <c r="AG27" s="65" t="s">
        <v>219</v>
      </c>
      <c r="AH27" s="65">
        <v>2.9</v>
      </c>
      <c r="AI27" s="65">
        <v>37.200000000000003</v>
      </c>
      <c r="AJ27" s="65"/>
      <c r="AK27" s="65">
        <v>22.6</v>
      </c>
      <c r="AL27" s="65">
        <v>59.5</v>
      </c>
      <c r="AM27" s="65">
        <v>7.4</v>
      </c>
      <c r="AN27" s="65">
        <v>33</v>
      </c>
      <c r="AO27" s="65">
        <v>12.2</v>
      </c>
      <c r="AP27" s="65"/>
      <c r="AQ27" s="65">
        <v>13.7</v>
      </c>
      <c r="AR27" s="65">
        <v>3.3</v>
      </c>
      <c r="AS27" s="65">
        <v>19.600000000000001</v>
      </c>
      <c r="AT27" s="65"/>
      <c r="AU27" s="65">
        <v>11.9</v>
      </c>
      <c r="AV27" s="65">
        <v>2.2000000000000002</v>
      </c>
      <c r="AW27" s="65">
        <v>14.2</v>
      </c>
      <c r="AX27" s="65">
        <v>2.2000000000000002</v>
      </c>
      <c r="AY27" s="65"/>
      <c r="AZ27" s="65"/>
      <c r="BA27" s="65">
        <v>2110</v>
      </c>
      <c r="BB27" s="65">
        <v>1.73</v>
      </c>
      <c r="BC27" s="65">
        <v>81</v>
      </c>
      <c r="BD27" s="65"/>
      <c r="BE27" s="65">
        <v>26.7</v>
      </c>
      <c r="BF27" s="65"/>
    </row>
    <row r="28" spans="1:58">
      <c r="A28" s="62" t="s">
        <v>220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 t="s">
        <v>379</v>
      </c>
      <c r="S28" s="65"/>
      <c r="T28" s="65" t="s">
        <v>221</v>
      </c>
      <c r="U28" s="65" t="s">
        <v>112</v>
      </c>
      <c r="V28" s="65" t="s">
        <v>222</v>
      </c>
      <c r="W28" s="65" t="s">
        <v>223</v>
      </c>
      <c r="X28" s="65" t="s">
        <v>224</v>
      </c>
      <c r="Y28" s="65" t="s">
        <v>225</v>
      </c>
      <c r="Z28" s="65"/>
      <c r="AA28" s="65" t="s">
        <v>380</v>
      </c>
      <c r="AB28" s="65"/>
      <c r="AC28" s="65"/>
      <c r="AD28" s="65"/>
      <c r="AE28" s="65" t="s">
        <v>381</v>
      </c>
      <c r="AF28" s="65" t="s">
        <v>226</v>
      </c>
      <c r="AG28" s="65">
        <v>1700</v>
      </c>
      <c r="AH28" s="65" t="s">
        <v>382</v>
      </c>
      <c r="AI28" s="65" t="s">
        <v>136</v>
      </c>
      <c r="AJ28" s="65"/>
      <c r="AK28" s="65" t="s">
        <v>228</v>
      </c>
      <c r="AL28" s="65" t="s">
        <v>229</v>
      </c>
      <c r="AM28" s="65" t="s">
        <v>230</v>
      </c>
      <c r="AN28" s="65" t="s">
        <v>231</v>
      </c>
      <c r="AO28" s="65" t="s">
        <v>232</v>
      </c>
      <c r="AP28" s="65"/>
      <c r="AQ28" s="65" t="s">
        <v>234</v>
      </c>
      <c r="AR28" s="65" t="s">
        <v>235</v>
      </c>
      <c r="AS28" s="65" t="s">
        <v>236</v>
      </c>
      <c r="AT28" s="65"/>
      <c r="AU28" s="65" t="s">
        <v>238</v>
      </c>
      <c r="AV28" s="65" t="s">
        <v>239</v>
      </c>
      <c r="AW28" s="65" t="s">
        <v>240</v>
      </c>
      <c r="AX28" s="65" t="s">
        <v>241</v>
      </c>
      <c r="AY28" s="65"/>
      <c r="AZ28" s="65"/>
      <c r="BA28" s="65">
        <v>2200</v>
      </c>
      <c r="BB28" s="65" t="s">
        <v>381</v>
      </c>
      <c r="BC28" s="65">
        <v>81</v>
      </c>
      <c r="BD28" s="65"/>
      <c r="BE28" s="65" t="s">
        <v>243</v>
      </c>
      <c r="BF28" s="65"/>
    </row>
    <row r="29" spans="1:58">
      <c r="A29" s="62" t="s">
        <v>244</v>
      </c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>
        <v>17</v>
      </c>
      <c r="S29" s="65"/>
      <c r="T29" s="65">
        <v>160</v>
      </c>
      <c r="U29" s="65"/>
      <c r="V29" s="65"/>
      <c r="W29" s="65"/>
      <c r="X29" s="65"/>
      <c r="Y29" s="65"/>
      <c r="Z29" s="65"/>
      <c r="AA29" s="65">
        <v>142</v>
      </c>
      <c r="AB29" s="65"/>
      <c r="AC29" s="65"/>
      <c r="AD29" s="65">
        <v>24</v>
      </c>
      <c r="AE29" s="65"/>
      <c r="AF29" s="65"/>
      <c r="AG29" s="65"/>
      <c r="AH29" s="65"/>
      <c r="AI29" s="65"/>
      <c r="AJ29" s="65"/>
      <c r="AK29" s="65">
        <v>245</v>
      </c>
      <c r="AL29" s="65">
        <v>452</v>
      </c>
      <c r="AM29" s="65">
        <v>42.6</v>
      </c>
      <c r="AN29" s="65">
        <v>152</v>
      </c>
      <c r="AO29" s="65">
        <v>23.7</v>
      </c>
      <c r="AP29" s="65">
        <v>3.6</v>
      </c>
      <c r="AQ29" s="65">
        <v>21.3</v>
      </c>
      <c r="AR29" s="65">
        <v>3.7</v>
      </c>
      <c r="AS29" s="65">
        <v>21.9</v>
      </c>
      <c r="AT29" s="65">
        <v>4.41</v>
      </c>
      <c r="AU29" s="65">
        <v>13.5</v>
      </c>
      <c r="AV29" s="65">
        <v>2.31</v>
      </c>
      <c r="AW29" s="65">
        <v>13.8</v>
      </c>
      <c r="AX29" s="65">
        <v>2.1</v>
      </c>
      <c r="AY29" s="65"/>
      <c r="AZ29" s="65"/>
      <c r="BA29" s="65"/>
      <c r="BB29" s="65"/>
      <c r="BC29" s="65"/>
      <c r="BD29" s="65"/>
      <c r="BE29" s="65">
        <v>48.6</v>
      </c>
      <c r="BF29" s="65">
        <v>130</v>
      </c>
    </row>
    <row r="30" spans="1:58">
      <c r="A30" s="62" t="s">
        <v>245</v>
      </c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 t="s">
        <v>246</v>
      </c>
      <c r="S30" s="65"/>
      <c r="T30" s="65" t="s">
        <v>247</v>
      </c>
      <c r="U30" s="65"/>
      <c r="V30" s="65"/>
      <c r="W30" s="65"/>
      <c r="X30" s="65"/>
      <c r="Y30" s="65"/>
      <c r="Z30" s="65"/>
      <c r="AA30" s="65" t="s">
        <v>248</v>
      </c>
      <c r="AB30" s="65"/>
      <c r="AC30" s="65"/>
      <c r="AD30" s="65" t="s">
        <v>249</v>
      </c>
      <c r="AE30" s="65"/>
      <c r="AF30" s="65"/>
      <c r="AG30" s="65"/>
      <c r="AH30" s="65"/>
      <c r="AI30" s="65"/>
      <c r="AJ30" s="65"/>
      <c r="AK30" s="65" t="s">
        <v>250</v>
      </c>
      <c r="AL30" s="65" t="s">
        <v>251</v>
      </c>
      <c r="AM30" s="65" t="s">
        <v>252</v>
      </c>
      <c r="AN30" s="65" t="s">
        <v>253</v>
      </c>
      <c r="AO30" s="65" t="s">
        <v>217</v>
      </c>
      <c r="AP30" s="65" t="s">
        <v>254</v>
      </c>
      <c r="AQ30" s="65" t="s">
        <v>217</v>
      </c>
      <c r="AR30" s="65" t="s">
        <v>255</v>
      </c>
      <c r="AS30" s="65" t="s">
        <v>256</v>
      </c>
      <c r="AT30" s="65" t="s">
        <v>257</v>
      </c>
      <c r="AU30" s="65" t="s">
        <v>240</v>
      </c>
      <c r="AV30" s="65" t="s">
        <v>258</v>
      </c>
      <c r="AW30" s="65" t="s">
        <v>240</v>
      </c>
      <c r="AX30" s="65" t="s">
        <v>259</v>
      </c>
      <c r="AY30" s="65"/>
      <c r="AZ30" s="65"/>
      <c r="BA30" s="65"/>
      <c r="BB30" s="65"/>
      <c r="BC30" s="65"/>
      <c r="BD30" s="65"/>
      <c r="BE30" s="65" t="s">
        <v>260</v>
      </c>
      <c r="BF30" s="65" t="s">
        <v>261</v>
      </c>
    </row>
    <row r="31" spans="1:58">
      <c r="A31" s="62" t="s">
        <v>262</v>
      </c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>
        <v>44</v>
      </c>
      <c r="S31" s="65"/>
      <c r="T31" s="65">
        <v>410</v>
      </c>
      <c r="U31" s="65"/>
      <c r="V31" s="65"/>
      <c r="W31" s="65"/>
      <c r="X31" s="65"/>
      <c r="Y31" s="65"/>
      <c r="Z31" s="65"/>
      <c r="AA31" s="65">
        <v>176</v>
      </c>
      <c r="AB31" s="65"/>
      <c r="AC31" s="65"/>
      <c r="AD31" s="65">
        <v>21</v>
      </c>
      <c r="AE31" s="65"/>
      <c r="AF31" s="65"/>
      <c r="AG31" s="65"/>
      <c r="AH31" s="65"/>
      <c r="AI31" s="65"/>
      <c r="AJ31" s="65"/>
      <c r="AK31" s="65">
        <v>784</v>
      </c>
      <c r="AL31" s="65">
        <v>1330</v>
      </c>
      <c r="AM31" s="65">
        <v>123</v>
      </c>
      <c r="AN31" s="65">
        <v>413</v>
      </c>
      <c r="AO31" s="65">
        <v>46.2</v>
      </c>
      <c r="AP31" s="65">
        <v>8</v>
      </c>
      <c r="AQ31" s="65">
        <v>41.5</v>
      </c>
      <c r="AR31" s="65">
        <v>5.7</v>
      </c>
      <c r="AS31" s="65">
        <v>31.4</v>
      </c>
      <c r="AT31" s="65">
        <v>6.19</v>
      </c>
      <c r="AU31" s="65">
        <v>18.399999999999999</v>
      </c>
      <c r="AV31" s="65">
        <v>2.6</v>
      </c>
      <c r="AW31" s="65">
        <v>16.899999999999999</v>
      </c>
      <c r="AX31" s="65">
        <v>2.7</v>
      </c>
      <c r="AY31" s="65"/>
      <c r="AZ31" s="65"/>
      <c r="BA31" s="65"/>
      <c r="BB31" s="65"/>
      <c r="BC31" s="65"/>
      <c r="BD31" s="65"/>
      <c r="BE31" s="65">
        <v>33.9</v>
      </c>
      <c r="BF31" s="65">
        <v>402</v>
      </c>
    </row>
    <row r="32" spans="1:58">
      <c r="A32" s="62" t="s">
        <v>263</v>
      </c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 t="s">
        <v>264</v>
      </c>
      <c r="S32" s="65"/>
      <c r="T32" s="65">
        <v>430</v>
      </c>
      <c r="U32" s="65"/>
      <c r="V32" s="65"/>
      <c r="W32" s="65"/>
      <c r="X32" s="65"/>
      <c r="Y32" s="65"/>
      <c r="Z32" s="65"/>
      <c r="AA32" s="65" t="s">
        <v>212</v>
      </c>
      <c r="AB32" s="65"/>
      <c r="AC32" s="65"/>
      <c r="AD32" s="65" t="s">
        <v>266</v>
      </c>
      <c r="AE32" s="65"/>
      <c r="AF32" s="65"/>
      <c r="AG32" s="65"/>
      <c r="AH32" s="65"/>
      <c r="AI32" s="65"/>
      <c r="AJ32" s="65"/>
      <c r="AK32" s="65" t="s">
        <v>267</v>
      </c>
      <c r="AL32" s="65" t="s">
        <v>268</v>
      </c>
      <c r="AM32" s="65" t="s">
        <v>269</v>
      </c>
      <c r="AN32" s="65" t="s">
        <v>270</v>
      </c>
      <c r="AO32" s="65" t="s">
        <v>264</v>
      </c>
      <c r="AP32" s="65" t="s">
        <v>271</v>
      </c>
      <c r="AQ32" s="65" t="s">
        <v>383</v>
      </c>
      <c r="AR32" s="65" t="s">
        <v>384</v>
      </c>
      <c r="AS32" s="65" t="s">
        <v>272</v>
      </c>
      <c r="AT32" s="65" t="s">
        <v>273</v>
      </c>
      <c r="AU32" s="65" t="s">
        <v>274</v>
      </c>
      <c r="AV32" s="65" t="s">
        <v>275</v>
      </c>
      <c r="AW32" s="65" t="s">
        <v>276</v>
      </c>
      <c r="AX32" s="65" t="s">
        <v>277</v>
      </c>
      <c r="AY32" s="65"/>
      <c r="AZ32" s="65"/>
      <c r="BA32" s="65"/>
      <c r="BB32" s="65"/>
      <c r="BC32" s="65"/>
      <c r="BD32" s="65"/>
      <c r="BE32" s="65" t="s">
        <v>278</v>
      </c>
      <c r="BF32" s="65" t="s">
        <v>279</v>
      </c>
    </row>
    <row r="33" spans="1:58">
      <c r="A33" s="62" t="s">
        <v>280</v>
      </c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>
        <v>43</v>
      </c>
      <c r="S33" s="65"/>
      <c r="T33" s="65">
        <v>410</v>
      </c>
      <c r="U33" s="65"/>
      <c r="V33" s="65"/>
      <c r="W33" s="65"/>
      <c r="X33" s="65"/>
      <c r="Y33" s="65"/>
      <c r="Z33" s="65"/>
      <c r="AA33" s="65">
        <v>184</v>
      </c>
      <c r="AB33" s="65"/>
      <c r="AC33" s="65"/>
      <c r="AD33" s="65">
        <v>20</v>
      </c>
      <c r="AE33" s="65"/>
      <c r="AF33" s="65"/>
      <c r="AG33" s="65"/>
      <c r="AH33" s="65"/>
      <c r="AI33" s="65"/>
      <c r="AJ33" s="65"/>
      <c r="AK33" s="65">
        <v>807</v>
      </c>
      <c r="AL33" s="65">
        <v>1400</v>
      </c>
      <c r="AM33" s="65">
        <v>127</v>
      </c>
      <c r="AN33" s="65">
        <v>382</v>
      </c>
      <c r="AO33" s="65">
        <v>50</v>
      </c>
      <c r="AP33" s="65">
        <v>8.08</v>
      </c>
      <c r="AQ33" s="65"/>
      <c r="AR33" s="65">
        <v>5.36</v>
      </c>
      <c r="AS33" s="65">
        <v>32.299999999999997</v>
      </c>
      <c r="AT33" s="65">
        <v>6.45</v>
      </c>
      <c r="AU33" s="65">
        <v>19.2</v>
      </c>
      <c r="AV33" s="65">
        <v>2.77</v>
      </c>
      <c r="AW33" s="65">
        <v>18</v>
      </c>
      <c r="AX33" s="65">
        <v>2.71</v>
      </c>
      <c r="AY33" s="65"/>
      <c r="AZ33" s="65"/>
      <c r="BA33" s="65"/>
      <c r="BB33" s="65"/>
      <c r="BC33" s="65"/>
      <c r="BD33" s="65"/>
      <c r="BE33" s="65">
        <v>36.1</v>
      </c>
      <c r="BF33" s="65">
        <v>416</v>
      </c>
    </row>
    <row r="34" spans="1:58">
      <c r="A34" s="62" t="s">
        <v>281</v>
      </c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>
        <v>47</v>
      </c>
      <c r="S34" s="65"/>
      <c r="T34" s="65">
        <v>420</v>
      </c>
      <c r="U34" s="65"/>
      <c r="V34" s="65"/>
      <c r="W34" s="65"/>
      <c r="X34" s="65"/>
      <c r="Y34" s="65"/>
      <c r="Z34" s="65"/>
      <c r="AA34" s="65" t="s">
        <v>284</v>
      </c>
      <c r="AB34" s="65"/>
      <c r="AC34" s="65"/>
      <c r="AD34" s="65">
        <v>21</v>
      </c>
      <c r="AE34" s="65"/>
      <c r="AF34" s="65"/>
      <c r="AG34" s="65"/>
      <c r="AH34" s="65"/>
      <c r="AI34" s="65"/>
      <c r="AJ34" s="65"/>
      <c r="AK34" s="65" t="s">
        <v>286</v>
      </c>
      <c r="AL34" s="65" t="s">
        <v>287</v>
      </c>
      <c r="AM34" s="65" t="s">
        <v>288</v>
      </c>
      <c r="AN34" s="65" t="s">
        <v>289</v>
      </c>
      <c r="AO34" s="65" t="s">
        <v>290</v>
      </c>
      <c r="AP34" s="65" t="s">
        <v>291</v>
      </c>
      <c r="AQ34" s="65"/>
      <c r="AR34" s="65" t="s">
        <v>292</v>
      </c>
      <c r="AS34" s="65" t="s">
        <v>293</v>
      </c>
      <c r="AT34" s="65" t="s">
        <v>294</v>
      </c>
      <c r="AU34" s="65" t="s">
        <v>295</v>
      </c>
      <c r="AV34" s="65" t="s">
        <v>277</v>
      </c>
      <c r="AW34" s="65" t="s">
        <v>296</v>
      </c>
      <c r="AX34" s="65" t="s">
        <v>297</v>
      </c>
      <c r="AY34" s="65"/>
      <c r="AZ34" s="65"/>
      <c r="BA34" s="65"/>
      <c r="BB34" s="65"/>
      <c r="BC34" s="65"/>
      <c r="BD34" s="65"/>
      <c r="BE34" s="65">
        <v>37.1</v>
      </c>
      <c r="BF34" s="65">
        <v>396</v>
      </c>
    </row>
    <row r="35" spans="1:58">
      <c r="A35" s="62" t="s">
        <v>299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 t="s">
        <v>67</v>
      </c>
      <c r="T35" s="65" t="s">
        <v>75</v>
      </c>
      <c r="U35" s="65">
        <v>30</v>
      </c>
      <c r="V35" s="65">
        <v>16</v>
      </c>
      <c r="W35" s="65">
        <v>2</v>
      </c>
      <c r="X35" s="65">
        <v>18</v>
      </c>
      <c r="Y35" s="65">
        <v>261</v>
      </c>
      <c r="Z35" s="65"/>
      <c r="AA35" s="65"/>
      <c r="AB35" s="65"/>
      <c r="AC35" s="65">
        <v>14.6</v>
      </c>
      <c r="AD35" s="65">
        <v>4</v>
      </c>
      <c r="AE35" s="65"/>
      <c r="AF35" s="65" t="s">
        <v>71</v>
      </c>
      <c r="AG35" s="65"/>
      <c r="AH35" s="65">
        <v>1</v>
      </c>
      <c r="AI35" s="65">
        <v>20.399999999999999</v>
      </c>
      <c r="AJ35" s="65"/>
      <c r="AK35" s="65">
        <v>18.8</v>
      </c>
      <c r="AL35" s="65">
        <v>43.2</v>
      </c>
      <c r="AM35" s="65">
        <v>5.5</v>
      </c>
      <c r="AN35" s="65">
        <v>23.6</v>
      </c>
      <c r="AO35" s="65">
        <v>5.7</v>
      </c>
      <c r="AP35" s="65">
        <v>0.3</v>
      </c>
      <c r="AQ35" s="65">
        <v>5.3</v>
      </c>
      <c r="AR35" s="65">
        <v>1</v>
      </c>
      <c r="AS35" s="65">
        <v>5.96</v>
      </c>
      <c r="AT35" s="65">
        <v>1.22</v>
      </c>
      <c r="AU35" s="65">
        <v>3.73</v>
      </c>
      <c r="AV35" s="65">
        <v>0.67</v>
      </c>
      <c r="AW35" s="65">
        <v>4.26</v>
      </c>
      <c r="AX35" s="65">
        <v>0.7</v>
      </c>
      <c r="AY35" s="65">
        <v>4.5999999999999996</v>
      </c>
      <c r="AZ35" s="65">
        <v>2.0099999999999998</v>
      </c>
      <c r="BA35" s="65"/>
      <c r="BB35" s="65">
        <v>1.51</v>
      </c>
      <c r="BC35" s="65">
        <v>18</v>
      </c>
      <c r="BD35" s="65">
        <v>0.5</v>
      </c>
      <c r="BE35" s="65">
        <v>24.6</v>
      </c>
      <c r="BF35" s="65">
        <v>8.1999999999999993</v>
      </c>
    </row>
    <row r="36" spans="1:58">
      <c r="A36" s="62" t="s">
        <v>300</v>
      </c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 t="s">
        <v>302</v>
      </c>
      <c r="T36" s="65" t="s">
        <v>556</v>
      </c>
      <c r="U36" s="65" t="s">
        <v>303</v>
      </c>
      <c r="V36" s="65" t="s">
        <v>304</v>
      </c>
      <c r="W36" s="65" t="s">
        <v>305</v>
      </c>
      <c r="X36" s="65" t="s">
        <v>306</v>
      </c>
      <c r="Y36" s="65" t="s">
        <v>307</v>
      </c>
      <c r="Z36" s="65"/>
      <c r="AA36" s="65"/>
      <c r="AB36" s="65"/>
      <c r="AC36" s="65" t="s">
        <v>309</v>
      </c>
      <c r="AD36" s="65" t="s">
        <v>310</v>
      </c>
      <c r="AE36" s="65"/>
      <c r="AF36" s="65" t="s">
        <v>311</v>
      </c>
      <c r="AG36" s="65"/>
      <c r="AH36" s="65" t="s">
        <v>313</v>
      </c>
      <c r="AI36" s="65" t="s">
        <v>314</v>
      </c>
      <c r="AJ36" s="65"/>
      <c r="AK36" s="65" t="s">
        <v>315</v>
      </c>
      <c r="AL36" s="65" t="s">
        <v>316</v>
      </c>
      <c r="AM36" s="65" t="s">
        <v>317</v>
      </c>
      <c r="AN36" s="65" t="s">
        <v>318</v>
      </c>
      <c r="AO36" s="65" t="s">
        <v>319</v>
      </c>
      <c r="AP36" s="65" t="s">
        <v>320</v>
      </c>
      <c r="AQ36" s="65" t="s">
        <v>321</v>
      </c>
      <c r="AR36" s="65" t="s">
        <v>322</v>
      </c>
      <c r="AS36" s="65" t="s">
        <v>323</v>
      </c>
      <c r="AT36" s="65" t="s">
        <v>385</v>
      </c>
      <c r="AU36" s="65" t="s">
        <v>386</v>
      </c>
      <c r="AV36" s="65" t="s">
        <v>324</v>
      </c>
      <c r="AW36" s="65" t="s">
        <v>325</v>
      </c>
      <c r="AX36" s="65" t="s">
        <v>326</v>
      </c>
      <c r="AY36" s="65" t="s">
        <v>327</v>
      </c>
      <c r="AZ36" s="65" t="s">
        <v>328</v>
      </c>
      <c r="BA36" s="65"/>
      <c r="BB36" s="65" t="s">
        <v>330</v>
      </c>
      <c r="BC36" s="65" t="s">
        <v>331</v>
      </c>
      <c r="BD36" s="65" t="s">
        <v>332</v>
      </c>
      <c r="BE36" s="65" t="s">
        <v>333</v>
      </c>
      <c r="BF36" s="65" t="s">
        <v>334</v>
      </c>
    </row>
    <row r="37" spans="1:58">
      <c r="A37" s="62" t="s">
        <v>557</v>
      </c>
      <c r="B37" s="65">
        <v>48.72</v>
      </c>
      <c r="C37" s="65">
        <v>7.57</v>
      </c>
      <c r="D37" s="65">
        <v>11.37</v>
      </c>
      <c r="E37" s="65">
        <v>0.17499999999999999</v>
      </c>
      <c r="F37" s="65">
        <v>13.69</v>
      </c>
      <c r="G37" s="65">
        <v>15.07</v>
      </c>
      <c r="H37" s="65">
        <v>0.76</v>
      </c>
      <c r="I37" s="65">
        <v>0.11</v>
      </c>
      <c r="J37" s="65">
        <v>0.59599999999999997</v>
      </c>
      <c r="K37" s="65">
        <v>0.06</v>
      </c>
      <c r="L37" s="65">
        <v>1.73</v>
      </c>
      <c r="M37" s="65">
        <v>99.85</v>
      </c>
      <c r="N37" s="65">
        <v>75</v>
      </c>
      <c r="O37" s="65" t="s">
        <v>73</v>
      </c>
      <c r="P37" s="65">
        <v>362</v>
      </c>
      <c r="Q37" s="65">
        <v>700</v>
      </c>
      <c r="R37" s="65">
        <v>49</v>
      </c>
      <c r="S37" s="65">
        <v>120</v>
      </c>
      <c r="T37" s="65">
        <v>90</v>
      </c>
      <c r="U37" s="65">
        <v>60</v>
      </c>
      <c r="V37" s="65">
        <v>8</v>
      </c>
      <c r="W37" s="65">
        <v>1.8</v>
      </c>
      <c r="X37" s="65" t="s">
        <v>68</v>
      </c>
      <c r="Y37" s="65" t="s">
        <v>73</v>
      </c>
      <c r="Z37" s="65">
        <v>129</v>
      </c>
      <c r="AA37" s="65">
        <v>11.1</v>
      </c>
      <c r="AB37" s="65">
        <v>33</v>
      </c>
      <c r="AC37" s="65">
        <v>1.9</v>
      </c>
      <c r="AD37" s="65" t="s">
        <v>69</v>
      </c>
      <c r="AE37" s="65" t="s">
        <v>70</v>
      </c>
      <c r="AF37" s="65" t="s">
        <v>71</v>
      </c>
      <c r="AG37" s="65">
        <v>2</v>
      </c>
      <c r="AH37" s="65">
        <v>0.5</v>
      </c>
      <c r="AI37" s="65" t="s">
        <v>71</v>
      </c>
      <c r="AJ37" s="65">
        <v>32</v>
      </c>
      <c r="AK37" s="65">
        <v>6.25</v>
      </c>
      <c r="AL37" s="65">
        <v>17.3</v>
      </c>
      <c r="AM37" s="65">
        <v>2.54</v>
      </c>
      <c r="AN37" s="65">
        <v>13.2</v>
      </c>
      <c r="AO37" s="65">
        <v>3.19</v>
      </c>
      <c r="AP37" s="65">
        <v>0.99</v>
      </c>
      <c r="AQ37" s="65">
        <v>3.15</v>
      </c>
      <c r="AR37" s="65">
        <v>0.41</v>
      </c>
      <c r="AS37" s="65">
        <v>2.1800000000000002</v>
      </c>
      <c r="AT37" s="65">
        <v>0.41</v>
      </c>
      <c r="AU37" s="65">
        <v>1.1200000000000001</v>
      </c>
      <c r="AV37" s="65">
        <v>0.14699999999999999</v>
      </c>
      <c r="AW37" s="65">
        <v>0.9</v>
      </c>
      <c r="AX37" s="65">
        <v>0.13700000000000001</v>
      </c>
      <c r="AY37" s="65">
        <v>1</v>
      </c>
      <c r="AZ37" s="65">
        <v>0.1</v>
      </c>
      <c r="BA37" s="65" t="s">
        <v>70</v>
      </c>
      <c r="BB37" s="65" t="s">
        <v>72</v>
      </c>
      <c r="BC37" s="65" t="s">
        <v>68</v>
      </c>
      <c r="BD37" s="65" t="s">
        <v>71</v>
      </c>
      <c r="BE37" s="65">
        <v>0.53</v>
      </c>
      <c r="BF37" s="65">
        <v>0.17</v>
      </c>
    </row>
    <row r="38" spans="1:58">
      <c r="A38" s="62" t="s">
        <v>558</v>
      </c>
      <c r="B38" s="65">
        <v>48.68</v>
      </c>
      <c r="C38" s="65">
        <v>7.52</v>
      </c>
      <c r="D38" s="65">
        <v>11.32</v>
      </c>
      <c r="E38" s="65">
        <v>0.17499999999999999</v>
      </c>
      <c r="F38" s="65">
        <v>13.76</v>
      </c>
      <c r="G38" s="65">
        <v>15.15</v>
      </c>
      <c r="H38" s="65">
        <v>0.74</v>
      </c>
      <c r="I38" s="65">
        <v>0.11</v>
      </c>
      <c r="J38" s="65">
        <v>0.63100000000000001</v>
      </c>
      <c r="K38" s="65">
        <v>7.0000000000000007E-2</v>
      </c>
      <c r="L38" s="65">
        <v>1.73</v>
      </c>
      <c r="M38" s="65">
        <v>99.87</v>
      </c>
      <c r="N38" s="65">
        <v>74</v>
      </c>
      <c r="O38" s="65" t="s">
        <v>73</v>
      </c>
      <c r="P38" s="65">
        <v>359</v>
      </c>
      <c r="Q38" s="65">
        <v>700</v>
      </c>
      <c r="R38" s="65">
        <v>48</v>
      </c>
      <c r="S38" s="65">
        <v>120</v>
      </c>
      <c r="T38" s="65">
        <v>80</v>
      </c>
      <c r="U38" s="65">
        <v>60</v>
      </c>
      <c r="V38" s="65">
        <v>8</v>
      </c>
      <c r="W38" s="65">
        <v>1.8</v>
      </c>
      <c r="X38" s="65" t="s">
        <v>68</v>
      </c>
      <c r="Y38" s="65" t="s">
        <v>73</v>
      </c>
      <c r="Z38" s="65">
        <v>126</v>
      </c>
      <c r="AA38" s="65">
        <v>10.8</v>
      </c>
      <c r="AB38" s="65">
        <v>31</v>
      </c>
      <c r="AC38" s="65">
        <v>1.9</v>
      </c>
      <c r="AD38" s="65" t="s">
        <v>69</v>
      </c>
      <c r="AE38" s="65" t="s">
        <v>70</v>
      </c>
      <c r="AF38" s="65" t="s">
        <v>71</v>
      </c>
      <c r="AG38" s="65" t="s">
        <v>73</v>
      </c>
      <c r="AH38" s="65">
        <v>0.5</v>
      </c>
      <c r="AI38" s="65" t="s">
        <v>71</v>
      </c>
      <c r="AJ38" s="65">
        <v>32</v>
      </c>
      <c r="AK38" s="65">
        <v>6.24</v>
      </c>
      <c r="AL38" s="65">
        <v>16.899999999999999</v>
      </c>
      <c r="AM38" s="65">
        <v>2.63</v>
      </c>
      <c r="AN38" s="65">
        <v>12.2</v>
      </c>
      <c r="AO38" s="65">
        <v>3.34</v>
      </c>
      <c r="AP38" s="65">
        <v>0.95499999999999996</v>
      </c>
      <c r="AQ38" s="65">
        <v>3.04</v>
      </c>
      <c r="AR38" s="65">
        <v>0.42</v>
      </c>
      <c r="AS38" s="65">
        <v>2.1</v>
      </c>
      <c r="AT38" s="65">
        <v>0.38</v>
      </c>
      <c r="AU38" s="65">
        <v>1.03</v>
      </c>
      <c r="AV38" s="65">
        <v>0.14399999999999999</v>
      </c>
      <c r="AW38" s="65">
        <v>0.95</v>
      </c>
      <c r="AX38" s="65">
        <v>0.14699999999999999</v>
      </c>
      <c r="AY38" s="65">
        <v>1.1000000000000001</v>
      </c>
      <c r="AZ38" s="65">
        <v>0.12</v>
      </c>
      <c r="BA38" s="65" t="s">
        <v>70</v>
      </c>
      <c r="BB38" s="65" t="s">
        <v>72</v>
      </c>
      <c r="BC38" s="65" t="s">
        <v>68</v>
      </c>
      <c r="BD38" s="65" t="s">
        <v>71</v>
      </c>
      <c r="BE38" s="65">
        <v>0.48</v>
      </c>
      <c r="BF38" s="65">
        <v>0.17</v>
      </c>
    </row>
    <row r="39" spans="1:58">
      <c r="A39" s="62" t="s">
        <v>341</v>
      </c>
      <c r="B39" s="65" t="s">
        <v>74</v>
      </c>
      <c r="C39" s="65" t="s">
        <v>74</v>
      </c>
      <c r="D39" s="65">
        <v>0.01</v>
      </c>
      <c r="E39" s="65">
        <v>2E-3</v>
      </c>
      <c r="F39" s="65">
        <v>0.01</v>
      </c>
      <c r="G39" s="65" t="s">
        <v>74</v>
      </c>
      <c r="H39" s="65" t="s">
        <v>74</v>
      </c>
      <c r="I39" s="65" t="s">
        <v>74</v>
      </c>
      <c r="J39" s="65">
        <v>1E-3</v>
      </c>
      <c r="K39" s="65" t="s">
        <v>74</v>
      </c>
      <c r="L39" s="65"/>
      <c r="M39" s="65"/>
      <c r="N39" s="65" t="s">
        <v>73</v>
      </c>
      <c r="O39" s="65" t="s">
        <v>73</v>
      </c>
      <c r="P39" s="65" t="s">
        <v>68</v>
      </c>
      <c r="Q39" s="65" t="s">
        <v>67</v>
      </c>
      <c r="R39" s="65" t="s">
        <v>73</v>
      </c>
      <c r="S39" s="65" t="s">
        <v>67</v>
      </c>
      <c r="T39" s="65" t="s">
        <v>75</v>
      </c>
      <c r="U39" s="65" t="s">
        <v>76</v>
      </c>
      <c r="V39" s="65" t="s">
        <v>73</v>
      </c>
      <c r="W39" s="65" t="s">
        <v>70</v>
      </c>
      <c r="X39" s="65" t="s">
        <v>68</v>
      </c>
      <c r="Y39" s="65" t="s">
        <v>73</v>
      </c>
      <c r="Z39" s="65" t="s">
        <v>69</v>
      </c>
      <c r="AA39" s="65" t="s">
        <v>70</v>
      </c>
      <c r="AB39" s="65">
        <v>2</v>
      </c>
      <c r="AC39" s="65" t="s">
        <v>77</v>
      </c>
      <c r="AD39" s="65" t="s">
        <v>69</v>
      </c>
      <c r="AE39" s="65" t="s">
        <v>70</v>
      </c>
      <c r="AF39" s="65" t="s">
        <v>71</v>
      </c>
      <c r="AG39" s="65" t="s">
        <v>73</v>
      </c>
      <c r="AH39" s="65" t="s">
        <v>77</v>
      </c>
      <c r="AI39" s="65" t="s">
        <v>71</v>
      </c>
      <c r="AJ39" s="65">
        <v>2</v>
      </c>
      <c r="AK39" s="65" t="s">
        <v>72</v>
      </c>
      <c r="AL39" s="65" t="s">
        <v>72</v>
      </c>
      <c r="AM39" s="65" t="s">
        <v>74</v>
      </c>
      <c r="AN39" s="65" t="s">
        <v>72</v>
      </c>
      <c r="AO39" s="65" t="s">
        <v>74</v>
      </c>
      <c r="AP39" s="65" t="s">
        <v>83</v>
      </c>
      <c r="AQ39" s="65" t="s">
        <v>74</v>
      </c>
      <c r="AR39" s="65" t="s">
        <v>74</v>
      </c>
      <c r="AS39" s="65" t="s">
        <v>74</v>
      </c>
      <c r="AT39" s="65" t="s">
        <v>74</v>
      </c>
      <c r="AU39" s="65" t="s">
        <v>74</v>
      </c>
      <c r="AV39" s="65" t="s">
        <v>83</v>
      </c>
      <c r="AW39" s="65" t="s">
        <v>74</v>
      </c>
      <c r="AX39" s="65" t="s">
        <v>342</v>
      </c>
      <c r="AY39" s="65" t="s">
        <v>71</v>
      </c>
      <c r="AZ39" s="65" t="s">
        <v>74</v>
      </c>
      <c r="BA39" s="65" t="s">
        <v>70</v>
      </c>
      <c r="BB39" s="65" t="s">
        <v>72</v>
      </c>
      <c r="BC39" s="65" t="s">
        <v>68</v>
      </c>
      <c r="BD39" s="65" t="s">
        <v>71</v>
      </c>
      <c r="BE39" s="65" t="s">
        <v>72</v>
      </c>
      <c r="BF39" s="65" t="s">
        <v>74</v>
      </c>
    </row>
  </sheetData>
  <sheetProtection formatCells="0" formatColumns="0" formatRows="0" insertColumns="0" insertRows="0" insertHyperlinks="0" deleteColumns="0" deleteRows="0" sort="0" autoFilter="0" pivotTables="0"/>
  <pageMargins left="0.51" right="0.51" top="0.51" bottom="0.51" header="0.3" footer="0.3"/>
  <pageSetup orientation="landscape"/>
  <headerFooter>
    <oddHeader>&amp;12&amp;BFinal Report
Activation Laboratories</oddHeader>
    <oddFooter>&amp;C&amp;"Arial,Normal"Page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37"/>
  <sheetViews>
    <sheetView workbookViewId="0">
      <selection activeCell="J40" sqref="J40"/>
    </sheetView>
  </sheetViews>
  <sheetFormatPr defaultRowHeight="15"/>
  <cols>
    <col min="1" max="1" width="21" style="8" customWidth="1"/>
    <col min="2" max="2" width="11.42578125" style="8" customWidth="1"/>
    <col min="3" max="256" width="9.140625" style="8"/>
    <col min="257" max="257" width="21" style="8" customWidth="1"/>
    <col min="258" max="258" width="11.42578125" style="8" customWidth="1"/>
    <col min="259" max="512" width="9.140625" style="8"/>
    <col min="513" max="513" width="21" style="8" customWidth="1"/>
    <col min="514" max="514" width="11.42578125" style="8" customWidth="1"/>
    <col min="515" max="768" width="9.140625" style="8"/>
    <col min="769" max="769" width="21" style="8" customWidth="1"/>
    <col min="770" max="770" width="11.42578125" style="8" customWidth="1"/>
    <col min="771" max="1024" width="9.140625" style="8"/>
    <col min="1025" max="1025" width="21" style="8" customWidth="1"/>
    <col min="1026" max="1026" width="11.42578125" style="8" customWidth="1"/>
    <col min="1027" max="1280" width="9.140625" style="8"/>
    <col min="1281" max="1281" width="21" style="8" customWidth="1"/>
    <col min="1282" max="1282" width="11.42578125" style="8" customWidth="1"/>
    <col min="1283" max="1536" width="9.140625" style="8"/>
    <col min="1537" max="1537" width="21" style="8" customWidth="1"/>
    <col min="1538" max="1538" width="11.42578125" style="8" customWidth="1"/>
    <col min="1539" max="1792" width="9.140625" style="8"/>
    <col min="1793" max="1793" width="21" style="8" customWidth="1"/>
    <col min="1794" max="1794" width="11.42578125" style="8" customWidth="1"/>
    <col min="1795" max="2048" width="9.140625" style="8"/>
    <col min="2049" max="2049" width="21" style="8" customWidth="1"/>
    <col min="2050" max="2050" width="11.42578125" style="8" customWidth="1"/>
    <col min="2051" max="2304" width="9.140625" style="8"/>
    <col min="2305" max="2305" width="21" style="8" customWidth="1"/>
    <col min="2306" max="2306" width="11.42578125" style="8" customWidth="1"/>
    <col min="2307" max="2560" width="9.140625" style="8"/>
    <col min="2561" max="2561" width="21" style="8" customWidth="1"/>
    <col min="2562" max="2562" width="11.42578125" style="8" customWidth="1"/>
    <col min="2563" max="2816" width="9.140625" style="8"/>
    <col min="2817" max="2817" width="21" style="8" customWidth="1"/>
    <col min="2818" max="2818" width="11.42578125" style="8" customWidth="1"/>
    <col min="2819" max="3072" width="9.140625" style="8"/>
    <col min="3073" max="3073" width="21" style="8" customWidth="1"/>
    <col min="3074" max="3074" width="11.42578125" style="8" customWidth="1"/>
    <col min="3075" max="3328" width="9.140625" style="8"/>
    <col min="3329" max="3329" width="21" style="8" customWidth="1"/>
    <col min="3330" max="3330" width="11.42578125" style="8" customWidth="1"/>
    <col min="3331" max="3584" width="9.140625" style="8"/>
    <col min="3585" max="3585" width="21" style="8" customWidth="1"/>
    <col min="3586" max="3586" width="11.42578125" style="8" customWidth="1"/>
    <col min="3587" max="3840" width="9.140625" style="8"/>
    <col min="3841" max="3841" width="21" style="8" customWidth="1"/>
    <col min="3842" max="3842" width="11.42578125" style="8" customWidth="1"/>
    <col min="3843" max="4096" width="9.140625" style="8"/>
    <col min="4097" max="4097" width="21" style="8" customWidth="1"/>
    <col min="4098" max="4098" width="11.42578125" style="8" customWidth="1"/>
    <col min="4099" max="4352" width="9.140625" style="8"/>
    <col min="4353" max="4353" width="21" style="8" customWidth="1"/>
    <col min="4354" max="4354" width="11.42578125" style="8" customWidth="1"/>
    <col min="4355" max="4608" width="9.140625" style="8"/>
    <col min="4609" max="4609" width="21" style="8" customWidth="1"/>
    <col min="4610" max="4610" width="11.42578125" style="8" customWidth="1"/>
    <col min="4611" max="4864" width="9.140625" style="8"/>
    <col min="4865" max="4865" width="21" style="8" customWidth="1"/>
    <col min="4866" max="4866" width="11.42578125" style="8" customWidth="1"/>
    <col min="4867" max="5120" width="9.140625" style="8"/>
    <col min="5121" max="5121" width="21" style="8" customWidth="1"/>
    <col min="5122" max="5122" width="11.42578125" style="8" customWidth="1"/>
    <col min="5123" max="5376" width="9.140625" style="8"/>
    <col min="5377" max="5377" width="21" style="8" customWidth="1"/>
    <col min="5378" max="5378" width="11.42578125" style="8" customWidth="1"/>
    <col min="5379" max="5632" width="9.140625" style="8"/>
    <col min="5633" max="5633" width="21" style="8" customWidth="1"/>
    <col min="5634" max="5634" width="11.42578125" style="8" customWidth="1"/>
    <col min="5635" max="5888" width="9.140625" style="8"/>
    <col min="5889" max="5889" width="21" style="8" customWidth="1"/>
    <col min="5890" max="5890" width="11.42578125" style="8" customWidth="1"/>
    <col min="5891" max="6144" width="9.140625" style="8"/>
    <col min="6145" max="6145" width="21" style="8" customWidth="1"/>
    <col min="6146" max="6146" width="11.42578125" style="8" customWidth="1"/>
    <col min="6147" max="6400" width="9.140625" style="8"/>
    <col min="6401" max="6401" width="21" style="8" customWidth="1"/>
    <col min="6402" max="6402" width="11.42578125" style="8" customWidth="1"/>
    <col min="6403" max="6656" width="9.140625" style="8"/>
    <col min="6657" max="6657" width="21" style="8" customWidth="1"/>
    <col min="6658" max="6658" width="11.42578125" style="8" customWidth="1"/>
    <col min="6659" max="6912" width="9.140625" style="8"/>
    <col min="6913" max="6913" width="21" style="8" customWidth="1"/>
    <col min="6914" max="6914" width="11.42578125" style="8" customWidth="1"/>
    <col min="6915" max="7168" width="9.140625" style="8"/>
    <col min="7169" max="7169" width="21" style="8" customWidth="1"/>
    <col min="7170" max="7170" width="11.42578125" style="8" customWidth="1"/>
    <col min="7171" max="7424" width="9.140625" style="8"/>
    <col min="7425" max="7425" width="21" style="8" customWidth="1"/>
    <col min="7426" max="7426" width="11.42578125" style="8" customWidth="1"/>
    <col min="7427" max="7680" width="9.140625" style="8"/>
    <col min="7681" max="7681" width="21" style="8" customWidth="1"/>
    <col min="7682" max="7682" width="11.42578125" style="8" customWidth="1"/>
    <col min="7683" max="7936" width="9.140625" style="8"/>
    <col min="7937" max="7937" width="21" style="8" customWidth="1"/>
    <col min="7938" max="7938" width="11.42578125" style="8" customWidth="1"/>
    <col min="7939" max="8192" width="9.140625" style="8"/>
    <col min="8193" max="8193" width="21" style="8" customWidth="1"/>
    <col min="8194" max="8194" width="11.42578125" style="8" customWidth="1"/>
    <col min="8195" max="8448" width="9.140625" style="8"/>
    <col min="8449" max="8449" width="21" style="8" customWidth="1"/>
    <col min="8450" max="8450" width="11.42578125" style="8" customWidth="1"/>
    <col min="8451" max="8704" width="9.140625" style="8"/>
    <col min="8705" max="8705" width="21" style="8" customWidth="1"/>
    <col min="8706" max="8706" width="11.42578125" style="8" customWidth="1"/>
    <col min="8707" max="8960" width="9.140625" style="8"/>
    <col min="8961" max="8961" width="21" style="8" customWidth="1"/>
    <col min="8962" max="8962" width="11.42578125" style="8" customWidth="1"/>
    <col min="8963" max="9216" width="9.140625" style="8"/>
    <col min="9217" max="9217" width="21" style="8" customWidth="1"/>
    <col min="9218" max="9218" width="11.42578125" style="8" customWidth="1"/>
    <col min="9219" max="9472" width="9.140625" style="8"/>
    <col min="9473" max="9473" width="21" style="8" customWidth="1"/>
    <col min="9474" max="9474" width="11.42578125" style="8" customWidth="1"/>
    <col min="9475" max="9728" width="9.140625" style="8"/>
    <col min="9729" max="9729" width="21" style="8" customWidth="1"/>
    <col min="9730" max="9730" width="11.42578125" style="8" customWidth="1"/>
    <col min="9731" max="9984" width="9.140625" style="8"/>
    <col min="9985" max="9985" width="21" style="8" customWidth="1"/>
    <col min="9986" max="9986" width="11.42578125" style="8" customWidth="1"/>
    <col min="9987" max="10240" width="9.140625" style="8"/>
    <col min="10241" max="10241" width="21" style="8" customWidth="1"/>
    <col min="10242" max="10242" width="11.42578125" style="8" customWidth="1"/>
    <col min="10243" max="10496" width="9.140625" style="8"/>
    <col min="10497" max="10497" width="21" style="8" customWidth="1"/>
    <col min="10498" max="10498" width="11.42578125" style="8" customWidth="1"/>
    <col min="10499" max="10752" width="9.140625" style="8"/>
    <col min="10753" max="10753" width="21" style="8" customWidth="1"/>
    <col min="10754" max="10754" width="11.42578125" style="8" customWidth="1"/>
    <col min="10755" max="11008" width="9.140625" style="8"/>
    <col min="11009" max="11009" width="21" style="8" customWidth="1"/>
    <col min="11010" max="11010" width="11.42578125" style="8" customWidth="1"/>
    <col min="11011" max="11264" width="9.140625" style="8"/>
    <col min="11265" max="11265" width="21" style="8" customWidth="1"/>
    <col min="11266" max="11266" width="11.42578125" style="8" customWidth="1"/>
    <col min="11267" max="11520" width="9.140625" style="8"/>
    <col min="11521" max="11521" width="21" style="8" customWidth="1"/>
    <col min="11522" max="11522" width="11.42578125" style="8" customWidth="1"/>
    <col min="11523" max="11776" width="9.140625" style="8"/>
    <col min="11777" max="11777" width="21" style="8" customWidth="1"/>
    <col min="11778" max="11778" width="11.42578125" style="8" customWidth="1"/>
    <col min="11779" max="12032" width="9.140625" style="8"/>
    <col min="12033" max="12033" width="21" style="8" customWidth="1"/>
    <col min="12034" max="12034" width="11.42578125" style="8" customWidth="1"/>
    <col min="12035" max="12288" width="9.140625" style="8"/>
    <col min="12289" max="12289" width="21" style="8" customWidth="1"/>
    <col min="12290" max="12290" width="11.42578125" style="8" customWidth="1"/>
    <col min="12291" max="12544" width="9.140625" style="8"/>
    <col min="12545" max="12545" width="21" style="8" customWidth="1"/>
    <col min="12546" max="12546" width="11.42578125" style="8" customWidth="1"/>
    <col min="12547" max="12800" width="9.140625" style="8"/>
    <col min="12801" max="12801" width="21" style="8" customWidth="1"/>
    <col min="12802" max="12802" width="11.42578125" style="8" customWidth="1"/>
    <col min="12803" max="13056" width="9.140625" style="8"/>
    <col min="13057" max="13057" width="21" style="8" customWidth="1"/>
    <col min="13058" max="13058" width="11.42578125" style="8" customWidth="1"/>
    <col min="13059" max="13312" width="9.140625" style="8"/>
    <col min="13313" max="13313" width="21" style="8" customWidth="1"/>
    <col min="13314" max="13314" width="11.42578125" style="8" customWidth="1"/>
    <col min="13315" max="13568" width="9.140625" style="8"/>
    <col min="13569" max="13569" width="21" style="8" customWidth="1"/>
    <col min="13570" max="13570" width="11.42578125" style="8" customWidth="1"/>
    <col min="13571" max="13824" width="9.140625" style="8"/>
    <col min="13825" max="13825" width="21" style="8" customWidth="1"/>
    <col min="13826" max="13826" width="11.42578125" style="8" customWidth="1"/>
    <col min="13827" max="14080" width="9.140625" style="8"/>
    <col min="14081" max="14081" width="21" style="8" customWidth="1"/>
    <col min="14082" max="14082" width="11.42578125" style="8" customWidth="1"/>
    <col min="14083" max="14336" width="9.140625" style="8"/>
    <col min="14337" max="14337" width="21" style="8" customWidth="1"/>
    <col min="14338" max="14338" width="11.42578125" style="8" customWidth="1"/>
    <col min="14339" max="14592" width="9.140625" style="8"/>
    <col min="14593" max="14593" width="21" style="8" customWidth="1"/>
    <col min="14594" max="14594" width="11.42578125" style="8" customWidth="1"/>
    <col min="14595" max="14848" width="9.140625" style="8"/>
    <col min="14849" max="14849" width="21" style="8" customWidth="1"/>
    <col min="14850" max="14850" width="11.42578125" style="8" customWidth="1"/>
    <col min="14851" max="15104" width="9.140625" style="8"/>
    <col min="15105" max="15105" width="21" style="8" customWidth="1"/>
    <col min="15106" max="15106" width="11.42578125" style="8" customWidth="1"/>
    <col min="15107" max="15360" width="9.140625" style="8"/>
    <col min="15361" max="15361" width="21" style="8" customWidth="1"/>
    <col min="15362" max="15362" width="11.42578125" style="8" customWidth="1"/>
    <col min="15363" max="15616" width="9.140625" style="8"/>
    <col min="15617" max="15617" width="21" style="8" customWidth="1"/>
    <col min="15618" max="15618" width="11.42578125" style="8" customWidth="1"/>
    <col min="15619" max="15872" width="9.140625" style="8"/>
    <col min="15873" max="15873" width="21" style="8" customWidth="1"/>
    <col min="15874" max="15874" width="11.42578125" style="8" customWidth="1"/>
    <col min="15875" max="16128" width="9.140625" style="8"/>
    <col min="16129" max="16129" width="21" style="8" customWidth="1"/>
    <col min="16130" max="16130" width="11.42578125" style="8" customWidth="1"/>
    <col min="16131" max="16384" width="9.140625" style="8"/>
  </cols>
  <sheetData>
    <row r="1" spans="1:65">
      <c r="A1" s="7" t="s">
        <v>387</v>
      </c>
      <c r="E1" s="7" t="s">
        <v>388</v>
      </c>
    </row>
    <row r="2" spans="1:65">
      <c r="A2" s="7" t="s">
        <v>389</v>
      </c>
      <c r="B2" s="8" t="s">
        <v>390</v>
      </c>
    </row>
    <row r="3" spans="1:65">
      <c r="A3" s="7" t="s">
        <v>391</v>
      </c>
      <c r="B3" s="8" t="s">
        <v>392</v>
      </c>
    </row>
    <row r="4" spans="1:65">
      <c r="A4" s="7" t="s">
        <v>393</v>
      </c>
      <c r="B4" s="8" t="s">
        <v>394</v>
      </c>
    </row>
    <row r="5" spans="1:65">
      <c r="A5" s="7" t="s">
        <v>395</v>
      </c>
      <c r="B5" s="8" t="s">
        <v>396</v>
      </c>
    </row>
    <row r="6" spans="1:65">
      <c r="A6" s="7" t="s">
        <v>397</v>
      </c>
      <c r="B6" s="8" t="s">
        <v>398</v>
      </c>
    </row>
    <row r="7" spans="1:65">
      <c r="A7" s="7" t="s">
        <v>399</v>
      </c>
      <c r="B7" s="8" t="s">
        <v>400</v>
      </c>
    </row>
    <row r="8" spans="1:65">
      <c r="A8" s="7" t="s">
        <v>401</v>
      </c>
      <c r="B8" s="8" t="s">
        <v>402</v>
      </c>
    </row>
    <row r="9" spans="1:65">
      <c r="A9" s="7" t="s">
        <v>403</v>
      </c>
      <c r="B9" s="8" t="s">
        <v>404</v>
      </c>
    </row>
    <row r="11" spans="1:65">
      <c r="B11" s="9" t="s">
        <v>405</v>
      </c>
      <c r="C11" s="10" t="s">
        <v>406</v>
      </c>
      <c r="D11" s="10" t="s">
        <v>407</v>
      </c>
      <c r="E11" s="10" t="s">
        <v>407</v>
      </c>
      <c r="F11" s="10" t="s">
        <v>407</v>
      </c>
      <c r="G11" s="10" t="s">
        <v>407</v>
      </c>
      <c r="H11" s="10" t="s">
        <v>407</v>
      </c>
      <c r="I11" s="10" t="s">
        <v>407</v>
      </c>
      <c r="J11" s="10" t="s">
        <v>407</v>
      </c>
      <c r="K11" s="10" t="s">
        <v>407</v>
      </c>
      <c r="L11" s="10" t="s">
        <v>407</v>
      </c>
      <c r="M11" s="10" t="s">
        <v>407</v>
      </c>
      <c r="N11" s="10" t="s">
        <v>407</v>
      </c>
      <c r="O11" s="10" t="s">
        <v>407</v>
      </c>
      <c r="P11" s="10" t="s">
        <v>407</v>
      </c>
      <c r="Q11" s="10" t="s">
        <v>407</v>
      </c>
      <c r="R11" s="10" t="s">
        <v>407</v>
      </c>
      <c r="S11" s="10" t="s">
        <v>407</v>
      </c>
      <c r="T11" s="10" t="s">
        <v>407</v>
      </c>
      <c r="U11" s="10" t="s">
        <v>407</v>
      </c>
      <c r="V11" s="10" t="s">
        <v>407</v>
      </c>
      <c r="W11" s="10" t="s">
        <v>407</v>
      </c>
      <c r="X11" s="10" t="s">
        <v>407</v>
      </c>
      <c r="Y11" s="10" t="s">
        <v>407</v>
      </c>
      <c r="Z11" s="10" t="s">
        <v>407</v>
      </c>
      <c r="AA11" s="10" t="s">
        <v>407</v>
      </c>
      <c r="AB11" s="10" t="s">
        <v>407</v>
      </c>
      <c r="AC11" s="10" t="s">
        <v>407</v>
      </c>
      <c r="AD11" s="10" t="s">
        <v>407</v>
      </c>
      <c r="AE11" s="10" t="s">
        <v>407</v>
      </c>
      <c r="AF11" s="10" t="s">
        <v>407</v>
      </c>
      <c r="AG11" s="10" t="s">
        <v>407</v>
      </c>
      <c r="AH11" s="10" t="s">
        <v>407</v>
      </c>
      <c r="AI11" s="10" t="s">
        <v>407</v>
      </c>
      <c r="AJ11" s="10" t="s">
        <v>407</v>
      </c>
      <c r="AK11" s="10" t="s">
        <v>407</v>
      </c>
      <c r="AL11" s="10" t="s">
        <v>407</v>
      </c>
      <c r="AM11" s="10" t="s">
        <v>407</v>
      </c>
      <c r="AN11" s="10" t="s">
        <v>407</v>
      </c>
      <c r="AO11" s="10" t="s">
        <v>407</v>
      </c>
      <c r="AP11" s="10" t="s">
        <v>407</v>
      </c>
      <c r="AQ11" s="10" t="s">
        <v>407</v>
      </c>
      <c r="AR11" s="10" t="s">
        <v>407</v>
      </c>
      <c r="AS11" s="10" t="s">
        <v>407</v>
      </c>
      <c r="AT11" s="10" t="s">
        <v>407</v>
      </c>
      <c r="AU11" s="10" t="s">
        <v>407</v>
      </c>
      <c r="AV11" s="10" t="s">
        <v>407</v>
      </c>
      <c r="AW11" s="10" t="s">
        <v>407</v>
      </c>
      <c r="AX11" s="10" t="s">
        <v>408</v>
      </c>
      <c r="AY11" s="10" t="s">
        <v>408</v>
      </c>
      <c r="AZ11" s="10" t="s">
        <v>409</v>
      </c>
      <c r="BA11" s="10" t="s">
        <v>409</v>
      </c>
      <c r="BB11" s="10" t="s">
        <v>409</v>
      </c>
      <c r="BC11" s="10" t="s">
        <v>409</v>
      </c>
      <c r="BD11" s="10" t="s">
        <v>409</v>
      </c>
      <c r="BE11" s="10" t="s">
        <v>409</v>
      </c>
      <c r="BF11" s="10" t="s">
        <v>409</v>
      </c>
      <c r="BG11" s="10" t="s">
        <v>409</v>
      </c>
      <c r="BH11" s="10" t="s">
        <v>409</v>
      </c>
      <c r="BI11" s="10" t="s">
        <v>409</v>
      </c>
      <c r="BJ11" s="10" t="s">
        <v>409</v>
      </c>
      <c r="BK11" s="10" t="s">
        <v>409</v>
      </c>
      <c r="BL11" s="10" t="s">
        <v>409</v>
      </c>
      <c r="BM11" s="10" t="s">
        <v>409</v>
      </c>
    </row>
    <row r="12" spans="1:65">
      <c r="B12" s="9" t="s">
        <v>410</v>
      </c>
      <c r="C12" s="10" t="s">
        <v>411</v>
      </c>
      <c r="D12" s="10" t="s">
        <v>3</v>
      </c>
      <c r="E12" s="10" t="s">
        <v>4</v>
      </c>
      <c r="F12" s="10" t="s">
        <v>412</v>
      </c>
      <c r="G12" s="10" t="s">
        <v>7</v>
      </c>
      <c r="H12" s="10" t="s">
        <v>8</v>
      </c>
      <c r="I12" s="10" t="s">
        <v>9</v>
      </c>
      <c r="J12" s="10" t="s">
        <v>10</v>
      </c>
      <c r="K12" s="10" t="s">
        <v>11</v>
      </c>
      <c r="L12" s="10" t="s">
        <v>12</v>
      </c>
      <c r="M12" s="10" t="s">
        <v>6</v>
      </c>
      <c r="N12" s="10" t="s">
        <v>413</v>
      </c>
      <c r="O12" s="10" t="s">
        <v>20</v>
      </c>
      <c r="P12" s="10" t="s">
        <v>15</v>
      </c>
      <c r="Q12" s="10" t="s">
        <v>13</v>
      </c>
      <c r="R12" s="10" t="s">
        <v>414</v>
      </c>
      <c r="S12" s="10" t="s">
        <v>37</v>
      </c>
      <c r="T12" s="10" t="s">
        <v>16</v>
      </c>
      <c r="U12" s="10" t="s">
        <v>19</v>
      </c>
      <c r="V12" s="10" t="s">
        <v>36</v>
      </c>
      <c r="W12" s="10" t="s">
        <v>23</v>
      </c>
      <c r="X12" s="10" t="s">
        <v>52</v>
      </c>
      <c r="Y12" s="10" t="s">
        <v>30</v>
      </c>
      <c r="Z12" s="10" t="s">
        <v>26</v>
      </c>
      <c r="AA12" s="10" t="s">
        <v>34</v>
      </c>
      <c r="AB12" s="10" t="s">
        <v>27</v>
      </c>
      <c r="AC12" s="10" t="s">
        <v>53</v>
      </c>
      <c r="AD12" s="10" t="s">
        <v>58</v>
      </c>
      <c r="AE12" s="10" t="s">
        <v>59</v>
      </c>
      <c r="AF12" s="10" t="s">
        <v>17</v>
      </c>
      <c r="AG12" s="10" t="s">
        <v>54</v>
      </c>
      <c r="AH12" s="10" t="s">
        <v>29</v>
      </c>
      <c r="AI12" s="10" t="s">
        <v>28</v>
      </c>
      <c r="AJ12" s="10" t="s">
        <v>38</v>
      </c>
      <c r="AK12" s="10" t="s">
        <v>39</v>
      </c>
      <c r="AL12" s="10" t="s">
        <v>40</v>
      </c>
      <c r="AM12" s="10" t="s">
        <v>41</v>
      </c>
      <c r="AN12" s="10" t="s">
        <v>42</v>
      </c>
      <c r="AO12" s="10" t="s">
        <v>43</v>
      </c>
      <c r="AP12" s="10" t="s">
        <v>44</v>
      </c>
      <c r="AQ12" s="10" t="s">
        <v>45</v>
      </c>
      <c r="AR12" s="10" t="s">
        <v>46</v>
      </c>
      <c r="AS12" s="10" t="s">
        <v>47</v>
      </c>
      <c r="AT12" s="10" t="s">
        <v>48</v>
      </c>
      <c r="AU12" s="10" t="s">
        <v>49</v>
      </c>
      <c r="AV12" s="10" t="s">
        <v>50</v>
      </c>
      <c r="AW12" s="10" t="s">
        <v>51</v>
      </c>
      <c r="AX12" s="10" t="s">
        <v>415</v>
      </c>
      <c r="AY12" s="10" t="s">
        <v>416</v>
      </c>
      <c r="AZ12" s="10" t="s">
        <v>31</v>
      </c>
      <c r="BA12" s="10" t="s">
        <v>21</v>
      </c>
      <c r="BB12" s="10" t="s">
        <v>56</v>
      </c>
      <c r="BC12" s="10" t="s">
        <v>22</v>
      </c>
      <c r="BD12" s="10" t="s">
        <v>20</v>
      </c>
      <c r="BE12" s="10" t="s">
        <v>25</v>
      </c>
      <c r="BF12" s="10" t="s">
        <v>417</v>
      </c>
      <c r="BG12" s="10" t="s">
        <v>35</v>
      </c>
      <c r="BH12" s="10" t="s">
        <v>57</v>
      </c>
      <c r="BI12" s="10" t="s">
        <v>32</v>
      </c>
      <c r="BJ12" s="10" t="s">
        <v>418</v>
      </c>
      <c r="BK12" s="10" t="s">
        <v>419</v>
      </c>
      <c r="BL12" s="10" t="s">
        <v>55</v>
      </c>
      <c r="BM12" s="10" t="s">
        <v>420</v>
      </c>
    </row>
    <row r="13" spans="1:65">
      <c r="B13" s="9" t="s">
        <v>421</v>
      </c>
      <c r="C13" s="10" t="s">
        <v>422</v>
      </c>
      <c r="D13" s="10" t="s">
        <v>61</v>
      </c>
      <c r="E13" s="10" t="s">
        <v>61</v>
      </c>
      <c r="F13" s="10" t="s">
        <v>61</v>
      </c>
      <c r="G13" s="10" t="s">
        <v>61</v>
      </c>
      <c r="H13" s="10" t="s">
        <v>61</v>
      </c>
      <c r="I13" s="10" t="s">
        <v>61</v>
      </c>
      <c r="J13" s="10" t="s">
        <v>61</v>
      </c>
      <c r="K13" s="10" t="s">
        <v>61</v>
      </c>
      <c r="L13" s="10" t="s">
        <v>61</v>
      </c>
      <c r="M13" s="10" t="s">
        <v>61</v>
      </c>
      <c r="N13" s="10" t="s">
        <v>61</v>
      </c>
      <c r="O13" s="10" t="s">
        <v>423</v>
      </c>
      <c r="P13" s="10" t="s">
        <v>423</v>
      </c>
      <c r="Q13" s="10" t="s">
        <v>61</v>
      </c>
      <c r="R13" s="10" t="s">
        <v>61</v>
      </c>
      <c r="S13" s="10" t="s">
        <v>423</v>
      </c>
      <c r="T13" s="10" t="s">
        <v>423</v>
      </c>
      <c r="U13" s="10" t="s">
        <v>423</v>
      </c>
      <c r="V13" s="10" t="s">
        <v>423</v>
      </c>
      <c r="W13" s="10" t="s">
        <v>423</v>
      </c>
      <c r="X13" s="10" t="s">
        <v>423</v>
      </c>
      <c r="Y13" s="10" t="s">
        <v>423</v>
      </c>
      <c r="Z13" s="10" t="s">
        <v>423</v>
      </c>
      <c r="AA13" s="10" t="s">
        <v>423</v>
      </c>
      <c r="AB13" s="10" t="s">
        <v>423</v>
      </c>
      <c r="AC13" s="10" t="s">
        <v>423</v>
      </c>
      <c r="AD13" s="10" t="s">
        <v>423</v>
      </c>
      <c r="AE13" s="10" t="s">
        <v>423</v>
      </c>
      <c r="AF13" s="10" t="s">
        <v>423</v>
      </c>
      <c r="AG13" s="10" t="s">
        <v>423</v>
      </c>
      <c r="AH13" s="10" t="s">
        <v>423</v>
      </c>
      <c r="AI13" s="10" t="s">
        <v>423</v>
      </c>
      <c r="AJ13" s="10" t="s">
        <v>423</v>
      </c>
      <c r="AK13" s="10" t="s">
        <v>423</v>
      </c>
      <c r="AL13" s="10" t="s">
        <v>423</v>
      </c>
      <c r="AM13" s="10" t="s">
        <v>423</v>
      </c>
      <c r="AN13" s="10" t="s">
        <v>423</v>
      </c>
      <c r="AO13" s="10" t="s">
        <v>423</v>
      </c>
      <c r="AP13" s="10" t="s">
        <v>423</v>
      </c>
      <c r="AQ13" s="10" t="s">
        <v>423</v>
      </c>
      <c r="AR13" s="10" t="s">
        <v>423</v>
      </c>
      <c r="AS13" s="10" t="s">
        <v>423</v>
      </c>
      <c r="AT13" s="10" t="s">
        <v>423</v>
      </c>
      <c r="AU13" s="10" t="s">
        <v>423</v>
      </c>
      <c r="AV13" s="10" t="s">
        <v>423</v>
      </c>
      <c r="AW13" s="10" t="s">
        <v>423</v>
      </c>
      <c r="AX13" s="10" t="s">
        <v>61</v>
      </c>
      <c r="AY13" s="10" t="s">
        <v>61</v>
      </c>
      <c r="AZ13" s="10" t="s">
        <v>423</v>
      </c>
      <c r="BA13" s="10" t="s">
        <v>423</v>
      </c>
      <c r="BB13" s="10" t="s">
        <v>423</v>
      </c>
      <c r="BC13" s="10" t="s">
        <v>423</v>
      </c>
      <c r="BD13" s="10" t="s">
        <v>423</v>
      </c>
      <c r="BE13" s="10" t="s">
        <v>423</v>
      </c>
      <c r="BF13" s="10" t="s">
        <v>423</v>
      </c>
      <c r="BG13" s="10" t="s">
        <v>423</v>
      </c>
      <c r="BH13" s="10" t="s">
        <v>423</v>
      </c>
      <c r="BI13" s="10" t="s">
        <v>423</v>
      </c>
      <c r="BJ13" s="10" t="s">
        <v>424</v>
      </c>
      <c r="BK13" s="10" t="s">
        <v>423</v>
      </c>
      <c r="BL13" s="10" t="s">
        <v>423</v>
      </c>
      <c r="BM13" s="10" t="s">
        <v>423</v>
      </c>
    </row>
    <row r="14" spans="1:65">
      <c r="B14" s="9" t="s">
        <v>425</v>
      </c>
      <c r="C14" s="8">
        <v>0.01</v>
      </c>
      <c r="D14" s="8">
        <v>0.01</v>
      </c>
      <c r="E14" s="8">
        <v>0.01</v>
      </c>
      <c r="F14" s="8">
        <v>0.04</v>
      </c>
      <c r="G14" s="8">
        <v>0.01</v>
      </c>
      <c r="H14" s="8">
        <v>0.01</v>
      </c>
      <c r="I14" s="8">
        <v>0.01</v>
      </c>
      <c r="J14" s="8">
        <v>0.01</v>
      </c>
      <c r="K14" s="8">
        <v>0.01</v>
      </c>
      <c r="L14" s="8">
        <v>0.01</v>
      </c>
      <c r="M14" s="8">
        <v>0.01</v>
      </c>
      <c r="N14" s="8">
        <v>2E-3</v>
      </c>
      <c r="O14" s="8">
        <v>20</v>
      </c>
      <c r="P14" s="8">
        <v>1</v>
      </c>
      <c r="Q14" s="8">
        <v>-5.0999999999999996</v>
      </c>
      <c r="R14" s="8">
        <v>0.01</v>
      </c>
      <c r="S14" s="8">
        <v>1</v>
      </c>
      <c r="T14" s="8">
        <v>1</v>
      </c>
      <c r="U14" s="8">
        <v>0.2</v>
      </c>
      <c r="V14" s="8">
        <v>0.1</v>
      </c>
      <c r="W14" s="8">
        <v>0.5</v>
      </c>
      <c r="X14" s="8">
        <v>0.1</v>
      </c>
      <c r="Y14" s="8">
        <v>0.1</v>
      </c>
      <c r="Z14" s="8">
        <v>0.1</v>
      </c>
      <c r="AA14" s="8">
        <v>1</v>
      </c>
      <c r="AB14" s="8">
        <v>0.5</v>
      </c>
      <c r="AC14" s="8">
        <v>0.1</v>
      </c>
      <c r="AD14" s="8">
        <v>0.2</v>
      </c>
      <c r="AE14" s="8">
        <v>0.1</v>
      </c>
      <c r="AF14" s="8">
        <v>8</v>
      </c>
      <c r="AG14" s="8">
        <v>0.5</v>
      </c>
      <c r="AH14" s="8">
        <v>0.1</v>
      </c>
      <c r="AI14" s="8">
        <v>0.1</v>
      </c>
      <c r="AJ14" s="8">
        <v>0.1</v>
      </c>
      <c r="AK14" s="8">
        <v>0.1</v>
      </c>
      <c r="AL14" s="8">
        <v>0.02</v>
      </c>
      <c r="AM14" s="8">
        <v>0.3</v>
      </c>
      <c r="AN14" s="8">
        <v>0.05</v>
      </c>
      <c r="AO14" s="8">
        <v>0.02</v>
      </c>
      <c r="AP14" s="8">
        <v>0.05</v>
      </c>
      <c r="AQ14" s="8">
        <v>0.01</v>
      </c>
      <c r="AR14" s="8">
        <v>0.05</v>
      </c>
      <c r="AS14" s="8">
        <v>0.02</v>
      </c>
      <c r="AT14" s="8">
        <v>0.03</v>
      </c>
      <c r="AU14" s="8">
        <v>0.01</v>
      </c>
      <c r="AV14" s="8">
        <v>0.05</v>
      </c>
      <c r="AW14" s="8">
        <v>0.01</v>
      </c>
      <c r="AX14" s="8">
        <v>0.02</v>
      </c>
      <c r="AY14" s="8">
        <v>0.02</v>
      </c>
      <c r="AZ14" s="8">
        <v>0.1</v>
      </c>
      <c r="BA14" s="8">
        <v>0.1</v>
      </c>
      <c r="BB14" s="8">
        <v>0.1</v>
      </c>
      <c r="BC14" s="8">
        <v>1</v>
      </c>
      <c r="BD14" s="8">
        <v>0.1</v>
      </c>
      <c r="BE14" s="8">
        <v>0.5</v>
      </c>
      <c r="BF14" s="8">
        <v>0.1</v>
      </c>
      <c r="BG14" s="8">
        <v>0.1</v>
      </c>
      <c r="BH14" s="8">
        <v>0.1</v>
      </c>
      <c r="BI14" s="8">
        <v>0.1</v>
      </c>
      <c r="BJ14" s="8">
        <v>0.5</v>
      </c>
      <c r="BK14" s="8">
        <v>0.01</v>
      </c>
      <c r="BL14" s="8">
        <v>0.1</v>
      </c>
      <c r="BM14" s="8">
        <v>0.5</v>
      </c>
    </row>
    <row r="16" spans="1:65">
      <c r="A16" s="7" t="s">
        <v>426</v>
      </c>
      <c r="B16" s="7" t="s">
        <v>427</v>
      </c>
    </row>
    <row r="17" spans="1:65">
      <c r="A17" s="8" t="s">
        <v>447</v>
      </c>
    </row>
    <row r="18" spans="1:65">
      <c r="A18" s="8" t="s">
        <v>446</v>
      </c>
      <c r="B18" s="8" t="s">
        <v>429</v>
      </c>
      <c r="C18" s="11">
        <v>1.91</v>
      </c>
      <c r="D18" s="11">
        <v>67.819999999999993</v>
      </c>
      <c r="E18" s="11">
        <v>13.61</v>
      </c>
      <c r="F18" s="11">
        <v>5.57</v>
      </c>
      <c r="G18" s="11">
        <v>0.6</v>
      </c>
      <c r="H18" s="11">
        <v>0.47</v>
      </c>
      <c r="I18" s="11">
        <v>2.5299999999999998</v>
      </c>
      <c r="J18" s="11">
        <v>4.9000000000000004</v>
      </c>
      <c r="K18" s="11">
        <v>0.74</v>
      </c>
      <c r="L18" s="11">
        <v>0.2</v>
      </c>
      <c r="M18" s="11">
        <v>0.02</v>
      </c>
      <c r="N18" s="12">
        <v>4.0000000000000001E-3</v>
      </c>
      <c r="O18" s="13" t="s">
        <v>430</v>
      </c>
      <c r="P18" s="14">
        <v>9</v>
      </c>
      <c r="Q18" s="15">
        <v>3.1</v>
      </c>
      <c r="R18" s="11">
        <v>99.91</v>
      </c>
      <c r="S18" s="14">
        <v>3215</v>
      </c>
      <c r="T18" s="14">
        <v>5</v>
      </c>
      <c r="U18" s="15">
        <v>14.1</v>
      </c>
      <c r="V18" s="15">
        <v>1.4</v>
      </c>
      <c r="W18" s="15">
        <v>18.100000000000001</v>
      </c>
      <c r="X18" s="15">
        <v>6.6</v>
      </c>
      <c r="Y18" s="15">
        <v>18.899999999999999</v>
      </c>
      <c r="Z18" s="15">
        <v>175.9</v>
      </c>
      <c r="AA18" s="14">
        <v>4</v>
      </c>
      <c r="AB18" s="15">
        <v>95.6</v>
      </c>
      <c r="AC18" s="15">
        <v>1.3</v>
      </c>
      <c r="AD18" s="15">
        <v>18.8</v>
      </c>
      <c r="AE18" s="15">
        <v>12.9</v>
      </c>
      <c r="AF18" s="14">
        <v>54</v>
      </c>
      <c r="AG18" s="15">
        <v>1.3</v>
      </c>
      <c r="AH18" s="15">
        <v>264.89999999999998</v>
      </c>
      <c r="AI18" s="15">
        <v>46.5</v>
      </c>
      <c r="AJ18" s="15">
        <v>33.200000000000003</v>
      </c>
      <c r="AK18" s="15">
        <v>69.599999999999994</v>
      </c>
      <c r="AL18" s="11">
        <v>8.15</v>
      </c>
      <c r="AM18" s="15">
        <v>31.6</v>
      </c>
      <c r="AN18" s="11">
        <v>6.39</v>
      </c>
      <c r="AO18" s="11">
        <v>1.24</v>
      </c>
      <c r="AP18" s="11">
        <v>6.94</v>
      </c>
      <c r="AQ18" s="11">
        <v>1.0900000000000001</v>
      </c>
      <c r="AR18" s="11">
        <v>7.36</v>
      </c>
      <c r="AS18" s="11">
        <v>1.5</v>
      </c>
      <c r="AT18" s="11">
        <v>4.37</v>
      </c>
      <c r="AU18" s="11">
        <v>0.69</v>
      </c>
      <c r="AV18" s="11">
        <v>4.5199999999999996</v>
      </c>
      <c r="AW18" s="11">
        <v>0.75</v>
      </c>
      <c r="AX18" s="11">
        <v>0.11</v>
      </c>
      <c r="AY18" s="11">
        <v>0.03</v>
      </c>
      <c r="AZ18" s="15">
        <v>1.3</v>
      </c>
      <c r="BA18" s="15">
        <v>6.7</v>
      </c>
      <c r="BB18" s="15">
        <v>9.4</v>
      </c>
      <c r="BC18" s="14">
        <v>99</v>
      </c>
      <c r="BD18" s="15">
        <v>16.7</v>
      </c>
      <c r="BE18" s="15">
        <v>4.3</v>
      </c>
      <c r="BF18" s="15">
        <v>3.4</v>
      </c>
      <c r="BG18" s="15" t="s">
        <v>434</v>
      </c>
      <c r="BH18" s="15">
        <v>0.2</v>
      </c>
      <c r="BI18" s="15" t="s">
        <v>434</v>
      </c>
      <c r="BJ18" s="15">
        <v>2.2999999999999998</v>
      </c>
      <c r="BK18" s="11">
        <v>0.02</v>
      </c>
      <c r="BL18" s="15">
        <v>0.2</v>
      </c>
      <c r="BM18" s="15">
        <v>1.6</v>
      </c>
    </row>
    <row r="19" spans="1:65">
      <c r="A19" s="8" t="s">
        <v>446</v>
      </c>
      <c r="B19" s="8" t="s">
        <v>448</v>
      </c>
      <c r="C19" s="8" t="s">
        <v>449</v>
      </c>
      <c r="D19" s="11">
        <v>67.5</v>
      </c>
      <c r="E19" s="11">
        <v>13.72</v>
      </c>
      <c r="F19" s="11">
        <v>5.66</v>
      </c>
      <c r="G19" s="11">
        <v>0.61</v>
      </c>
      <c r="H19" s="11">
        <v>0.47</v>
      </c>
      <c r="I19" s="11">
        <v>2.5499999999999998</v>
      </c>
      <c r="J19" s="11">
        <v>4.96</v>
      </c>
      <c r="K19" s="11">
        <v>0.75</v>
      </c>
      <c r="L19" s="11">
        <v>0.21</v>
      </c>
      <c r="M19" s="11">
        <v>0.02</v>
      </c>
      <c r="N19" s="12">
        <v>3.0000000000000001E-3</v>
      </c>
      <c r="O19" s="13">
        <v>20</v>
      </c>
      <c r="P19" s="14">
        <v>9</v>
      </c>
      <c r="Q19" s="15">
        <v>3.1</v>
      </c>
      <c r="R19" s="11">
        <v>99.9</v>
      </c>
      <c r="S19" s="14">
        <v>3338</v>
      </c>
      <c r="T19" s="14">
        <v>8</v>
      </c>
      <c r="U19" s="15">
        <v>14.4</v>
      </c>
      <c r="V19" s="15">
        <v>1.3</v>
      </c>
      <c r="W19" s="15">
        <v>17.600000000000001</v>
      </c>
      <c r="X19" s="15">
        <v>6.9</v>
      </c>
      <c r="Y19" s="15">
        <v>19.5</v>
      </c>
      <c r="Z19" s="15">
        <v>176.6</v>
      </c>
      <c r="AA19" s="14">
        <v>3</v>
      </c>
      <c r="AB19" s="15">
        <v>95.7</v>
      </c>
      <c r="AC19" s="15">
        <v>1.4</v>
      </c>
      <c r="AD19" s="15">
        <v>19.399999999999999</v>
      </c>
      <c r="AE19" s="15">
        <v>13.4</v>
      </c>
      <c r="AF19" s="14">
        <v>57</v>
      </c>
      <c r="AG19" s="15">
        <v>0.9</v>
      </c>
      <c r="AH19" s="15">
        <v>265.10000000000002</v>
      </c>
      <c r="AI19" s="15">
        <v>48.5</v>
      </c>
      <c r="AJ19" s="15">
        <v>33.700000000000003</v>
      </c>
      <c r="AK19" s="15">
        <v>72</v>
      </c>
      <c r="AL19" s="11">
        <v>8.25</v>
      </c>
      <c r="AM19" s="15">
        <v>32.4</v>
      </c>
      <c r="AN19" s="11">
        <v>6.68</v>
      </c>
      <c r="AO19" s="11">
        <v>1.25</v>
      </c>
      <c r="AP19" s="11">
        <v>7.44</v>
      </c>
      <c r="AQ19" s="11">
        <v>1.1299999999999999</v>
      </c>
      <c r="AR19" s="11">
        <v>7.56</v>
      </c>
      <c r="AS19" s="11">
        <v>1.48</v>
      </c>
      <c r="AT19" s="11">
        <v>4.7300000000000004</v>
      </c>
      <c r="AU19" s="11">
        <v>0.74</v>
      </c>
      <c r="AV19" s="11">
        <v>4.97</v>
      </c>
      <c r="AW19" s="11">
        <v>0.76</v>
      </c>
      <c r="AX19" s="8" t="s">
        <v>449</v>
      </c>
      <c r="AY19" s="8" t="s">
        <v>449</v>
      </c>
      <c r="AZ19" s="8" t="s">
        <v>449</v>
      </c>
      <c r="BA19" s="8" t="s">
        <v>449</v>
      </c>
      <c r="BB19" s="8" t="s">
        <v>449</v>
      </c>
      <c r="BC19" s="8" t="s">
        <v>449</v>
      </c>
      <c r="BD19" s="8" t="s">
        <v>449</v>
      </c>
      <c r="BE19" s="8" t="s">
        <v>449</v>
      </c>
      <c r="BF19" s="8" t="s">
        <v>449</v>
      </c>
      <c r="BG19" s="8" t="s">
        <v>449</v>
      </c>
      <c r="BH19" s="8" t="s">
        <v>449</v>
      </c>
      <c r="BI19" s="8" t="s">
        <v>449</v>
      </c>
      <c r="BJ19" s="8" t="s">
        <v>449</v>
      </c>
      <c r="BK19" s="8" t="s">
        <v>449</v>
      </c>
      <c r="BL19" s="8" t="s">
        <v>449</v>
      </c>
      <c r="BM19" s="8" t="s">
        <v>449</v>
      </c>
    </row>
    <row r="20" spans="1:65">
      <c r="A20" s="8" t="s">
        <v>428</v>
      </c>
      <c r="B20" s="8" t="s">
        <v>429</v>
      </c>
      <c r="C20" s="11">
        <v>0.98</v>
      </c>
      <c r="D20" s="11">
        <v>63.52</v>
      </c>
      <c r="E20" s="11">
        <v>16.7</v>
      </c>
      <c r="F20" s="11">
        <v>5.08</v>
      </c>
      <c r="G20" s="11">
        <v>2.79</v>
      </c>
      <c r="H20" s="11">
        <v>4.32</v>
      </c>
      <c r="I20" s="11">
        <v>2.36</v>
      </c>
      <c r="J20" s="11">
        <v>2.41</v>
      </c>
      <c r="K20" s="11">
        <v>0.74</v>
      </c>
      <c r="L20" s="11">
        <v>0.27</v>
      </c>
      <c r="M20" s="11">
        <v>0.09</v>
      </c>
      <c r="N20" s="12">
        <v>8.9999999999999993E-3</v>
      </c>
      <c r="O20" s="13" t="s">
        <v>430</v>
      </c>
      <c r="P20" s="14">
        <v>16</v>
      </c>
      <c r="Q20" s="15">
        <v>1.3</v>
      </c>
      <c r="R20" s="11">
        <v>99.82</v>
      </c>
      <c r="S20" s="14">
        <v>2136</v>
      </c>
      <c r="T20" s="14">
        <v>3</v>
      </c>
      <c r="U20" s="15">
        <v>9.8000000000000007</v>
      </c>
      <c r="V20" s="15">
        <v>5.4</v>
      </c>
      <c r="W20" s="15">
        <v>17</v>
      </c>
      <c r="X20" s="15">
        <v>3.2</v>
      </c>
      <c r="Y20" s="15">
        <v>10.199999999999999</v>
      </c>
      <c r="Z20" s="15">
        <v>89.5</v>
      </c>
      <c r="AA20" s="14" t="s">
        <v>431</v>
      </c>
      <c r="AB20" s="15">
        <v>614.1</v>
      </c>
      <c r="AC20" s="15">
        <v>0.5</v>
      </c>
      <c r="AD20" s="15">
        <v>16.2</v>
      </c>
      <c r="AE20" s="15">
        <v>1.4</v>
      </c>
      <c r="AF20" s="14">
        <v>77</v>
      </c>
      <c r="AG20" s="15" t="s">
        <v>432</v>
      </c>
      <c r="AH20" s="15">
        <v>139.9</v>
      </c>
      <c r="AI20" s="15">
        <v>15.3</v>
      </c>
      <c r="AJ20" s="15">
        <v>49.8</v>
      </c>
      <c r="AK20" s="15">
        <v>93.7</v>
      </c>
      <c r="AL20" s="11">
        <v>9.92</v>
      </c>
      <c r="AM20" s="15">
        <v>36.200000000000003</v>
      </c>
      <c r="AN20" s="11">
        <v>5.49</v>
      </c>
      <c r="AO20" s="11">
        <v>1.52</v>
      </c>
      <c r="AP20" s="11">
        <v>4.32</v>
      </c>
      <c r="AQ20" s="11">
        <v>0.54</v>
      </c>
      <c r="AR20" s="11">
        <v>2.91</v>
      </c>
      <c r="AS20" s="11">
        <v>0.56999999999999995</v>
      </c>
      <c r="AT20" s="11">
        <v>1.48</v>
      </c>
      <c r="AU20" s="11">
        <v>0.21</v>
      </c>
      <c r="AV20" s="11">
        <v>1.28</v>
      </c>
      <c r="AW20" s="11">
        <v>0.19</v>
      </c>
      <c r="AX20" s="11">
        <v>0.03</v>
      </c>
      <c r="AY20" s="11" t="s">
        <v>433</v>
      </c>
      <c r="AZ20" s="15" t="s">
        <v>434</v>
      </c>
      <c r="BA20" s="15">
        <v>7.4</v>
      </c>
      <c r="BB20" s="15">
        <v>3.2</v>
      </c>
      <c r="BC20" s="14">
        <v>83</v>
      </c>
      <c r="BD20" s="15">
        <v>11.8</v>
      </c>
      <c r="BE20" s="15" t="s">
        <v>432</v>
      </c>
      <c r="BF20" s="15" t="s">
        <v>434</v>
      </c>
      <c r="BG20" s="15" t="s">
        <v>434</v>
      </c>
      <c r="BH20" s="15" t="s">
        <v>434</v>
      </c>
      <c r="BI20" s="15" t="s">
        <v>434</v>
      </c>
      <c r="BJ20" s="15">
        <v>0.8</v>
      </c>
      <c r="BK20" s="11" t="s">
        <v>435</v>
      </c>
      <c r="BL20" s="15">
        <v>0.4</v>
      </c>
      <c r="BM20" s="15" t="s">
        <v>432</v>
      </c>
    </row>
    <row r="21" spans="1:65">
      <c r="A21" s="8" t="s">
        <v>428</v>
      </c>
      <c r="B21" s="8" t="s">
        <v>448</v>
      </c>
      <c r="C21" s="8" t="s">
        <v>449</v>
      </c>
      <c r="D21" s="8" t="s">
        <v>449</v>
      </c>
      <c r="E21" s="8" t="s">
        <v>449</v>
      </c>
      <c r="F21" s="8" t="s">
        <v>449</v>
      </c>
      <c r="G21" s="8" t="s">
        <v>449</v>
      </c>
      <c r="H21" s="8" t="s">
        <v>449</v>
      </c>
      <c r="I21" s="8" t="s">
        <v>449</v>
      </c>
      <c r="J21" s="8" t="s">
        <v>449</v>
      </c>
      <c r="K21" s="8" t="s">
        <v>449</v>
      </c>
      <c r="L21" s="8" t="s">
        <v>449</v>
      </c>
      <c r="M21" s="8" t="s">
        <v>449</v>
      </c>
      <c r="N21" s="8" t="s">
        <v>449</v>
      </c>
      <c r="O21" s="8" t="s">
        <v>449</v>
      </c>
      <c r="P21" s="8" t="s">
        <v>449</v>
      </c>
      <c r="Q21" s="8" t="s">
        <v>449</v>
      </c>
      <c r="R21" s="8" t="s">
        <v>449</v>
      </c>
      <c r="S21" s="8" t="s">
        <v>449</v>
      </c>
      <c r="T21" s="8" t="s">
        <v>449</v>
      </c>
      <c r="U21" s="8" t="s">
        <v>449</v>
      </c>
      <c r="V21" s="8" t="s">
        <v>449</v>
      </c>
      <c r="W21" s="8" t="s">
        <v>449</v>
      </c>
      <c r="X21" s="8" t="s">
        <v>449</v>
      </c>
      <c r="Y21" s="8" t="s">
        <v>449</v>
      </c>
      <c r="Z21" s="8" t="s">
        <v>449</v>
      </c>
      <c r="AA21" s="8" t="s">
        <v>449</v>
      </c>
      <c r="AB21" s="8" t="s">
        <v>449</v>
      </c>
      <c r="AC21" s="8" t="s">
        <v>449</v>
      </c>
      <c r="AD21" s="8" t="s">
        <v>449</v>
      </c>
      <c r="AE21" s="8" t="s">
        <v>449</v>
      </c>
      <c r="AF21" s="8" t="s">
        <v>449</v>
      </c>
      <c r="AG21" s="8" t="s">
        <v>449</v>
      </c>
      <c r="AH21" s="8" t="s">
        <v>449</v>
      </c>
      <c r="AI21" s="8" t="s">
        <v>449</v>
      </c>
      <c r="AJ21" s="8" t="s">
        <v>449</v>
      </c>
      <c r="AK21" s="8" t="s">
        <v>449</v>
      </c>
      <c r="AL21" s="8" t="s">
        <v>449</v>
      </c>
      <c r="AM21" s="8" t="s">
        <v>449</v>
      </c>
      <c r="AN21" s="8" t="s">
        <v>449</v>
      </c>
      <c r="AO21" s="8" t="s">
        <v>449</v>
      </c>
      <c r="AP21" s="8" t="s">
        <v>449</v>
      </c>
      <c r="AQ21" s="8" t="s">
        <v>449</v>
      </c>
      <c r="AR21" s="8" t="s">
        <v>449</v>
      </c>
      <c r="AS21" s="8" t="s">
        <v>449</v>
      </c>
      <c r="AT21" s="8" t="s">
        <v>449</v>
      </c>
      <c r="AU21" s="8" t="s">
        <v>449</v>
      </c>
      <c r="AV21" s="8" t="s">
        <v>449</v>
      </c>
      <c r="AW21" s="8" t="s">
        <v>449</v>
      </c>
      <c r="AX21" s="8" t="s">
        <v>449</v>
      </c>
      <c r="AY21" s="8" t="s">
        <v>449</v>
      </c>
      <c r="AZ21" s="15">
        <v>0.1</v>
      </c>
      <c r="BA21" s="15">
        <v>6.8</v>
      </c>
      <c r="BB21" s="15">
        <v>3.2</v>
      </c>
      <c r="BC21" s="14">
        <v>80</v>
      </c>
      <c r="BD21" s="15">
        <v>11.7</v>
      </c>
      <c r="BE21" s="15" t="s">
        <v>432</v>
      </c>
      <c r="BF21" s="15">
        <v>0.2</v>
      </c>
      <c r="BG21" s="15" t="s">
        <v>434</v>
      </c>
      <c r="BH21" s="15" t="s">
        <v>434</v>
      </c>
      <c r="BI21" s="15">
        <v>0.1</v>
      </c>
      <c r="BJ21" s="15">
        <v>1.7</v>
      </c>
      <c r="BK21" s="11" t="s">
        <v>435</v>
      </c>
      <c r="BL21" s="15">
        <v>0.4</v>
      </c>
      <c r="BM21" s="15" t="s">
        <v>432</v>
      </c>
    </row>
    <row r="22" spans="1:65">
      <c r="A22" s="8" t="s">
        <v>450</v>
      </c>
    </row>
    <row r="23" spans="1:65">
      <c r="A23" s="8" t="s">
        <v>445</v>
      </c>
      <c r="B23" s="8" t="s">
        <v>429</v>
      </c>
      <c r="C23" s="11">
        <v>0.68</v>
      </c>
      <c r="D23" s="11">
        <v>52.78</v>
      </c>
      <c r="E23" s="11">
        <v>16.68</v>
      </c>
      <c r="F23" s="11">
        <v>9.69</v>
      </c>
      <c r="G23" s="11">
        <v>4.7699999999999996</v>
      </c>
      <c r="H23" s="11">
        <v>7.85</v>
      </c>
      <c r="I23" s="11">
        <v>3.15</v>
      </c>
      <c r="J23" s="11">
        <v>2.11</v>
      </c>
      <c r="K23" s="11">
        <v>1.1200000000000001</v>
      </c>
      <c r="L23" s="11">
        <v>0.48</v>
      </c>
      <c r="M23" s="11">
        <v>0.16</v>
      </c>
      <c r="N23" s="12">
        <v>8.0000000000000002E-3</v>
      </c>
      <c r="O23" s="13" t="s">
        <v>430</v>
      </c>
      <c r="P23" s="14">
        <v>26</v>
      </c>
      <c r="Q23" s="15">
        <v>0.8</v>
      </c>
      <c r="R23" s="11">
        <v>99.73</v>
      </c>
      <c r="S23" s="14">
        <v>962</v>
      </c>
      <c r="T23" s="14">
        <v>3</v>
      </c>
      <c r="U23" s="15">
        <v>19.7</v>
      </c>
      <c r="V23" s="15">
        <v>1.3</v>
      </c>
      <c r="W23" s="15">
        <v>19.7</v>
      </c>
      <c r="X23" s="15">
        <v>4</v>
      </c>
      <c r="Y23" s="15">
        <v>13.7</v>
      </c>
      <c r="Z23" s="15">
        <v>58.3</v>
      </c>
      <c r="AA23" s="14">
        <v>2</v>
      </c>
      <c r="AB23" s="15">
        <v>858.1</v>
      </c>
      <c r="AC23" s="15">
        <v>0.6</v>
      </c>
      <c r="AD23" s="15">
        <v>5.5</v>
      </c>
      <c r="AE23" s="15">
        <v>0.8</v>
      </c>
      <c r="AF23" s="14">
        <v>221</v>
      </c>
      <c r="AG23" s="15" t="s">
        <v>432</v>
      </c>
      <c r="AH23" s="15">
        <v>169.5</v>
      </c>
      <c r="AI23" s="15">
        <v>23.8</v>
      </c>
      <c r="AJ23" s="15">
        <v>35.4</v>
      </c>
      <c r="AK23" s="15">
        <v>76.099999999999994</v>
      </c>
      <c r="AL23" s="11">
        <v>8.93</v>
      </c>
      <c r="AM23" s="15">
        <v>34.700000000000003</v>
      </c>
      <c r="AN23" s="11">
        <v>7.01</v>
      </c>
      <c r="AO23" s="11">
        <v>1.64</v>
      </c>
      <c r="AP23" s="11">
        <v>6.14</v>
      </c>
      <c r="AQ23" s="11">
        <v>0.8</v>
      </c>
      <c r="AR23" s="11">
        <v>4.62</v>
      </c>
      <c r="AS23" s="11">
        <v>0.83</v>
      </c>
      <c r="AT23" s="11">
        <v>2.21</v>
      </c>
      <c r="AU23" s="11">
        <v>0.34</v>
      </c>
      <c r="AV23" s="11">
        <v>2.14</v>
      </c>
      <c r="AW23" s="11">
        <v>0.32</v>
      </c>
      <c r="AX23" s="11">
        <v>0.02</v>
      </c>
      <c r="AY23" s="11" t="s">
        <v>433</v>
      </c>
      <c r="AZ23" s="15">
        <v>0.5</v>
      </c>
      <c r="BA23" s="15">
        <v>6.7</v>
      </c>
      <c r="BB23" s="15">
        <v>1</v>
      </c>
      <c r="BC23" s="14">
        <v>57</v>
      </c>
      <c r="BD23" s="15">
        <v>5.8</v>
      </c>
      <c r="BE23" s="15" t="s">
        <v>432</v>
      </c>
      <c r="BF23" s="15" t="s">
        <v>434</v>
      </c>
      <c r="BG23" s="15" t="s">
        <v>434</v>
      </c>
      <c r="BH23" s="15" t="s">
        <v>434</v>
      </c>
      <c r="BI23" s="15" t="s">
        <v>434</v>
      </c>
      <c r="BJ23" s="15">
        <v>1.4</v>
      </c>
      <c r="BK23" s="11" t="s">
        <v>435</v>
      </c>
      <c r="BL23" s="15">
        <v>0.2</v>
      </c>
      <c r="BM23" s="15" t="s">
        <v>432</v>
      </c>
    </row>
    <row r="24" spans="1:65">
      <c r="A24" s="8" t="s">
        <v>445</v>
      </c>
      <c r="B24" s="8" t="s">
        <v>451</v>
      </c>
      <c r="C24" s="10" t="s">
        <v>449</v>
      </c>
      <c r="D24" s="11">
        <v>52.78</v>
      </c>
      <c r="E24" s="11">
        <v>16.68</v>
      </c>
      <c r="F24" s="11">
        <v>9.6199999999999992</v>
      </c>
      <c r="G24" s="11">
        <v>4.76</v>
      </c>
      <c r="H24" s="11">
        <v>7.88</v>
      </c>
      <c r="I24" s="11">
        <v>3.15</v>
      </c>
      <c r="J24" s="11">
        <v>2.11</v>
      </c>
      <c r="K24" s="11">
        <v>1.1200000000000001</v>
      </c>
      <c r="L24" s="11">
        <v>0.49</v>
      </c>
      <c r="M24" s="11">
        <v>0.16</v>
      </c>
      <c r="N24" s="12">
        <v>8.0000000000000002E-3</v>
      </c>
      <c r="O24" s="13" t="s">
        <v>430</v>
      </c>
      <c r="P24" s="14">
        <v>26</v>
      </c>
      <c r="Q24" s="15">
        <v>0.8</v>
      </c>
      <c r="R24" s="11">
        <v>99.72</v>
      </c>
      <c r="S24" s="14">
        <v>994</v>
      </c>
      <c r="T24" s="14">
        <v>1</v>
      </c>
      <c r="U24" s="15">
        <v>19.2</v>
      </c>
      <c r="V24" s="15">
        <v>1.5</v>
      </c>
      <c r="W24" s="15">
        <v>20.3</v>
      </c>
      <c r="X24" s="15">
        <v>4.5999999999999996</v>
      </c>
      <c r="Y24" s="15">
        <v>13.2</v>
      </c>
      <c r="Z24" s="15">
        <v>58.3</v>
      </c>
      <c r="AA24" s="14">
        <v>2</v>
      </c>
      <c r="AB24" s="15">
        <v>891.9</v>
      </c>
      <c r="AC24" s="15">
        <v>0.6</v>
      </c>
      <c r="AD24" s="15">
        <v>5.4</v>
      </c>
      <c r="AE24" s="15">
        <v>0.8</v>
      </c>
      <c r="AF24" s="14">
        <v>224</v>
      </c>
      <c r="AG24" s="15" t="s">
        <v>432</v>
      </c>
      <c r="AH24" s="15">
        <v>184.7</v>
      </c>
      <c r="AI24" s="15">
        <v>23.4</v>
      </c>
      <c r="AJ24" s="15">
        <v>33.1</v>
      </c>
      <c r="AK24" s="15">
        <v>73.2</v>
      </c>
      <c r="AL24" s="11">
        <v>8.84</v>
      </c>
      <c r="AM24" s="15">
        <v>35.200000000000003</v>
      </c>
      <c r="AN24" s="11">
        <v>6.9</v>
      </c>
      <c r="AO24" s="11">
        <v>1.68</v>
      </c>
      <c r="AP24" s="11">
        <v>6.28</v>
      </c>
      <c r="AQ24" s="11">
        <v>0.85</v>
      </c>
      <c r="AR24" s="11">
        <v>4.8499999999999996</v>
      </c>
      <c r="AS24" s="11">
        <v>0.89</v>
      </c>
      <c r="AT24" s="11">
        <v>2.41</v>
      </c>
      <c r="AU24" s="11">
        <v>0.33</v>
      </c>
      <c r="AV24" s="11">
        <v>2.1800000000000002</v>
      </c>
      <c r="AW24" s="11">
        <v>0.33</v>
      </c>
      <c r="AX24" s="11" t="s">
        <v>433</v>
      </c>
      <c r="AY24" s="11" t="s">
        <v>433</v>
      </c>
      <c r="AZ24" s="15">
        <v>0.3</v>
      </c>
      <c r="BA24" s="15">
        <v>6.3</v>
      </c>
      <c r="BB24" s="15">
        <v>0.9</v>
      </c>
      <c r="BC24" s="14">
        <v>53</v>
      </c>
      <c r="BD24" s="15">
        <v>5.2</v>
      </c>
      <c r="BE24" s="15">
        <v>0.6</v>
      </c>
      <c r="BF24" s="15" t="s">
        <v>434</v>
      </c>
      <c r="BG24" s="15" t="s">
        <v>434</v>
      </c>
      <c r="BH24" s="15" t="s">
        <v>434</v>
      </c>
      <c r="BI24" s="15" t="s">
        <v>434</v>
      </c>
      <c r="BJ24" s="15">
        <v>1.2</v>
      </c>
      <c r="BK24" s="11" t="s">
        <v>435</v>
      </c>
      <c r="BL24" s="15">
        <v>0.3</v>
      </c>
      <c r="BM24" s="15" t="s">
        <v>432</v>
      </c>
    </row>
    <row r="25" spans="1:65">
      <c r="A25" s="8" t="s">
        <v>452</v>
      </c>
    </row>
    <row r="26" spans="1:65">
      <c r="A26" s="8" t="s">
        <v>453</v>
      </c>
      <c r="B26" s="8" t="s">
        <v>454</v>
      </c>
      <c r="C26" s="8" t="s">
        <v>449</v>
      </c>
      <c r="D26" s="8" t="s">
        <v>449</v>
      </c>
      <c r="E26" s="8" t="s">
        <v>449</v>
      </c>
      <c r="F26" s="8" t="s">
        <v>449</v>
      </c>
      <c r="G26" s="8" t="s">
        <v>449</v>
      </c>
      <c r="H26" s="8" t="s">
        <v>449</v>
      </c>
      <c r="I26" s="8" t="s">
        <v>449</v>
      </c>
      <c r="J26" s="8" t="s">
        <v>449</v>
      </c>
      <c r="K26" s="8" t="s">
        <v>449</v>
      </c>
      <c r="L26" s="8" t="s">
        <v>449</v>
      </c>
      <c r="M26" s="8" t="s">
        <v>449</v>
      </c>
      <c r="N26" s="8" t="s">
        <v>449</v>
      </c>
      <c r="O26" s="8" t="s">
        <v>449</v>
      </c>
      <c r="P26" s="8" t="s">
        <v>449</v>
      </c>
      <c r="Q26" s="8" t="s">
        <v>449</v>
      </c>
      <c r="R26" s="8" t="s">
        <v>449</v>
      </c>
      <c r="S26" s="8" t="s">
        <v>449</v>
      </c>
      <c r="T26" s="8" t="s">
        <v>449</v>
      </c>
      <c r="U26" s="8" t="s">
        <v>449</v>
      </c>
      <c r="V26" s="8" t="s">
        <v>449</v>
      </c>
      <c r="W26" s="8" t="s">
        <v>449</v>
      </c>
      <c r="X26" s="8" t="s">
        <v>449</v>
      </c>
      <c r="Y26" s="8" t="s">
        <v>449</v>
      </c>
      <c r="Z26" s="8" t="s">
        <v>449</v>
      </c>
      <c r="AA26" s="8" t="s">
        <v>449</v>
      </c>
      <c r="AB26" s="8" t="s">
        <v>449</v>
      </c>
      <c r="AC26" s="8" t="s">
        <v>449</v>
      </c>
      <c r="AD26" s="8" t="s">
        <v>449</v>
      </c>
      <c r="AE26" s="8" t="s">
        <v>449</v>
      </c>
      <c r="AF26" s="8" t="s">
        <v>449</v>
      </c>
      <c r="AG26" s="8" t="s">
        <v>449</v>
      </c>
      <c r="AH26" s="8" t="s">
        <v>449</v>
      </c>
      <c r="AI26" s="8" t="s">
        <v>449</v>
      </c>
      <c r="AJ26" s="8" t="s">
        <v>449</v>
      </c>
      <c r="AK26" s="8" t="s">
        <v>449</v>
      </c>
      <c r="AL26" s="8" t="s">
        <v>449</v>
      </c>
      <c r="AM26" s="8" t="s">
        <v>449</v>
      </c>
      <c r="AN26" s="8" t="s">
        <v>449</v>
      </c>
      <c r="AO26" s="8" t="s">
        <v>449</v>
      </c>
      <c r="AP26" s="8" t="s">
        <v>449</v>
      </c>
      <c r="AQ26" s="8" t="s">
        <v>449</v>
      </c>
      <c r="AR26" s="8" t="s">
        <v>449</v>
      </c>
      <c r="AS26" s="8" t="s">
        <v>449</v>
      </c>
      <c r="AT26" s="8" t="s">
        <v>449</v>
      </c>
      <c r="AU26" s="8" t="s">
        <v>449</v>
      </c>
      <c r="AV26" s="8" t="s">
        <v>449</v>
      </c>
      <c r="AW26" s="8" t="s">
        <v>449</v>
      </c>
      <c r="AX26" s="11">
        <v>1.03</v>
      </c>
      <c r="AY26" s="11">
        <v>2.4</v>
      </c>
      <c r="AZ26" s="8" t="s">
        <v>449</v>
      </c>
      <c r="BA26" s="8" t="s">
        <v>449</v>
      </c>
      <c r="BB26" s="8" t="s">
        <v>449</v>
      </c>
      <c r="BC26" s="8" t="s">
        <v>449</v>
      </c>
      <c r="BD26" s="8" t="s">
        <v>449</v>
      </c>
      <c r="BE26" s="8" t="s">
        <v>449</v>
      </c>
      <c r="BF26" s="8" t="s">
        <v>449</v>
      </c>
      <c r="BG26" s="8" t="s">
        <v>449</v>
      </c>
      <c r="BH26" s="8" t="s">
        <v>449</v>
      </c>
      <c r="BI26" s="8" t="s">
        <v>449</v>
      </c>
      <c r="BJ26" s="8" t="s">
        <v>449</v>
      </c>
      <c r="BK26" s="8" t="s">
        <v>449</v>
      </c>
      <c r="BL26" s="8" t="s">
        <v>449</v>
      </c>
      <c r="BM26" s="8" t="s">
        <v>449</v>
      </c>
    </row>
    <row r="27" spans="1:65">
      <c r="A27" s="8" t="s">
        <v>455</v>
      </c>
      <c r="B27" s="8" t="s">
        <v>454</v>
      </c>
      <c r="C27" s="8" t="s">
        <v>449</v>
      </c>
      <c r="D27" s="8" t="s">
        <v>449</v>
      </c>
      <c r="E27" s="8" t="s">
        <v>449</v>
      </c>
      <c r="F27" s="8" t="s">
        <v>449</v>
      </c>
      <c r="G27" s="8" t="s">
        <v>449</v>
      </c>
      <c r="H27" s="8" t="s">
        <v>449</v>
      </c>
      <c r="I27" s="8" t="s">
        <v>449</v>
      </c>
      <c r="J27" s="8" t="s">
        <v>449</v>
      </c>
      <c r="K27" s="8" t="s">
        <v>449</v>
      </c>
      <c r="L27" s="8" t="s">
        <v>449</v>
      </c>
      <c r="M27" s="8" t="s">
        <v>449</v>
      </c>
      <c r="N27" s="8" t="s">
        <v>449</v>
      </c>
      <c r="O27" s="8" t="s">
        <v>449</v>
      </c>
      <c r="P27" s="8" t="s">
        <v>449</v>
      </c>
      <c r="Q27" s="8" t="s">
        <v>449</v>
      </c>
      <c r="R27" s="8" t="s">
        <v>449</v>
      </c>
      <c r="S27" s="8" t="s">
        <v>449</v>
      </c>
      <c r="T27" s="8" t="s">
        <v>449</v>
      </c>
      <c r="U27" s="8" t="s">
        <v>449</v>
      </c>
      <c r="V27" s="8" t="s">
        <v>449</v>
      </c>
      <c r="W27" s="8" t="s">
        <v>449</v>
      </c>
      <c r="X27" s="8" t="s">
        <v>449</v>
      </c>
      <c r="Y27" s="8" t="s">
        <v>449</v>
      </c>
      <c r="Z27" s="8" t="s">
        <v>449</v>
      </c>
      <c r="AA27" s="8" t="s">
        <v>449</v>
      </c>
      <c r="AB27" s="8" t="s">
        <v>449</v>
      </c>
      <c r="AC27" s="8" t="s">
        <v>449</v>
      </c>
      <c r="AD27" s="8" t="s">
        <v>449</v>
      </c>
      <c r="AE27" s="8" t="s">
        <v>449</v>
      </c>
      <c r="AF27" s="8" t="s">
        <v>449</v>
      </c>
      <c r="AG27" s="8" t="s">
        <v>449</v>
      </c>
      <c r="AH27" s="8" t="s">
        <v>449</v>
      </c>
      <c r="AI27" s="8" t="s">
        <v>449</v>
      </c>
      <c r="AJ27" s="8" t="s">
        <v>449</v>
      </c>
      <c r="AK27" s="8" t="s">
        <v>449</v>
      </c>
      <c r="AL27" s="8" t="s">
        <v>449</v>
      </c>
      <c r="AM27" s="8" t="s">
        <v>449</v>
      </c>
      <c r="AN27" s="8" t="s">
        <v>449</v>
      </c>
      <c r="AO27" s="8" t="s">
        <v>449</v>
      </c>
      <c r="AP27" s="8" t="s">
        <v>449</v>
      </c>
      <c r="AQ27" s="8" t="s">
        <v>449</v>
      </c>
      <c r="AR27" s="8" t="s">
        <v>449</v>
      </c>
      <c r="AS27" s="8" t="s">
        <v>449</v>
      </c>
      <c r="AT27" s="8" t="s">
        <v>449</v>
      </c>
      <c r="AU27" s="8" t="s">
        <v>449</v>
      </c>
      <c r="AV27" s="8" t="s">
        <v>449</v>
      </c>
      <c r="AW27" s="8" t="s">
        <v>449</v>
      </c>
      <c r="AX27" s="11">
        <v>2.8</v>
      </c>
      <c r="AY27" s="11">
        <v>8.51</v>
      </c>
      <c r="AZ27" s="8" t="s">
        <v>449</v>
      </c>
      <c r="BA27" s="8" t="s">
        <v>449</v>
      </c>
      <c r="BB27" s="8" t="s">
        <v>449</v>
      </c>
      <c r="BC27" s="8" t="s">
        <v>449</v>
      </c>
      <c r="BD27" s="8" t="s">
        <v>449</v>
      </c>
      <c r="BE27" s="8" t="s">
        <v>449</v>
      </c>
      <c r="BF27" s="8" t="s">
        <v>449</v>
      </c>
      <c r="BG27" s="8" t="s">
        <v>449</v>
      </c>
      <c r="BH27" s="8" t="s">
        <v>449</v>
      </c>
      <c r="BI27" s="8" t="s">
        <v>449</v>
      </c>
      <c r="BJ27" s="8" t="s">
        <v>449</v>
      </c>
      <c r="BK27" s="8" t="s">
        <v>449</v>
      </c>
      <c r="BL27" s="8" t="s">
        <v>449</v>
      </c>
      <c r="BM27" s="8" t="s">
        <v>449</v>
      </c>
    </row>
    <row r="28" spans="1:65">
      <c r="A28" s="8" t="s">
        <v>456</v>
      </c>
      <c r="B28" s="8" t="s">
        <v>454</v>
      </c>
      <c r="C28" s="8" t="s">
        <v>449</v>
      </c>
      <c r="D28" s="11">
        <v>58.34</v>
      </c>
      <c r="E28" s="11">
        <v>14.07</v>
      </c>
      <c r="F28" s="11">
        <v>7.55</v>
      </c>
      <c r="G28" s="11">
        <v>3.36</v>
      </c>
      <c r="H28" s="11">
        <v>6.35</v>
      </c>
      <c r="I28" s="11">
        <v>3.63</v>
      </c>
      <c r="J28" s="11">
        <v>2.12</v>
      </c>
      <c r="K28" s="11">
        <v>0.69</v>
      </c>
      <c r="L28" s="11">
        <v>0.79</v>
      </c>
      <c r="M28" s="11">
        <v>0.39</v>
      </c>
      <c r="N28" s="12">
        <v>0.54400000000000004</v>
      </c>
      <c r="O28" s="13">
        <v>44</v>
      </c>
      <c r="P28" s="14">
        <v>24</v>
      </c>
      <c r="Q28" s="15">
        <v>1.9</v>
      </c>
      <c r="R28" s="11">
        <v>99.8</v>
      </c>
      <c r="S28" s="14">
        <v>495</v>
      </c>
      <c r="T28" s="14" t="s">
        <v>431</v>
      </c>
      <c r="U28" s="15">
        <v>25.9</v>
      </c>
      <c r="V28" s="15">
        <v>6.2</v>
      </c>
      <c r="W28" s="15">
        <v>15.7</v>
      </c>
      <c r="X28" s="15">
        <v>8.9</v>
      </c>
      <c r="Y28" s="15">
        <v>19.2</v>
      </c>
      <c r="Z28" s="15">
        <v>26.8</v>
      </c>
      <c r="AA28" s="14">
        <v>14</v>
      </c>
      <c r="AB28" s="15">
        <v>396</v>
      </c>
      <c r="AC28" s="15">
        <v>6.6</v>
      </c>
      <c r="AD28" s="15">
        <v>9.5</v>
      </c>
      <c r="AE28" s="15">
        <v>15.2</v>
      </c>
      <c r="AF28" s="14">
        <v>196</v>
      </c>
      <c r="AG28" s="15">
        <v>14</v>
      </c>
      <c r="AH28" s="15">
        <v>289.7</v>
      </c>
      <c r="AI28" s="15">
        <v>29.1</v>
      </c>
      <c r="AJ28" s="15">
        <v>12.3</v>
      </c>
      <c r="AK28" s="15">
        <v>27.9</v>
      </c>
      <c r="AL28" s="11">
        <v>3.19</v>
      </c>
      <c r="AM28" s="15">
        <v>12.8</v>
      </c>
      <c r="AN28" s="11">
        <v>2.76</v>
      </c>
      <c r="AO28" s="11">
        <v>0.85</v>
      </c>
      <c r="AP28" s="11">
        <v>3.07</v>
      </c>
      <c r="AQ28" s="11">
        <v>0.47</v>
      </c>
      <c r="AR28" s="11">
        <v>2.83</v>
      </c>
      <c r="AS28" s="11">
        <v>0.57999999999999996</v>
      </c>
      <c r="AT28" s="11">
        <v>1.65</v>
      </c>
      <c r="AU28" s="11">
        <v>0.24</v>
      </c>
      <c r="AV28" s="11">
        <v>1.71</v>
      </c>
      <c r="AW28" s="11">
        <v>0.26</v>
      </c>
      <c r="AX28" s="8" t="s">
        <v>449</v>
      </c>
      <c r="AY28" s="8" t="s">
        <v>449</v>
      </c>
      <c r="AZ28" s="8" t="s">
        <v>449</v>
      </c>
      <c r="BA28" s="8" t="s">
        <v>449</v>
      </c>
      <c r="BB28" s="8" t="s">
        <v>449</v>
      </c>
      <c r="BC28" s="8" t="s">
        <v>449</v>
      </c>
      <c r="BD28" s="8" t="s">
        <v>449</v>
      </c>
      <c r="BE28" s="8" t="s">
        <v>449</v>
      </c>
      <c r="BF28" s="8" t="s">
        <v>449</v>
      </c>
      <c r="BG28" s="8" t="s">
        <v>449</v>
      </c>
      <c r="BH28" s="8" t="s">
        <v>449</v>
      </c>
      <c r="BI28" s="8" t="s">
        <v>449</v>
      </c>
      <c r="BJ28" s="8" t="s">
        <v>449</v>
      </c>
      <c r="BK28" s="8" t="s">
        <v>449</v>
      </c>
      <c r="BL28" s="8" t="s">
        <v>449</v>
      </c>
      <c r="BM28" s="8" t="s">
        <v>449</v>
      </c>
    </row>
    <row r="29" spans="1:65">
      <c r="A29" s="8" t="s">
        <v>457</v>
      </c>
      <c r="B29" s="8" t="s">
        <v>454</v>
      </c>
      <c r="C29" s="8" t="s">
        <v>449</v>
      </c>
      <c r="D29" s="11">
        <v>60.74</v>
      </c>
      <c r="E29" s="11">
        <v>13.89</v>
      </c>
      <c r="F29" s="11">
        <v>7.39</v>
      </c>
      <c r="G29" s="11">
        <v>2.88</v>
      </c>
      <c r="H29" s="11">
        <v>5.9</v>
      </c>
      <c r="I29" s="11">
        <v>4.0599999999999996</v>
      </c>
      <c r="J29" s="11">
        <v>1.27</v>
      </c>
      <c r="K29" s="11">
        <v>0.7</v>
      </c>
      <c r="L29" s="11">
        <v>0.31</v>
      </c>
      <c r="M29" s="11">
        <v>0.13</v>
      </c>
      <c r="N29" s="12">
        <v>0.48499999999999999</v>
      </c>
      <c r="O29" s="13">
        <v>455</v>
      </c>
      <c r="P29" s="14">
        <v>26</v>
      </c>
      <c r="Q29" s="15">
        <v>1.9</v>
      </c>
      <c r="R29" s="11">
        <v>99.8</v>
      </c>
      <c r="S29" s="14">
        <v>490</v>
      </c>
      <c r="T29" s="14">
        <v>19</v>
      </c>
      <c r="U29" s="15">
        <v>23.2</v>
      </c>
      <c r="V29" s="15">
        <v>4.8</v>
      </c>
      <c r="W29" s="15">
        <v>15.4</v>
      </c>
      <c r="X29" s="15">
        <v>3.4</v>
      </c>
      <c r="Y29" s="15">
        <v>68.599999999999994</v>
      </c>
      <c r="Z29" s="15">
        <v>18.3</v>
      </c>
      <c r="AA29" s="14">
        <v>19</v>
      </c>
      <c r="AB29" s="15">
        <v>339.8</v>
      </c>
      <c r="AC29" s="15">
        <v>4.5999999999999996</v>
      </c>
      <c r="AD29" s="15">
        <v>12.9</v>
      </c>
      <c r="AE29" s="15">
        <v>20.7</v>
      </c>
      <c r="AF29" s="14">
        <v>164</v>
      </c>
      <c r="AG29" s="15">
        <v>10.199999999999999</v>
      </c>
      <c r="AH29" s="15">
        <v>114</v>
      </c>
      <c r="AI29" s="15">
        <v>35.6</v>
      </c>
      <c r="AJ29" s="15">
        <v>67.2</v>
      </c>
      <c r="AK29" s="15">
        <v>156.30000000000001</v>
      </c>
      <c r="AL29" s="11">
        <v>18.93</v>
      </c>
      <c r="AM29" s="15">
        <v>72.7</v>
      </c>
      <c r="AN29" s="11">
        <v>12.87</v>
      </c>
      <c r="AO29" s="11">
        <v>3.66</v>
      </c>
      <c r="AP29" s="11">
        <v>10.28</v>
      </c>
      <c r="AQ29" s="11">
        <v>1.3</v>
      </c>
      <c r="AR29" s="11">
        <v>7.74</v>
      </c>
      <c r="AS29" s="11">
        <v>1.26</v>
      </c>
      <c r="AT29" s="11">
        <v>3.85</v>
      </c>
      <c r="AU29" s="11">
        <v>0.51</v>
      </c>
      <c r="AV29" s="11">
        <v>3.43</v>
      </c>
      <c r="AW29" s="11">
        <v>0.51</v>
      </c>
      <c r="AX29" s="8" t="s">
        <v>449</v>
      </c>
      <c r="AY29" s="8" t="s">
        <v>449</v>
      </c>
      <c r="AZ29" s="8" t="s">
        <v>449</v>
      </c>
      <c r="BA29" s="8" t="s">
        <v>449</v>
      </c>
      <c r="BB29" s="8" t="s">
        <v>449</v>
      </c>
      <c r="BC29" s="8" t="s">
        <v>449</v>
      </c>
      <c r="BD29" s="8" t="s">
        <v>449</v>
      </c>
      <c r="BE29" s="8" t="s">
        <v>449</v>
      </c>
      <c r="BF29" s="8" t="s">
        <v>449</v>
      </c>
      <c r="BG29" s="8" t="s">
        <v>449</v>
      </c>
      <c r="BH29" s="8" t="s">
        <v>449</v>
      </c>
      <c r="BI29" s="8" t="s">
        <v>449</v>
      </c>
      <c r="BJ29" s="8" t="s">
        <v>449</v>
      </c>
      <c r="BK29" s="8" t="s">
        <v>449</v>
      </c>
      <c r="BL29" s="8" t="s">
        <v>449</v>
      </c>
      <c r="BM29" s="8" t="s">
        <v>449</v>
      </c>
    </row>
    <row r="30" spans="1:65">
      <c r="A30" s="8" t="s">
        <v>458</v>
      </c>
      <c r="B30" s="8" t="s">
        <v>454</v>
      </c>
      <c r="C30" s="8" t="s">
        <v>449</v>
      </c>
      <c r="D30" s="8" t="s">
        <v>449</v>
      </c>
      <c r="E30" s="8" t="s">
        <v>449</v>
      </c>
      <c r="F30" s="8" t="s">
        <v>449</v>
      </c>
      <c r="G30" s="8" t="s">
        <v>449</v>
      </c>
      <c r="H30" s="8" t="s">
        <v>449</v>
      </c>
      <c r="I30" s="8" t="s">
        <v>449</v>
      </c>
      <c r="J30" s="8" t="s">
        <v>449</v>
      </c>
      <c r="K30" s="8" t="s">
        <v>449</v>
      </c>
      <c r="L30" s="8" t="s">
        <v>449</v>
      </c>
      <c r="M30" s="8" t="s">
        <v>449</v>
      </c>
      <c r="N30" s="8" t="s">
        <v>449</v>
      </c>
      <c r="O30" s="8" t="s">
        <v>449</v>
      </c>
      <c r="P30" s="8" t="s">
        <v>449</v>
      </c>
      <c r="Q30" s="8" t="s">
        <v>449</v>
      </c>
      <c r="R30" s="8" t="s">
        <v>449</v>
      </c>
      <c r="S30" s="8" t="s">
        <v>449</v>
      </c>
      <c r="T30" s="8" t="s">
        <v>449</v>
      </c>
      <c r="U30" s="8" t="s">
        <v>449</v>
      </c>
      <c r="V30" s="8" t="s">
        <v>449</v>
      </c>
      <c r="W30" s="8" t="s">
        <v>449</v>
      </c>
      <c r="X30" s="8" t="s">
        <v>449</v>
      </c>
      <c r="Y30" s="8" t="s">
        <v>449</v>
      </c>
      <c r="Z30" s="8" t="s">
        <v>449</v>
      </c>
      <c r="AA30" s="8" t="s">
        <v>449</v>
      </c>
      <c r="AB30" s="8" t="s">
        <v>449</v>
      </c>
      <c r="AC30" s="8" t="s">
        <v>449</v>
      </c>
      <c r="AD30" s="8" t="s">
        <v>449</v>
      </c>
      <c r="AE30" s="8" t="s">
        <v>449</v>
      </c>
      <c r="AF30" s="8" t="s">
        <v>449</v>
      </c>
      <c r="AG30" s="8" t="s">
        <v>449</v>
      </c>
      <c r="AH30" s="8" t="s">
        <v>449</v>
      </c>
      <c r="AI30" s="8" t="s">
        <v>449</v>
      </c>
      <c r="AJ30" s="8" t="s">
        <v>449</v>
      </c>
      <c r="AK30" s="8" t="s">
        <v>449</v>
      </c>
      <c r="AL30" s="8" t="s">
        <v>449</v>
      </c>
      <c r="AM30" s="8" t="s">
        <v>449</v>
      </c>
      <c r="AN30" s="8" t="s">
        <v>449</v>
      </c>
      <c r="AO30" s="8" t="s">
        <v>449</v>
      </c>
      <c r="AP30" s="8" t="s">
        <v>449</v>
      </c>
      <c r="AQ30" s="8" t="s">
        <v>449</v>
      </c>
      <c r="AR30" s="8" t="s">
        <v>449</v>
      </c>
      <c r="AS30" s="8" t="s">
        <v>449</v>
      </c>
      <c r="AT30" s="8" t="s">
        <v>449</v>
      </c>
      <c r="AU30" s="8" t="s">
        <v>449</v>
      </c>
      <c r="AV30" s="8" t="s">
        <v>449</v>
      </c>
      <c r="AW30" s="8" t="s">
        <v>449</v>
      </c>
      <c r="AX30" s="8" t="s">
        <v>449</v>
      </c>
      <c r="AY30" s="8" t="s">
        <v>449</v>
      </c>
      <c r="AZ30" s="15">
        <v>11.8</v>
      </c>
      <c r="BA30" s="15">
        <v>147.69999999999999</v>
      </c>
      <c r="BB30" s="15">
        <v>144.9</v>
      </c>
      <c r="BC30" s="14">
        <v>366</v>
      </c>
      <c r="BD30" s="15">
        <v>75.8</v>
      </c>
      <c r="BE30" s="15">
        <v>45</v>
      </c>
      <c r="BF30" s="15">
        <v>2.5</v>
      </c>
      <c r="BG30" s="15">
        <v>7.5</v>
      </c>
      <c r="BH30" s="15">
        <v>11.2</v>
      </c>
      <c r="BI30" s="15">
        <v>2.1</v>
      </c>
      <c r="BJ30" s="15">
        <v>146.9</v>
      </c>
      <c r="BK30" s="11">
        <v>0.26</v>
      </c>
      <c r="BL30" s="15">
        <v>5</v>
      </c>
      <c r="BM30" s="15">
        <v>2.5</v>
      </c>
    </row>
    <row r="31" spans="1:65">
      <c r="A31" s="8" t="s">
        <v>459</v>
      </c>
      <c r="B31" s="8" t="s">
        <v>454</v>
      </c>
      <c r="C31" s="8" t="s">
        <v>449</v>
      </c>
      <c r="D31" s="8" t="s">
        <v>449</v>
      </c>
      <c r="E31" s="8" t="s">
        <v>449</v>
      </c>
      <c r="F31" s="8" t="s">
        <v>449</v>
      </c>
      <c r="G31" s="8" t="s">
        <v>449</v>
      </c>
      <c r="H31" s="8" t="s">
        <v>449</v>
      </c>
      <c r="I31" s="8" t="s">
        <v>449</v>
      </c>
      <c r="J31" s="8" t="s">
        <v>449</v>
      </c>
      <c r="K31" s="8" t="s">
        <v>449</v>
      </c>
      <c r="L31" s="8" t="s">
        <v>449</v>
      </c>
      <c r="M31" s="8" t="s">
        <v>449</v>
      </c>
      <c r="N31" s="8" t="s">
        <v>449</v>
      </c>
      <c r="O31" s="8" t="s">
        <v>449</v>
      </c>
      <c r="P31" s="8" t="s">
        <v>449</v>
      </c>
      <c r="Q31" s="8" t="s">
        <v>449</v>
      </c>
      <c r="R31" s="8" t="s">
        <v>449</v>
      </c>
      <c r="S31" s="8" t="s">
        <v>449</v>
      </c>
      <c r="T31" s="8" t="s">
        <v>449</v>
      </c>
      <c r="U31" s="8" t="s">
        <v>449</v>
      </c>
      <c r="V31" s="8" t="s">
        <v>449</v>
      </c>
      <c r="W31" s="8" t="s">
        <v>449</v>
      </c>
      <c r="X31" s="8" t="s">
        <v>449</v>
      </c>
      <c r="Y31" s="8" t="s">
        <v>449</v>
      </c>
      <c r="Z31" s="8" t="s">
        <v>449</v>
      </c>
      <c r="AA31" s="8" t="s">
        <v>449</v>
      </c>
      <c r="AB31" s="8" t="s">
        <v>449</v>
      </c>
      <c r="AC31" s="8" t="s">
        <v>449</v>
      </c>
      <c r="AD31" s="8" t="s">
        <v>449</v>
      </c>
      <c r="AE31" s="8" t="s">
        <v>449</v>
      </c>
      <c r="AF31" s="8" t="s">
        <v>449</v>
      </c>
      <c r="AG31" s="8" t="s">
        <v>449</v>
      </c>
      <c r="AH31" s="8" t="s">
        <v>449</v>
      </c>
      <c r="AI31" s="8" t="s">
        <v>449</v>
      </c>
      <c r="AJ31" s="8" t="s">
        <v>449</v>
      </c>
      <c r="AK31" s="8" t="s">
        <v>449</v>
      </c>
      <c r="AL31" s="8" t="s">
        <v>449</v>
      </c>
      <c r="AM31" s="8" t="s">
        <v>449</v>
      </c>
      <c r="AN31" s="8" t="s">
        <v>449</v>
      </c>
      <c r="AO31" s="8" t="s">
        <v>449</v>
      </c>
      <c r="AP31" s="8" t="s">
        <v>449</v>
      </c>
      <c r="AQ31" s="8" t="s">
        <v>449</v>
      </c>
      <c r="AR31" s="8" t="s">
        <v>449</v>
      </c>
      <c r="AS31" s="8" t="s">
        <v>449</v>
      </c>
      <c r="AT31" s="8" t="s">
        <v>449</v>
      </c>
      <c r="AU31" s="8" t="s">
        <v>449</v>
      </c>
      <c r="AV31" s="8" t="s">
        <v>449</v>
      </c>
      <c r="AW31" s="8" t="s">
        <v>449</v>
      </c>
      <c r="AX31" s="8" t="s">
        <v>449</v>
      </c>
      <c r="AY31" s="8" t="s">
        <v>449</v>
      </c>
      <c r="AZ31" s="15">
        <v>1.4</v>
      </c>
      <c r="BA31" s="15">
        <v>656.3</v>
      </c>
      <c r="BB31" s="15">
        <v>13.8</v>
      </c>
      <c r="BC31" s="14">
        <v>32</v>
      </c>
      <c r="BD31" s="15">
        <v>367.2</v>
      </c>
      <c r="BE31" s="15">
        <v>9.5</v>
      </c>
      <c r="BF31" s="15" t="s">
        <v>434</v>
      </c>
      <c r="BG31" s="15">
        <v>0.3</v>
      </c>
      <c r="BH31" s="15">
        <v>0.2</v>
      </c>
      <c r="BI31" s="15">
        <v>0.3</v>
      </c>
      <c r="BJ31" s="15">
        <v>53.3</v>
      </c>
      <c r="BK31" s="11" t="s">
        <v>435</v>
      </c>
      <c r="BL31" s="15" t="s">
        <v>434</v>
      </c>
      <c r="BM31" s="15">
        <v>0.8</v>
      </c>
    </row>
    <row r="32" spans="1:65">
      <c r="A32" s="8" t="s">
        <v>460</v>
      </c>
      <c r="B32" s="8" t="s">
        <v>460</v>
      </c>
      <c r="C32" s="8" t="s">
        <v>449</v>
      </c>
      <c r="D32" s="8" t="s">
        <v>449</v>
      </c>
      <c r="E32" s="8" t="s">
        <v>449</v>
      </c>
      <c r="F32" s="8" t="s">
        <v>449</v>
      </c>
      <c r="G32" s="8" t="s">
        <v>449</v>
      </c>
      <c r="H32" s="8" t="s">
        <v>449</v>
      </c>
      <c r="I32" s="8" t="s">
        <v>449</v>
      </c>
      <c r="J32" s="8" t="s">
        <v>449</v>
      </c>
      <c r="K32" s="8" t="s">
        <v>449</v>
      </c>
      <c r="L32" s="8" t="s">
        <v>449</v>
      </c>
      <c r="M32" s="8" t="s">
        <v>449</v>
      </c>
      <c r="N32" s="8" t="s">
        <v>449</v>
      </c>
      <c r="O32" s="8" t="s">
        <v>449</v>
      </c>
      <c r="P32" s="8" t="s">
        <v>449</v>
      </c>
      <c r="Q32" s="8" t="s">
        <v>449</v>
      </c>
      <c r="R32" s="8" t="s">
        <v>449</v>
      </c>
      <c r="S32" s="8" t="s">
        <v>449</v>
      </c>
      <c r="T32" s="8" t="s">
        <v>449</v>
      </c>
      <c r="U32" s="8" t="s">
        <v>449</v>
      </c>
      <c r="V32" s="8" t="s">
        <v>449</v>
      </c>
      <c r="W32" s="8" t="s">
        <v>449</v>
      </c>
      <c r="X32" s="8" t="s">
        <v>449</v>
      </c>
      <c r="Y32" s="8" t="s">
        <v>449</v>
      </c>
      <c r="Z32" s="8" t="s">
        <v>449</v>
      </c>
      <c r="AA32" s="8" t="s">
        <v>449</v>
      </c>
      <c r="AB32" s="8" t="s">
        <v>449</v>
      </c>
      <c r="AC32" s="8" t="s">
        <v>449</v>
      </c>
      <c r="AD32" s="8" t="s">
        <v>449</v>
      </c>
      <c r="AE32" s="8" t="s">
        <v>449</v>
      </c>
      <c r="AF32" s="8" t="s">
        <v>449</v>
      </c>
      <c r="AG32" s="8" t="s">
        <v>449</v>
      </c>
      <c r="AH32" s="8" t="s">
        <v>449</v>
      </c>
      <c r="AI32" s="8" t="s">
        <v>449</v>
      </c>
      <c r="AJ32" s="8" t="s">
        <v>449</v>
      </c>
      <c r="AK32" s="8" t="s">
        <v>449</v>
      </c>
      <c r="AL32" s="8" t="s">
        <v>449</v>
      </c>
      <c r="AM32" s="8" t="s">
        <v>449</v>
      </c>
      <c r="AN32" s="8" t="s">
        <v>449</v>
      </c>
      <c r="AO32" s="8" t="s">
        <v>449</v>
      </c>
      <c r="AP32" s="8" t="s">
        <v>449</v>
      </c>
      <c r="AQ32" s="8" t="s">
        <v>449</v>
      </c>
      <c r="AR32" s="8" t="s">
        <v>449</v>
      </c>
      <c r="AS32" s="8" t="s">
        <v>449</v>
      </c>
      <c r="AT32" s="8" t="s">
        <v>449</v>
      </c>
      <c r="AU32" s="8" t="s">
        <v>449</v>
      </c>
      <c r="AV32" s="8" t="s">
        <v>449</v>
      </c>
      <c r="AW32" s="8" t="s">
        <v>449</v>
      </c>
      <c r="AX32" s="11" t="s">
        <v>433</v>
      </c>
      <c r="AY32" s="11" t="s">
        <v>433</v>
      </c>
      <c r="AZ32" s="8" t="s">
        <v>449</v>
      </c>
      <c r="BA32" s="8" t="s">
        <v>449</v>
      </c>
      <c r="BB32" s="8" t="s">
        <v>449</v>
      </c>
      <c r="BC32" s="8" t="s">
        <v>449</v>
      </c>
      <c r="BD32" s="8" t="s">
        <v>449</v>
      </c>
      <c r="BE32" s="8" t="s">
        <v>449</v>
      </c>
      <c r="BF32" s="8" t="s">
        <v>449</v>
      </c>
      <c r="BG32" s="8" t="s">
        <v>449</v>
      </c>
      <c r="BH32" s="8" t="s">
        <v>449</v>
      </c>
      <c r="BI32" s="8" t="s">
        <v>449</v>
      </c>
      <c r="BJ32" s="8" t="s">
        <v>449</v>
      </c>
      <c r="BK32" s="8" t="s">
        <v>449</v>
      </c>
      <c r="BL32" s="8" t="s">
        <v>449</v>
      </c>
      <c r="BM32" s="8" t="s">
        <v>449</v>
      </c>
    </row>
    <row r="33" spans="1:65">
      <c r="A33" s="8" t="s">
        <v>460</v>
      </c>
      <c r="B33" s="8" t="s">
        <v>460</v>
      </c>
      <c r="C33" s="8" t="s">
        <v>449</v>
      </c>
      <c r="D33" s="11">
        <v>0.02</v>
      </c>
      <c r="E33" s="11" t="s">
        <v>435</v>
      </c>
      <c r="F33" s="11" t="s">
        <v>461</v>
      </c>
      <c r="G33" s="11" t="s">
        <v>435</v>
      </c>
      <c r="H33" s="11" t="s">
        <v>435</v>
      </c>
      <c r="I33" s="11" t="s">
        <v>435</v>
      </c>
      <c r="J33" s="11" t="s">
        <v>435</v>
      </c>
      <c r="K33" s="11" t="s">
        <v>435</v>
      </c>
      <c r="L33" s="11" t="s">
        <v>435</v>
      </c>
      <c r="M33" s="11" t="s">
        <v>435</v>
      </c>
      <c r="N33" s="12" t="s">
        <v>436</v>
      </c>
      <c r="O33" s="13" t="s">
        <v>430</v>
      </c>
      <c r="P33" s="14" t="s">
        <v>431</v>
      </c>
      <c r="Q33" s="15">
        <v>0</v>
      </c>
      <c r="R33" s="11" t="s">
        <v>435</v>
      </c>
      <c r="S33" s="14" t="s">
        <v>431</v>
      </c>
      <c r="T33" s="14" t="s">
        <v>431</v>
      </c>
      <c r="U33" s="15" t="s">
        <v>441</v>
      </c>
      <c r="V33" s="15" t="s">
        <v>434</v>
      </c>
      <c r="W33" s="15" t="s">
        <v>432</v>
      </c>
      <c r="X33" s="15" t="s">
        <v>434</v>
      </c>
      <c r="Y33" s="15" t="s">
        <v>434</v>
      </c>
      <c r="Z33" s="15" t="s">
        <v>434</v>
      </c>
      <c r="AA33" s="14" t="s">
        <v>431</v>
      </c>
      <c r="AB33" s="15" t="s">
        <v>432</v>
      </c>
      <c r="AC33" s="15" t="s">
        <v>434</v>
      </c>
      <c r="AD33" s="15" t="s">
        <v>441</v>
      </c>
      <c r="AE33" s="15" t="s">
        <v>434</v>
      </c>
      <c r="AF33" s="14" t="s">
        <v>439</v>
      </c>
      <c r="AG33" s="15" t="s">
        <v>432</v>
      </c>
      <c r="AH33" s="15">
        <v>0.5</v>
      </c>
      <c r="AI33" s="15" t="s">
        <v>434</v>
      </c>
      <c r="AJ33" s="15" t="s">
        <v>434</v>
      </c>
      <c r="AK33" s="15" t="s">
        <v>434</v>
      </c>
      <c r="AL33" s="11" t="s">
        <v>433</v>
      </c>
      <c r="AM33" s="15" t="s">
        <v>442</v>
      </c>
      <c r="AN33" s="11" t="s">
        <v>443</v>
      </c>
      <c r="AO33" s="11" t="s">
        <v>433</v>
      </c>
      <c r="AP33" s="11" t="s">
        <v>443</v>
      </c>
      <c r="AQ33" s="11" t="s">
        <v>435</v>
      </c>
      <c r="AR33" s="11" t="s">
        <v>443</v>
      </c>
      <c r="AS33" s="11" t="s">
        <v>433</v>
      </c>
      <c r="AT33" s="11" t="s">
        <v>462</v>
      </c>
      <c r="AU33" s="11" t="s">
        <v>435</v>
      </c>
      <c r="AV33" s="11" t="s">
        <v>443</v>
      </c>
      <c r="AW33" s="11" t="s">
        <v>435</v>
      </c>
      <c r="AX33" s="8" t="s">
        <v>449</v>
      </c>
      <c r="AY33" s="8" t="s">
        <v>449</v>
      </c>
      <c r="AZ33" s="8" t="s">
        <v>449</v>
      </c>
      <c r="BA33" s="8" t="s">
        <v>449</v>
      </c>
      <c r="BB33" s="8" t="s">
        <v>449</v>
      </c>
      <c r="BC33" s="8" t="s">
        <v>449</v>
      </c>
      <c r="BD33" s="8" t="s">
        <v>449</v>
      </c>
      <c r="BE33" s="8" t="s">
        <v>449</v>
      </c>
      <c r="BF33" s="8" t="s">
        <v>449</v>
      </c>
      <c r="BG33" s="8" t="s">
        <v>449</v>
      </c>
      <c r="BH33" s="8" t="s">
        <v>449</v>
      </c>
      <c r="BI33" s="8" t="s">
        <v>449</v>
      </c>
      <c r="BJ33" s="8" t="s">
        <v>449</v>
      </c>
      <c r="BK33" s="8" t="s">
        <v>449</v>
      </c>
      <c r="BL33" s="8" t="s">
        <v>449</v>
      </c>
      <c r="BM33" s="8" t="s">
        <v>449</v>
      </c>
    </row>
    <row r="34" spans="1:65">
      <c r="A34" s="8" t="s">
        <v>460</v>
      </c>
      <c r="B34" s="8" t="s">
        <v>460</v>
      </c>
      <c r="C34" s="8" t="s">
        <v>449</v>
      </c>
      <c r="D34" s="8" t="s">
        <v>449</v>
      </c>
      <c r="E34" s="8" t="s">
        <v>449</v>
      </c>
      <c r="F34" s="8" t="s">
        <v>449</v>
      </c>
      <c r="G34" s="8" t="s">
        <v>449</v>
      </c>
      <c r="H34" s="8" t="s">
        <v>449</v>
      </c>
      <c r="I34" s="8" t="s">
        <v>449</v>
      </c>
      <c r="J34" s="8" t="s">
        <v>449</v>
      </c>
      <c r="K34" s="8" t="s">
        <v>449</v>
      </c>
      <c r="L34" s="8" t="s">
        <v>449</v>
      </c>
      <c r="M34" s="8" t="s">
        <v>449</v>
      </c>
      <c r="N34" s="8" t="s">
        <v>449</v>
      </c>
      <c r="O34" s="8" t="s">
        <v>449</v>
      </c>
      <c r="P34" s="8" t="s">
        <v>449</v>
      </c>
      <c r="Q34" s="8" t="s">
        <v>449</v>
      </c>
      <c r="R34" s="8" t="s">
        <v>449</v>
      </c>
      <c r="S34" s="8" t="s">
        <v>449</v>
      </c>
      <c r="T34" s="8" t="s">
        <v>449</v>
      </c>
      <c r="U34" s="8" t="s">
        <v>449</v>
      </c>
      <c r="V34" s="8" t="s">
        <v>449</v>
      </c>
      <c r="W34" s="8" t="s">
        <v>449</v>
      </c>
      <c r="X34" s="8" t="s">
        <v>449</v>
      </c>
      <c r="Y34" s="8" t="s">
        <v>449</v>
      </c>
      <c r="Z34" s="8" t="s">
        <v>449</v>
      </c>
      <c r="AA34" s="8" t="s">
        <v>449</v>
      </c>
      <c r="AB34" s="8" t="s">
        <v>449</v>
      </c>
      <c r="AC34" s="8" t="s">
        <v>449</v>
      </c>
      <c r="AD34" s="8" t="s">
        <v>449</v>
      </c>
      <c r="AE34" s="8" t="s">
        <v>449</v>
      </c>
      <c r="AF34" s="8" t="s">
        <v>449</v>
      </c>
      <c r="AG34" s="8" t="s">
        <v>449</v>
      </c>
      <c r="AH34" s="8" t="s">
        <v>449</v>
      </c>
      <c r="AI34" s="8" t="s">
        <v>449</v>
      </c>
      <c r="AJ34" s="8" t="s">
        <v>449</v>
      </c>
      <c r="AK34" s="8" t="s">
        <v>449</v>
      </c>
      <c r="AL34" s="8" t="s">
        <v>449</v>
      </c>
      <c r="AM34" s="8" t="s">
        <v>449</v>
      </c>
      <c r="AN34" s="8" t="s">
        <v>449</v>
      </c>
      <c r="AO34" s="8" t="s">
        <v>449</v>
      </c>
      <c r="AP34" s="8" t="s">
        <v>449</v>
      </c>
      <c r="AQ34" s="8" t="s">
        <v>449</v>
      </c>
      <c r="AR34" s="8" t="s">
        <v>449</v>
      </c>
      <c r="AS34" s="8" t="s">
        <v>449</v>
      </c>
      <c r="AT34" s="8" t="s">
        <v>449</v>
      </c>
      <c r="AU34" s="8" t="s">
        <v>449</v>
      </c>
      <c r="AV34" s="8" t="s">
        <v>449</v>
      </c>
      <c r="AW34" s="8" t="s">
        <v>449</v>
      </c>
      <c r="AX34" s="8" t="s">
        <v>449</v>
      </c>
      <c r="AY34" s="8" t="s">
        <v>449</v>
      </c>
      <c r="AZ34" s="15" t="s">
        <v>434</v>
      </c>
      <c r="BA34" s="15" t="s">
        <v>434</v>
      </c>
      <c r="BB34" s="15" t="s">
        <v>434</v>
      </c>
      <c r="BC34" s="14" t="s">
        <v>431</v>
      </c>
      <c r="BD34" s="15" t="s">
        <v>434</v>
      </c>
      <c r="BE34" s="15">
        <v>0.8</v>
      </c>
      <c r="BF34" s="15" t="s">
        <v>434</v>
      </c>
      <c r="BG34" s="15" t="s">
        <v>434</v>
      </c>
      <c r="BH34" s="15" t="s">
        <v>434</v>
      </c>
      <c r="BI34" s="15" t="s">
        <v>434</v>
      </c>
      <c r="BJ34" s="15" t="s">
        <v>432</v>
      </c>
      <c r="BK34" s="11" t="s">
        <v>435</v>
      </c>
      <c r="BL34" s="15" t="s">
        <v>434</v>
      </c>
      <c r="BM34" s="15" t="s">
        <v>432</v>
      </c>
    </row>
    <row r="35" spans="1:65">
      <c r="A35" s="8" t="s">
        <v>463</v>
      </c>
    </row>
    <row r="36" spans="1:65">
      <c r="A36" s="8" t="s">
        <v>464</v>
      </c>
      <c r="B36" s="8" t="s">
        <v>465</v>
      </c>
      <c r="C36" s="10" t="s">
        <v>449</v>
      </c>
      <c r="D36" s="11">
        <v>71.33</v>
      </c>
      <c r="E36" s="11">
        <v>14.13</v>
      </c>
      <c r="F36" s="11">
        <v>3.05</v>
      </c>
      <c r="G36" s="11">
        <v>0.81</v>
      </c>
      <c r="H36" s="11">
        <v>2.54</v>
      </c>
      <c r="I36" s="11">
        <v>4.28</v>
      </c>
      <c r="J36" s="11">
        <v>2.23</v>
      </c>
      <c r="K36" s="11">
        <v>0.35</v>
      </c>
      <c r="L36" s="11">
        <v>0.09</v>
      </c>
      <c r="M36" s="11">
        <v>0.08</v>
      </c>
      <c r="N36" s="12" t="s">
        <v>436</v>
      </c>
      <c r="O36" s="13" t="s">
        <v>430</v>
      </c>
      <c r="P36" s="14">
        <v>7</v>
      </c>
      <c r="Q36" s="15">
        <v>1</v>
      </c>
      <c r="R36" s="11">
        <v>99.94</v>
      </c>
      <c r="S36" s="14">
        <v>841</v>
      </c>
      <c r="T36" s="14" t="s">
        <v>431</v>
      </c>
      <c r="U36" s="15">
        <v>3.9</v>
      </c>
      <c r="V36" s="15">
        <v>0.3</v>
      </c>
      <c r="W36" s="15">
        <v>12.7</v>
      </c>
      <c r="X36" s="15">
        <v>3.5</v>
      </c>
      <c r="Y36" s="15">
        <v>6.8</v>
      </c>
      <c r="Z36" s="15">
        <v>44.1</v>
      </c>
      <c r="AA36" s="14" t="s">
        <v>431</v>
      </c>
      <c r="AB36" s="15">
        <v>219.5</v>
      </c>
      <c r="AC36" s="15">
        <v>0.4</v>
      </c>
      <c r="AD36" s="15">
        <v>3</v>
      </c>
      <c r="AE36" s="15">
        <v>1.4</v>
      </c>
      <c r="AF36" s="14">
        <v>34</v>
      </c>
      <c r="AG36" s="15" t="s">
        <v>432</v>
      </c>
      <c r="AH36" s="15">
        <v>142.80000000000001</v>
      </c>
      <c r="AI36" s="15">
        <v>17.5</v>
      </c>
      <c r="AJ36" s="15">
        <v>13.6</v>
      </c>
      <c r="AK36" s="15">
        <v>26.5</v>
      </c>
      <c r="AL36" s="11">
        <v>3.09</v>
      </c>
      <c r="AM36" s="15">
        <v>11.7</v>
      </c>
      <c r="AN36" s="11">
        <v>2.5299999999999998</v>
      </c>
      <c r="AO36" s="11">
        <v>0.78</v>
      </c>
      <c r="AP36" s="11">
        <v>2.64</v>
      </c>
      <c r="AQ36" s="11">
        <v>0.41</v>
      </c>
      <c r="AR36" s="11">
        <v>2.81</v>
      </c>
      <c r="AS36" s="11">
        <v>0.59</v>
      </c>
      <c r="AT36" s="11">
        <v>1.85</v>
      </c>
      <c r="AU36" s="11">
        <v>0.28000000000000003</v>
      </c>
      <c r="AV36" s="11">
        <v>2.08</v>
      </c>
      <c r="AW36" s="11">
        <v>0.35</v>
      </c>
      <c r="AX36" s="11">
        <v>0.03</v>
      </c>
      <c r="AY36" s="11" t="s">
        <v>433</v>
      </c>
      <c r="AZ36" s="15">
        <v>0.4</v>
      </c>
      <c r="BA36" s="15">
        <v>4.5</v>
      </c>
      <c r="BB36" s="15">
        <v>1.3</v>
      </c>
      <c r="BC36" s="14">
        <v>31</v>
      </c>
      <c r="BD36" s="15">
        <v>0.7</v>
      </c>
      <c r="BE36" s="15">
        <v>1.1000000000000001</v>
      </c>
      <c r="BF36" s="15" t="s">
        <v>434</v>
      </c>
      <c r="BG36" s="15" t="s">
        <v>434</v>
      </c>
      <c r="BH36" s="15" t="s">
        <v>434</v>
      </c>
      <c r="BI36" s="15" t="s">
        <v>434</v>
      </c>
      <c r="BJ36" s="15" t="s">
        <v>432</v>
      </c>
      <c r="BK36" s="11" t="s">
        <v>435</v>
      </c>
      <c r="BL36" s="15" t="s">
        <v>434</v>
      </c>
      <c r="BM36" s="15" t="s">
        <v>432</v>
      </c>
    </row>
    <row r="37" spans="1:65">
      <c r="A37" s="8" t="s">
        <v>464</v>
      </c>
      <c r="B37" s="8" t="s">
        <v>465</v>
      </c>
      <c r="C37" s="10" t="s">
        <v>449</v>
      </c>
      <c r="D37" s="11">
        <v>70.94</v>
      </c>
      <c r="E37" s="11">
        <v>14.13</v>
      </c>
      <c r="F37" s="11">
        <v>3.02</v>
      </c>
      <c r="G37" s="11">
        <v>0.8</v>
      </c>
      <c r="H37" s="11">
        <v>2.58</v>
      </c>
      <c r="I37" s="11">
        <v>4.21</v>
      </c>
      <c r="J37" s="11">
        <v>2.23</v>
      </c>
      <c r="K37" s="11">
        <v>0.35</v>
      </c>
      <c r="L37" s="11">
        <v>0.09</v>
      </c>
      <c r="M37" s="11">
        <v>0.08</v>
      </c>
      <c r="N37" s="12" t="s">
        <v>436</v>
      </c>
      <c r="O37" s="13" t="s">
        <v>430</v>
      </c>
      <c r="P37" s="14">
        <v>7</v>
      </c>
      <c r="Q37" s="15">
        <v>1.4</v>
      </c>
      <c r="R37" s="11">
        <v>99.94</v>
      </c>
      <c r="S37" s="14">
        <v>843</v>
      </c>
      <c r="T37" s="14" t="s">
        <v>431</v>
      </c>
      <c r="U37" s="15">
        <v>3.5</v>
      </c>
      <c r="V37" s="15">
        <v>0.3</v>
      </c>
      <c r="W37" s="15">
        <v>11.6</v>
      </c>
      <c r="X37" s="15">
        <v>3.3</v>
      </c>
      <c r="Y37" s="15">
        <v>6</v>
      </c>
      <c r="Z37" s="15">
        <v>43.7</v>
      </c>
      <c r="AA37" s="14" t="s">
        <v>431</v>
      </c>
      <c r="AB37" s="15">
        <v>215.9</v>
      </c>
      <c r="AC37" s="15">
        <v>0.4</v>
      </c>
      <c r="AD37" s="15">
        <v>3</v>
      </c>
      <c r="AE37" s="15">
        <v>1.3</v>
      </c>
      <c r="AF37" s="14">
        <v>33</v>
      </c>
      <c r="AG37" s="15">
        <v>0.6</v>
      </c>
      <c r="AH37" s="15">
        <v>130.4</v>
      </c>
      <c r="AI37" s="15">
        <v>16.8</v>
      </c>
      <c r="AJ37" s="15">
        <v>12.7</v>
      </c>
      <c r="AK37" s="15">
        <v>24.4</v>
      </c>
      <c r="AL37" s="11">
        <v>2.83</v>
      </c>
      <c r="AM37" s="15">
        <v>11.4</v>
      </c>
      <c r="AN37" s="11">
        <v>2.4900000000000002</v>
      </c>
      <c r="AO37" s="11">
        <v>0.74</v>
      </c>
      <c r="AP37" s="11">
        <v>2.65</v>
      </c>
      <c r="AQ37" s="11">
        <v>0.42</v>
      </c>
      <c r="AR37" s="11">
        <v>2.61</v>
      </c>
      <c r="AS37" s="11">
        <v>0.56999999999999995</v>
      </c>
      <c r="AT37" s="11">
        <v>1.88</v>
      </c>
      <c r="AU37" s="11">
        <v>0.31</v>
      </c>
      <c r="AV37" s="11">
        <v>2.13</v>
      </c>
      <c r="AW37" s="11">
        <v>0.36</v>
      </c>
      <c r="AX37" s="11">
        <v>0.03</v>
      </c>
      <c r="AY37" s="11" t="s">
        <v>433</v>
      </c>
      <c r="AZ37" s="15">
        <v>0.4</v>
      </c>
      <c r="BA37" s="15">
        <v>5.6</v>
      </c>
      <c r="BB37" s="15">
        <v>1.3</v>
      </c>
      <c r="BC37" s="14">
        <v>33</v>
      </c>
      <c r="BD37" s="15">
        <v>1.1000000000000001</v>
      </c>
      <c r="BE37" s="15">
        <v>1.3</v>
      </c>
      <c r="BF37" s="15" t="s">
        <v>434</v>
      </c>
      <c r="BG37" s="15" t="s">
        <v>434</v>
      </c>
      <c r="BH37" s="15" t="s">
        <v>434</v>
      </c>
      <c r="BI37" s="15" t="s">
        <v>434</v>
      </c>
      <c r="BJ37" s="15">
        <v>0.5</v>
      </c>
      <c r="BK37" s="11" t="s">
        <v>435</v>
      </c>
      <c r="BL37" s="15" t="s">
        <v>434</v>
      </c>
      <c r="BM37" s="15" t="s">
        <v>432</v>
      </c>
    </row>
  </sheetData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5"/>
  <sheetViews>
    <sheetView zoomScale="75" workbookViewId="0">
      <selection activeCell="L39" sqref="L39"/>
    </sheetView>
  </sheetViews>
  <sheetFormatPr defaultColWidth="12.42578125" defaultRowHeight="18"/>
  <cols>
    <col min="1" max="1" width="21.7109375" style="17" customWidth="1"/>
    <col min="2" max="2" width="12.42578125" style="17" customWidth="1"/>
    <col min="3" max="3" width="26.140625" style="17" customWidth="1"/>
    <col min="4" max="4" width="20.85546875" style="22" bestFit="1" customWidth="1"/>
    <col min="5" max="5" width="18.140625" style="22" customWidth="1"/>
    <col min="6" max="6" width="16.7109375" style="22" customWidth="1"/>
    <col min="7" max="7" width="15.28515625" style="22" customWidth="1"/>
    <col min="8" max="8" width="18.85546875" style="22" customWidth="1"/>
    <col min="9" max="9" width="19.28515625" style="22" customWidth="1"/>
    <col min="10" max="10" width="20.140625" style="22" customWidth="1"/>
    <col min="11" max="11" width="13" style="17" bestFit="1" customWidth="1"/>
    <col min="12" max="12" width="16.28515625" style="17" bestFit="1" customWidth="1"/>
    <col min="13" max="13" width="14.7109375" style="17" bestFit="1" customWidth="1"/>
    <col min="14" max="18" width="13" style="17" bestFit="1" customWidth="1"/>
    <col min="19" max="232" width="12.42578125" style="17"/>
    <col min="233" max="233" width="21.7109375" style="17" customWidth="1"/>
    <col min="234" max="234" width="12.42578125" style="17" customWidth="1"/>
    <col min="235" max="235" width="26.140625" style="17" customWidth="1"/>
    <col min="236" max="236" width="14.7109375" style="17" customWidth="1"/>
    <col min="237" max="238" width="20.85546875" style="17" bestFit="1" customWidth="1"/>
    <col min="239" max="239" width="19.28515625" style="17" bestFit="1" customWidth="1"/>
    <col min="240" max="240" width="20.85546875" style="17" bestFit="1" customWidth="1"/>
    <col min="241" max="241" width="18.5703125" style="17" customWidth="1"/>
    <col min="242" max="242" width="18.85546875" style="17" customWidth="1"/>
    <col min="243" max="243" width="17.42578125" style="17" customWidth="1"/>
    <col min="244" max="244" width="21" style="17" customWidth="1"/>
    <col min="245" max="245" width="22.140625" style="17" customWidth="1"/>
    <col min="246" max="246" width="17.140625" style="17" customWidth="1"/>
    <col min="247" max="251" width="20.85546875" style="17" bestFit="1" customWidth="1"/>
    <col min="252" max="252" width="18.140625" style="17" customWidth="1"/>
    <col min="253" max="253" width="16.7109375" style="17" customWidth="1"/>
    <col min="254" max="254" width="15.28515625" style="17" customWidth="1"/>
    <col min="255" max="255" width="18.85546875" style="17" customWidth="1"/>
    <col min="256" max="256" width="19.28515625" style="17" customWidth="1"/>
    <col min="257" max="257" width="16.5703125" style="17" customWidth="1"/>
    <col min="258" max="258" width="20.140625" style="17" customWidth="1"/>
    <col min="259" max="259" width="19" style="17" customWidth="1"/>
    <col min="260" max="260" width="18.140625" style="17" customWidth="1"/>
    <col min="261" max="261" width="16.5703125" style="17" customWidth="1"/>
    <col min="262" max="262" width="17.140625" style="17" customWidth="1"/>
    <col min="263" max="263" width="18.140625" style="17" customWidth="1"/>
    <col min="264" max="264" width="17.42578125" style="17" customWidth="1"/>
    <col min="265" max="265" width="20.85546875" style="17" customWidth="1"/>
    <col min="266" max="267" width="13" style="17" bestFit="1" customWidth="1"/>
    <col min="268" max="268" width="16.28515625" style="17" bestFit="1" customWidth="1"/>
    <col min="269" max="269" width="14.7109375" style="17" bestFit="1" customWidth="1"/>
    <col min="270" max="274" width="13" style="17" bestFit="1" customWidth="1"/>
    <col min="275" max="488" width="12.42578125" style="17"/>
    <col min="489" max="489" width="21.7109375" style="17" customWidth="1"/>
    <col min="490" max="490" width="12.42578125" style="17" customWidth="1"/>
    <col min="491" max="491" width="26.140625" style="17" customWidth="1"/>
    <col min="492" max="492" width="14.7109375" style="17" customWidth="1"/>
    <col min="493" max="494" width="20.85546875" style="17" bestFit="1" customWidth="1"/>
    <col min="495" max="495" width="19.28515625" style="17" bestFit="1" customWidth="1"/>
    <col min="496" max="496" width="20.85546875" style="17" bestFit="1" customWidth="1"/>
    <col min="497" max="497" width="18.5703125" style="17" customWidth="1"/>
    <col min="498" max="498" width="18.85546875" style="17" customWidth="1"/>
    <col min="499" max="499" width="17.42578125" style="17" customWidth="1"/>
    <col min="500" max="500" width="21" style="17" customWidth="1"/>
    <col min="501" max="501" width="22.140625" style="17" customWidth="1"/>
    <col min="502" max="502" width="17.140625" style="17" customWidth="1"/>
    <col min="503" max="507" width="20.85546875" style="17" bestFit="1" customWidth="1"/>
    <col min="508" max="508" width="18.140625" style="17" customWidth="1"/>
    <col min="509" max="509" width="16.7109375" style="17" customWidth="1"/>
    <col min="510" max="510" width="15.28515625" style="17" customWidth="1"/>
    <col min="511" max="511" width="18.85546875" style="17" customWidth="1"/>
    <col min="512" max="512" width="19.28515625" style="17" customWidth="1"/>
    <col min="513" max="513" width="16.5703125" style="17" customWidth="1"/>
    <col min="514" max="514" width="20.140625" style="17" customWidth="1"/>
    <col min="515" max="515" width="19" style="17" customWidth="1"/>
    <col min="516" max="516" width="18.140625" style="17" customWidth="1"/>
    <col min="517" max="517" width="16.5703125" style="17" customWidth="1"/>
    <col min="518" max="518" width="17.140625" style="17" customWidth="1"/>
    <col min="519" max="519" width="18.140625" style="17" customWidth="1"/>
    <col min="520" max="520" width="17.42578125" style="17" customWidth="1"/>
    <col min="521" max="521" width="20.85546875" style="17" customWidth="1"/>
    <col min="522" max="523" width="13" style="17" bestFit="1" customWidth="1"/>
    <col min="524" max="524" width="16.28515625" style="17" bestFit="1" customWidth="1"/>
    <col min="525" max="525" width="14.7109375" style="17" bestFit="1" customWidth="1"/>
    <col min="526" max="530" width="13" style="17" bestFit="1" customWidth="1"/>
    <col min="531" max="744" width="12.42578125" style="17"/>
    <col min="745" max="745" width="21.7109375" style="17" customWidth="1"/>
    <col min="746" max="746" width="12.42578125" style="17" customWidth="1"/>
    <col min="747" max="747" width="26.140625" style="17" customWidth="1"/>
    <col min="748" max="748" width="14.7109375" style="17" customWidth="1"/>
    <col min="749" max="750" width="20.85546875" style="17" bestFit="1" customWidth="1"/>
    <col min="751" max="751" width="19.28515625" style="17" bestFit="1" customWidth="1"/>
    <col min="752" max="752" width="20.85546875" style="17" bestFit="1" customWidth="1"/>
    <col min="753" max="753" width="18.5703125" style="17" customWidth="1"/>
    <col min="754" max="754" width="18.85546875" style="17" customWidth="1"/>
    <col min="755" max="755" width="17.42578125" style="17" customWidth="1"/>
    <col min="756" max="756" width="21" style="17" customWidth="1"/>
    <col min="757" max="757" width="22.140625" style="17" customWidth="1"/>
    <col min="758" max="758" width="17.140625" style="17" customWidth="1"/>
    <col min="759" max="763" width="20.85546875" style="17" bestFit="1" customWidth="1"/>
    <col min="764" max="764" width="18.140625" style="17" customWidth="1"/>
    <col min="765" max="765" width="16.7109375" style="17" customWidth="1"/>
    <col min="766" max="766" width="15.28515625" style="17" customWidth="1"/>
    <col min="767" max="767" width="18.85546875" style="17" customWidth="1"/>
    <col min="768" max="768" width="19.28515625" style="17" customWidth="1"/>
    <col min="769" max="769" width="16.5703125" style="17" customWidth="1"/>
    <col min="770" max="770" width="20.140625" style="17" customWidth="1"/>
    <col min="771" max="771" width="19" style="17" customWidth="1"/>
    <col min="772" max="772" width="18.140625" style="17" customWidth="1"/>
    <col min="773" max="773" width="16.5703125" style="17" customWidth="1"/>
    <col min="774" max="774" width="17.140625" style="17" customWidth="1"/>
    <col min="775" max="775" width="18.140625" style="17" customWidth="1"/>
    <col min="776" max="776" width="17.42578125" style="17" customWidth="1"/>
    <col min="777" max="777" width="20.85546875" style="17" customWidth="1"/>
    <col min="778" max="779" width="13" style="17" bestFit="1" customWidth="1"/>
    <col min="780" max="780" width="16.28515625" style="17" bestFit="1" customWidth="1"/>
    <col min="781" max="781" width="14.7109375" style="17" bestFit="1" customWidth="1"/>
    <col min="782" max="786" width="13" style="17" bestFit="1" customWidth="1"/>
    <col min="787" max="1000" width="12.42578125" style="17"/>
    <col min="1001" max="1001" width="21.7109375" style="17" customWidth="1"/>
    <col min="1002" max="1002" width="12.42578125" style="17" customWidth="1"/>
    <col min="1003" max="1003" width="26.140625" style="17" customWidth="1"/>
    <col min="1004" max="1004" width="14.7109375" style="17" customWidth="1"/>
    <col min="1005" max="1006" width="20.85546875" style="17" bestFit="1" customWidth="1"/>
    <col min="1007" max="1007" width="19.28515625" style="17" bestFit="1" customWidth="1"/>
    <col min="1008" max="1008" width="20.85546875" style="17" bestFit="1" customWidth="1"/>
    <col min="1009" max="1009" width="18.5703125" style="17" customWidth="1"/>
    <col min="1010" max="1010" width="18.85546875" style="17" customWidth="1"/>
    <col min="1011" max="1011" width="17.42578125" style="17" customWidth="1"/>
    <col min="1012" max="1012" width="21" style="17" customWidth="1"/>
    <col min="1013" max="1013" width="22.140625" style="17" customWidth="1"/>
    <col min="1014" max="1014" width="17.140625" style="17" customWidth="1"/>
    <col min="1015" max="1019" width="20.85546875" style="17" bestFit="1" customWidth="1"/>
    <col min="1020" max="1020" width="18.140625" style="17" customWidth="1"/>
    <col min="1021" max="1021" width="16.7109375" style="17" customWidth="1"/>
    <col min="1022" max="1022" width="15.28515625" style="17" customWidth="1"/>
    <col min="1023" max="1023" width="18.85546875" style="17" customWidth="1"/>
    <col min="1024" max="1024" width="19.28515625" style="17" customWidth="1"/>
    <col min="1025" max="1025" width="16.5703125" style="17" customWidth="1"/>
    <col min="1026" max="1026" width="20.140625" style="17" customWidth="1"/>
    <col min="1027" max="1027" width="19" style="17" customWidth="1"/>
    <col min="1028" max="1028" width="18.140625" style="17" customWidth="1"/>
    <col min="1029" max="1029" width="16.5703125" style="17" customWidth="1"/>
    <col min="1030" max="1030" width="17.140625" style="17" customWidth="1"/>
    <col min="1031" max="1031" width="18.140625" style="17" customWidth="1"/>
    <col min="1032" max="1032" width="17.42578125" style="17" customWidth="1"/>
    <col min="1033" max="1033" width="20.85546875" style="17" customWidth="1"/>
    <col min="1034" max="1035" width="13" style="17" bestFit="1" customWidth="1"/>
    <col min="1036" max="1036" width="16.28515625" style="17" bestFit="1" customWidth="1"/>
    <col min="1037" max="1037" width="14.7109375" style="17" bestFit="1" customWidth="1"/>
    <col min="1038" max="1042" width="13" style="17" bestFit="1" customWidth="1"/>
    <col min="1043" max="1256" width="12.42578125" style="17"/>
    <col min="1257" max="1257" width="21.7109375" style="17" customWidth="1"/>
    <col min="1258" max="1258" width="12.42578125" style="17" customWidth="1"/>
    <col min="1259" max="1259" width="26.140625" style="17" customWidth="1"/>
    <col min="1260" max="1260" width="14.7109375" style="17" customWidth="1"/>
    <col min="1261" max="1262" width="20.85546875" style="17" bestFit="1" customWidth="1"/>
    <col min="1263" max="1263" width="19.28515625" style="17" bestFit="1" customWidth="1"/>
    <col min="1264" max="1264" width="20.85546875" style="17" bestFit="1" customWidth="1"/>
    <col min="1265" max="1265" width="18.5703125" style="17" customWidth="1"/>
    <col min="1266" max="1266" width="18.85546875" style="17" customWidth="1"/>
    <col min="1267" max="1267" width="17.42578125" style="17" customWidth="1"/>
    <col min="1268" max="1268" width="21" style="17" customWidth="1"/>
    <col min="1269" max="1269" width="22.140625" style="17" customWidth="1"/>
    <col min="1270" max="1270" width="17.140625" style="17" customWidth="1"/>
    <col min="1271" max="1275" width="20.85546875" style="17" bestFit="1" customWidth="1"/>
    <col min="1276" max="1276" width="18.140625" style="17" customWidth="1"/>
    <col min="1277" max="1277" width="16.7109375" style="17" customWidth="1"/>
    <col min="1278" max="1278" width="15.28515625" style="17" customWidth="1"/>
    <col min="1279" max="1279" width="18.85546875" style="17" customWidth="1"/>
    <col min="1280" max="1280" width="19.28515625" style="17" customWidth="1"/>
    <col min="1281" max="1281" width="16.5703125" style="17" customWidth="1"/>
    <col min="1282" max="1282" width="20.140625" style="17" customWidth="1"/>
    <col min="1283" max="1283" width="19" style="17" customWidth="1"/>
    <col min="1284" max="1284" width="18.140625" style="17" customWidth="1"/>
    <col min="1285" max="1285" width="16.5703125" style="17" customWidth="1"/>
    <col min="1286" max="1286" width="17.140625" style="17" customWidth="1"/>
    <col min="1287" max="1287" width="18.140625" style="17" customWidth="1"/>
    <col min="1288" max="1288" width="17.42578125" style="17" customWidth="1"/>
    <col min="1289" max="1289" width="20.85546875" style="17" customWidth="1"/>
    <col min="1290" max="1291" width="13" style="17" bestFit="1" customWidth="1"/>
    <col min="1292" max="1292" width="16.28515625" style="17" bestFit="1" customWidth="1"/>
    <col min="1293" max="1293" width="14.7109375" style="17" bestFit="1" customWidth="1"/>
    <col min="1294" max="1298" width="13" style="17" bestFit="1" customWidth="1"/>
    <col min="1299" max="1512" width="12.42578125" style="17"/>
    <col min="1513" max="1513" width="21.7109375" style="17" customWidth="1"/>
    <col min="1514" max="1514" width="12.42578125" style="17" customWidth="1"/>
    <col min="1515" max="1515" width="26.140625" style="17" customWidth="1"/>
    <col min="1516" max="1516" width="14.7109375" style="17" customWidth="1"/>
    <col min="1517" max="1518" width="20.85546875" style="17" bestFit="1" customWidth="1"/>
    <col min="1519" max="1519" width="19.28515625" style="17" bestFit="1" customWidth="1"/>
    <col min="1520" max="1520" width="20.85546875" style="17" bestFit="1" customWidth="1"/>
    <col min="1521" max="1521" width="18.5703125" style="17" customWidth="1"/>
    <col min="1522" max="1522" width="18.85546875" style="17" customWidth="1"/>
    <col min="1523" max="1523" width="17.42578125" style="17" customWidth="1"/>
    <col min="1524" max="1524" width="21" style="17" customWidth="1"/>
    <col min="1525" max="1525" width="22.140625" style="17" customWidth="1"/>
    <col min="1526" max="1526" width="17.140625" style="17" customWidth="1"/>
    <col min="1527" max="1531" width="20.85546875" style="17" bestFit="1" customWidth="1"/>
    <col min="1532" max="1532" width="18.140625" style="17" customWidth="1"/>
    <col min="1533" max="1533" width="16.7109375" style="17" customWidth="1"/>
    <col min="1534" max="1534" width="15.28515625" style="17" customWidth="1"/>
    <col min="1535" max="1535" width="18.85546875" style="17" customWidth="1"/>
    <col min="1536" max="1536" width="19.28515625" style="17" customWidth="1"/>
    <col min="1537" max="1537" width="16.5703125" style="17" customWidth="1"/>
    <col min="1538" max="1538" width="20.140625" style="17" customWidth="1"/>
    <col min="1539" max="1539" width="19" style="17" customWidth="1"/>
    <col min="1540" max="1540" width="18.140625" style="17" customWidth="1"/>
    <col min="1541" max="1541" width="16.5703125" style="17" customWidth="1"/>
    <col min="1542" max="1542" width="17.140625" style="17" customWidth="1"/>
    <col min="1543" max="1543" width="18.140625" style="17" customWidth="1"/>
    <col min="1544" max="1544" width="17.42578125" style="17" customWidth="1"/>
    <col min="1545" max="1545" width="20.85546875" style="17" customWidth="1"/>
    <col min="1546" max="1547" width="13" style="17" bestFit="1" customWidth="1"/>
    <col min="1548" max="1548" width="16.28515625" style="17" bestFit="1" customWidth="1"/>
    <col min="1549" max="1549" width="14.7109375" style="17" bestFit="1" customWidth="1"/>
    <col min="1550" max="1554" width="13" style="17" bestFit="1" customWidth="1"/>
    <col min="1555" max="1768" width="12.42578125" style="17"/>
    <col min="1769" max="1769" width="21.7109375" style="17" customWidth="1"/>
    <col min="1770" max="1770" width="12.42578125" style="17" customWidth="1"/>
    <col min="1771" max="1771" width="26.140625" style="17" customWidth="1"/>
    <col min="1772" max="1772" width="14.7109375" style="17" customWidth="1"/>
    <col min="1773" max="1774" width="20.85546875" style="17" bestFit="1" customWidth="1"/>
    <col min="1775" max="1775" width="19.28515625" style="17" bestFit="1" customWidth="1"/>
    <col min="1776" max="1776" width="20.85546875" style="17" bestFit="1" customWidth="1"/>
    <col min="1777" max="1777" width="18.5703125" style="17" customWidth="1"/>
    <col min="1778" max="1778" width="18.85546875" style="17" customWidth="1"/>
    <col min="1779" max="1779" width="17.42578125" style="17" customWidth="1"/>
    <col min="1780" max="1780" width="21" style="17" customWidth="1"/>
    <col min="1781" max="1781" width="22.140625" style="17" customWidth="1"/>
    <col min="1782" max="1782" width="17.140625" style="17" customWidth="1"/>
    <col min="1783" max="1787" width="20.85546875" style="17" bestFit="1" customWidth="1"/>
    <col min="1788" max="1788" width="18.140625" style="17" customWidth="1"/>
    <col min="1789" max="1789" width="16.7109375" style="17" customWidth="1"/>
    <col min="1790" max="1790" width="15.28515625" style="17" customWidth="1"/>
    <col min="1791" max="1791" width="18.85546875" style="17" customWidth="1"/>
    <col min="1792" max="1792" width="19.28515625" style="17" customWidth="1"/>
    <col min="1793" max="1793" width="16.5703125" style="17" customWidth="1"/>
    <col min="1794" max="1794" width="20.140625" style="17" customWidth="1"/>
    <col min="1795" max="1795" width="19" style="17" customWidth="1"/>
    <col min="1796" max="1796" width="18.140625" style="17" customWidth="1"/>
    <col min="1797" max="1797" width="16.5703125" style="17" customWidth="1"/>
    <col min="1798" max="1798" width="17.140625" style="17" customWidth="1"/>
    <col min="1799" max="1799" width="18.140625" style="17" customWidth="1"/>
    <col min="1800" max="1800" width="17.42578125" style="17" customWidth="1"/>
    <col min="1801" max="1801" width="20.85546875" style="17" customWidth="1"/>
    <col min="1802" max="1803" width="13" style="17" bestFit="1" customWidth="1"/>
    <col min="1804" max="1804" width="16.28515625" style="17" bestFit="1" customWidth="1"/>
    <col min="1805" max="1805" width="14.7109375" style="17" bestFit="1" customWidth="1"/>
    <col min="1806" max="1810" width="13" style="17" bestFit="1" customWidth="1"/>
    <col min="1811" max="2024" width="12.42578125" style="17"/>
    <col min="2025" max="2025" width="21.7109375" style="17" customWidth="1"/>
    <col min="2026" max="2026" width="12.42578125" style="17" customWidth="1"/>
    <col min="2027" max="2027" width="26.140625" style="17" customWidth="1"/>
    <col min="2028" max="2028" width="14.7109375" style="17" customWidth="1"/>
    <col min="2029" max="2030" width="20.85546875" style="17" bestFit="1" customWidth="1"/>
    <col min="2031" max="2031" width="19.28515625" style="17" bestFit="1" customWidth="1"/>
    <col min="2032" max="2032" width="20.85546875" style="17" bestFit="1" customWidth="1"/>
    <col min="2033" max="2033" width="18.5703125" style="17" customWidth="1"/>
    <col min="2034" max="2034" width="18.85546875" style="17" customWidth="1"/>
    <col min="2035" max="2035" width="17.42578125" style="17" customWidth="1"/>
    <col min="2036" max="2036" width="21" style="17" customWidth="1"/>
    <col min="2037" max="2037" width="22.140625" style="17" customWidth="1"/>
    <col min="2038" max="2038" width="17.140625" style="17" customWidth="1"/>
    <col min="2039" max="2043" width="20.85546875" style="17" bestFit="1" customWidth="1"/>
    <col min="2044" max="2044" width="18.140625" style="17" customWidth="1"/>
    <col min="2045" max="2045" width="16.7109375" style="17" customWidth="1"/>
    <col min="2046" max="2046" width="15.28515625" style="17" customWidth="1"/>
    <col min="2047" max="2047" width="18.85546875" style="17" customWidth="1"/>
    <col min="2048" max="2048" width="19.28515625" style="17" customWidth="1"/>
    <col min="2049" max="2049" width="16.5703125" style="17" customWidth="1"/>
    <col min="2050" max="2050" width="20.140625" style="17" customWidth="1"/>
    <col min="2051" max="2051" width="19" style="17" customWidth="1"/>
    <col min="2052" max="2052" width="18.140625" style="17" customWidth="1"/>
    <col min="2053" max="2053" width="16.5703125" style="17" customWidth="1"/>
    <col min="2054" max="2054" width="17.140625" style="17" customWidth="1"/>
    <col min="2055" max="2055" width="18.140625" style="17" customWidth="1"/>
    <col min="2056" max="2056" width="17.42578125" style="17" customWidth="1"/>
    <col min="2057" max="2057" width="20.85546875" style="17" customWidth="1"/>
    <col min="2058" max="2059" width="13" style="17" bestFit="1" customWidth="1"/>
    <col min="2060" max="2060" width="16.28515625" style="17" bestFit="1" customWidth="1"/>
    <col min="2061" max="2061" width="14.7109375" style="17" bestFit="1" customWidth="1"/>
    <col min="2062" max="2066" width="13" style="17" bestFit="1" customWidth="1"/>
    <col min="2067" max="2280" width="12.42578125" style="17"/>
    <col min="2281" max="2281" width="21.7109375" style="17" customWidth="1"/>
    <col min="2282" max="2282" width="12.42578125" style="17" customWidth="1"/>
    <col min="2283" max="2283" width="26.140625" style="17" customWidth="1"/>
    <col min="2284" max="2284" width="14.7109375" style="17" customWidth="1"/>
    <col min="2285" max="2286" width="20.85546875" style="17" bestFit="1" customWidth="1"/>
    <col min="2287" max="2287" width="19.28515625" style="17" bestFit="1" customWidth="1"/>
    <col min="2288" max="2288" width="20.85546875" style="17" bestFit="1" customWidth="1"/>
    <col min="2289" max="2289" width="18.5703125" style="17" customWidth="1"/>
    <col min="2290" max="2290" width="18.85546875" style="17" customWidth="1"/>
    <col min="2291" max="2291" width="17.42578125" style="17" customWidth="1"/>
    <col min="2292" max="2292" width="21" style="17" customWidth="1"/>
    <col min="2293" max="2293" width="22.140625" style="17" customWidth="1"/>
    <col min="2294" max="2294" width="17.140625" style="17" customWidth="1"/>
    <col min="2295" max="2299" width="20.85546875" style="17" bestFit="1" customWidth="1"/>
    <col min="2300" max="2300" width="18.140625" style="17" customWidth="1"/>
    <col min="2301" max="2301" width="16.7109375" style="17" customWidth="1"/>
    <col min="2302" max="2302" width="15.28515625" style="17" customWidth="1"/>
    <col min="2303" max="2303" width="18.85546875" style="17" customWidth="1"/>
    <col min="2304" max="2304" width="19.28515625" style="17" customWidth="1"/>
    <col min="2305" max="2305" width="16.5703125" style="17" customWidth="1"/>
    <col min="2306" max="2306" width="20.140625" style="17" customWidth="1"/>
    <col min="2307" max="2307" width="19" style="17" customWidth="1"/>
    <col min="2308" max="2308" width="18.140625" style="17" customWidth="1"/>
    <col min="2309" max="2309" width="16.5703125" style="17" customWidth="1"/>
    <col min="2310" max="2310" width="17.140625" style="17" customWidth="1"/>
    <col min="2311" max="2311" width="18.140625" style="17" customWidth="1"/>
    <col min="2312" max="2312" width="17.42578125" style="17" customWidth="1"/>
    <col min="2313" max="2313" width="20.85546875" style="17" customWidth="1"/>
    <col min="2314" max="2315" width="13" style="17" bestFit="1" customWidth="1"/>
    <col min="2316" max="2316" width="16.28515625" style="17" bestFit="1" customWidth="1"/>
    <col min="2317" max="2317" width="14.7109375" style="17" bestFit="1" customWidth="1"/>
    <col min="2318" max="2322" width="13" style="17" bestFit="1" customWidth="1"/>
    <col min="2323" max="2536" width="12.42578125" style="17"/>
    <col min="2537" max="2537" width="21.7109375" style="17" customWidth="1"/>
    <col min="2538" max="2538" width="12.42578125" style="17" customWidth="1"/>
    <col min="2539" max="2539" width="26.140625" style="17" customWidth="1"/>
    <col min="2540" max="2540" width="14.7109375" style="17" customWidth="1"/>
    <col min="2541" max="2542" width="20.85546875" style="17" bestFit="1" customWidth="1"/>
    <col min="2543" max="2543" width="19.28515625" style="17" bestFit="1" customWidth="1"/>
    <col min="2544" max="2544" width="20.85546875" style="17" bestFit="1" customWidth="1"/>
    <col min="2545" max="2545" width="18.5703125" style="17" customWidth="1"/>
    <col min="2546" max="2546" width="18.85546875" style="17" customWidth="1"/>
    <col min="2547" max="2547" width="17.42578125" style="17" customWidth="1"/>
    <col min="2548" max="2548" width="21" style="17" customWidth="1"/>
    <col min="2549" max="2549" width="22.140625" style="17" customWidth="1"/>
    <col min="2550" max="2550" width="17.140625" style="17" customWidth="1"/>
    <col min="2551" max="2555" width="20.85546875" style="17" bestFit="1" customWidth="1"/>
    <col min="2556" max="2556" width="18.140625" style="17" customWidth="1"/>
    <col min="2557" max="2557" width="16.7109375" style="17" customWidth="1"/>
    <col min="2558" max="2558" width="15.28515625" style="17" customWidth="1"/>
    <col min="2559" max="2559" width="18.85546875" style="17" customWidth="1"/>
    <col min="2560" max="2560" width="19.28515625" style="17" customWidth="1"/>
    <col min="2561" max="2561" width="16.5703125" style="17" customWidth="1"/>
    <col min="2562" max="2562" width="20.140625" style="17" customWidth="1"/>
    <col min="2563" max="2563" width="19" style="17" customWidth="1"/>
    <col min="2564" max="2564" width="18.140625" style="17" customWidth="1"/>
    <col min="2565" max="2565" width="16.5703125" style="17" customWidth="1"/>
    <col min="2566" max="2566" width="17.140625" style="17" customWidth="1"/>
    <col min="2567" max="2567" width="18.140625" style="17" customWidth="1"/>
    <col min="2568" max="2568" width="17.42578125" style="17" customWidth="1"/>
    <col min="2569" max="2569" width="20.85546875" style="17" customWidth="1"/>
    <col min="2570" max="2571" width="13" style="17" bestFit="1" customWidth="1"/>
    <col min="2572" max="2572" width="16.28515625" style="17" bestFit="1" customWidth="1"/>
    <col min="2573" max="2573" width="14.7109375" style="17" bestFit="1" customWidth="1"/>
    <col min="2574" max="2578" width="13" style="17" bestFit="1" customWidth="1"/>
    <col min="2579" max="2792" width="12.42578125" style="17"/>
    <col min="2793" max="2793" width="21.7109375" style="17" customWidth="1"/>
    <col min="2794" max="2794" width="12.42578125" style="17" customWidth="1"/>
    <col min="2795" max="2795" width="26.140625" style="17" customWidth="1"/>
    <col min="2796" max="2796" width="14.7109375" style="17" customWidth="1"/>
    <col min="2797" max="2798" width="20.85546875" style="17" bestFit="1" customWidth="1"/>
    <col min="2799" max="2799" width="19.28515625" style="17" bestFit="1" customWidth="1"/>
    <col min="2800" max="2800" width="20.85546875" style="17" bestFit="1" customWidth="1"/>
    <col min="2801" max="2801" width="18.5703125" style="17" customWidth="1"/>
    <col min="2802" max="2802" width="18.85546875" style="17" customWidth="1"/>
    <col min="2803" max="2803" width="17.42578125" style="17" customWidth="1"/>
    <col min="2804" max="2804" width="21" style="17" customWidth="1"/>
    <col min="2805" max="2805" width="22.140625" style="17" customWidth="1"/>
    <col min="2806" max="2806" width="17.140625" style="17" customWidth="1"/>
    <col min="2807" max="2811" width="20.85546875" style="17" bestFit="1" customWidth="1"/>
    <col min="2812" max="2812" width="18.140625" style="17" customWidth="1"/>
    <col min="2813" max="2813" width="16.7109375" style="17" customWidth="1"/>
    <col min="2814" max="2814" width="15.28515625" style="17" customWidth="1"/>
    <col min="2815" max="2815" width="18.85546875" style="17" customWidth="1"/>
    <col min="2816" max="2816" width="19.28515625" style="17" customWidth="1"/>
    <col min="2817" max="2817" width="16.5703125" style="17" customWidth="1"/>
    <col min="2818" max="2818" width="20.140625" style="17" customWidth="1"/>
    <col min="2819" max="2819" width="19" style="17" customWidth="1"/>
    <col min="2820" max="2820" width="18.140625" style="17" customWidth="1"/>
    <col min="2821" max="2821" width="16.5703125" style="17" customWidth="1"/>
    <col min="2822" max="2822" width="17.140625" style="17" customWidth="1"/>
    <col min="2823" max="2823" width="18.140625" style="17" customWidth="1"/>
    <col min="2824" max="2824" width="17.42578125" style="17" customWidth="1"/>
    <col min="2825" max="2825" width="20.85546875" style="17" customWidth="1"/>
    <col min="2826" max="2827" width="13" style="17" bestFit="1" customWidth="1"/>
    <col min="2828" max="2828" width="16.28515625" style="17" bestFit="1" customWidth="1"/>
    <col min="2829" max="2829" width="14.7109375" style="17" bestFit="1" customWidth="1"/>
    <col min="2830" max="2834" width="13" style="17" bestFit="1" customWidth="1"/>
    <col min="2835" max="3048" width="12.42578125" style="17"/>
    <col min="3049" max="3049" width="21.7109375" style="17" customWidth="1"/>
    <col min="3050" max="3050" width="12.42578125" style="17" customWidth="1"/>
    <col min="3051" max="3051" width="26.140625" style="17" customWidth="1"/>
    <col min="3052" max="3052" width="14.7109375" style="17" customWidth="1"/>
    <col min="3053" max="3054" width="20.85546875" style="17" bestFit="1" customWidth="1"/>
    <col min="3055" max="3055" width="19.28515625" style="17" bestFit="1" customWidth="1"/>
    <col min="3056" max="3056" width="20.85546875" style="17" bestFit="1" customWidth="1"/>
    <col min="3057" max="3057" width="18.5703125" style="17" customWidth="1"/>
    <col min="3058" max="3058" width="18.85546875" style="17" customWidth="1"/>
    <col min="3059" max="3059" width="17.42578125" style="17" customWidth="1"/>
    <col min="3060" max="3060" width="21" style="17" customWidth="1"/>
    <col min="3061" max="3061" width="22.140625" style="17" customWidth="1"/>
    <col min="3062" max="3062" width="17.140625" style="17" customWidth="1"/>
    <col min="3063" max="3067" width="20.85546875" style="17" bestFit="1" customWidth="1"/>
    <col min="3068" max="3068" width="18.140625" style="17" customWidth="1"/>
    <col min="3069" max="3069" width="16.7109375" style="17" customWidth="1"/>
    <col min="3070" max="3070" width="15.28515625" style="17" customWidth="1"/>
    <col min="3071" max="3071" width="18.85546875" style="17" customWidth="1"/>
    <col min="3072" max="3072" width="19.28515625" style="17" customWidth="1"/>
    <col min="3073" max="3073" width="16.5703125" style="17" customWidth="1"/>
    <col min="3074" max="3074" width="20.140625" style="17" customWidth="1"/>
    <col min="3075" max="3075" width="19" style="17" customWidth="1"/>
    <col min="3076" max="3076" width="18.140625" style="17" customWidth="1"/>
    <col min="3077" max="3077" width="16.5703125" style="17" customWidth="1"/>
    <col min="3078" max="3078" width="17.140625" style="17" customWidth="1"/>
    <col min="3079" max="3079" width="18.140625" style="17" customWidth="1"/>
    <col min="3080" max="3080" width="17.42578125" style="17" customWidth="1"/>
    <col min="3081" max="3081" width="20.85546875" style="17" customWidth="1"/>
    <col min="3082" max="3083" width="13" style="17" bestFit="1" customWidth="1"/>
    <col min="3084" max="3084" width="16.28515625" style="17" bestFit="1" customWidth="1"/>
    <col min="3085" max="3085" width="14.7109375" style="17" bestFit="1" customWidth="1"/>
    <col min="3086" max="3090" width="13" style="17" bestFit="1" customWidth="1"/>
    <col min="3091" max="3304" width="12.42578125" style="17"/>
    <col min="3305" max="3305" width="21.7109375" style="17" customWidth="1"/>
    <col min="3306" max="3306" width="12.42578125" style="17" customWidth="1"/>
    <col min="3307" max="3307" width="26.140625" style="17" customWidth="1"/>
    <col min="3308" max="3308" width="14.7109375" style="17" customWidth="1"/>
    <col min="3309" max="3310" width="20.85546875" style="17" bestFit="1" customWidth="1"/>
    <col min="3311" max="3311" width="19.28515625" style="17" bestFit="1" customWidth="1"/>
    <col min="3312" max="3312" width="20.85546875" style="17" bestFit="1" customWidth="1"/>
    <col min="3313" max="3313" width="18.5703125" style="17" customWidth="1"/>
    <col min="3314" max="3314" width="18.85546875" style="17" customWidth="1"/>
    <col min="3315" max="3315" width="17.42578125" style="17" customWidth="1"/>
    <col min="3316" max="3316" width="21" style="17" customWidth="1"/>
    <col min="3317" max="3317" width="22.140625" style="17" customWidth="1"/>
    <col min="3318" max="3318" width="17.140625" style="17" customWidth="1"/>
    <col min="3319" max="3323" width="20.85546875" style="17" bestFit="1" customWidth="1"/>
    <col min="3324" max="3324" width="18.140625" style="17" customWidth="1"/>
    <col min="3325" max="3325" width="16.7109375" style="17" customWidth="1"/>
    <col min="3326" max="3326" width="15.28515625" style="17" customWidth="1"/>
    <col min="3327" max="3327" width="18.85546875" style="17" customWidth="1"/>
    <col min="3328" max="3328" width="19.28515625" style="17" customWidth="1"/>
    <col min="3329" max="3329" width="16.5703125" style="17" customWidth="1"/>
    <col min="3330" max="3330" width="20.140625" style="17" customWidth="1"/>
    <col min="3331" max="3331" width="19" style="17" customWidth="1"/>
    <col min="3332" max="3332" width="18.140625" style="17" customWidth="1"/>
    <col min="3333" max="3333" width="16.5703125" style="17" customWidth="1"/>
    <col min="3334" max="3334" width="17.140625" style="17" customWidth="1"/>
    <col min="3335" max="3335" width="18.140625" style="17" customWidth="1"/>
    <col min="3336" max="3336" width="17.42578125" style="17" customWidth="1"/>
    <col min="3337" max="3337" width="20.85546875" style="17" customWidth="1"/>
    <col min="3338" max="3339" width="13" style="17" bestFit="1" customWidth="1"/>
    <col min="3340" max="3340" width="16.28515625" style="17" bestFit="1" customWidth="1"/>
    <col min="3341" max="3341" width="14.7109375" style="17" bestFit="1" customWidth="1"/>
    <col min="3342" max="3346" width="13" style="17" bestFit="1" customWidth="1"/>
    <col min="3347" max="3560" width="12.42578125" style="17"/>
    <col min="3561" max="3561" width="21.7109375" style="17" customWidth="1"/>
    <col min="3562" max="3562" width="12.42578125" style="17" customWidth="1"/>
    <col min="3563" max="3563" width="26.140625" style="17" customWidth="1"/>
    <col min="3564" max="3564" width="14.7109375" style="17" customWidth="1"/>
    <col min="3565" max="3566" width="20.85546875" style="17" bestFit="1" customWidth="1"/>
    <col min="3567" max="3567" width="19.28515625" style="17" bestFit="1" customWidth="1"/>
    <col min="3568" max="3568" width="20.85546875" style="17" bestFit="1" customWidth="1"/>
    <col min="3569" max="3569" width="18.5703125" style="17" customWidth="1"/>
    <col min="3570" max="3570" width="18.85546875" style="17" customWidth="1"/>
    <col min="3571" max="3571" width="17.42578125" style="17" customWidth="1"/>
    <col min="3572" max="3572" width="21" style="17" customWidth="1"/>
    <col min="3573" max="3573" width="22.140625" style="17" customWidth="1"/>
    <col min="3574" max="3574" width="17.140625" style="17" customWidth="1"/>
    <col min="3575" max="3579" width="20.85546875" style="17" bestFit="1" customWidth="1"/>
    <col min="3580" max="3580" width="18.140625" style="17" customWidth="1"/>
    <col min="3581" max="3581" width="16.7109375" style="17" customWidth="1"/>
    <col min="3582" max="3582" width="15.28515625" style="17" customWidth="1"/>
    <col min="3583" max="3583" width="18.85546875" style="17" customWidth="1"/>
    <col min="3584" max="3584" width="19.28515625" style="17" customWidth="1"/>
    <col min="3585" max="3585" width="16.5703125" style="17" customWidth="1"/>
    <col min="3586" max="3586" width="20.140625" style="17" customWidth="1"/>
    <col min="3587" max="3587" width="19" style="17" customWidth="1"/>
    <col min="3588" max="3588" width="18.140625" style="17" customWidth="1"/>
    <col min="3589" max="3589" width="16.5703125" style="17" customWidth="1"/>
    <col min="3590" max="3590" width="17.140625" style="17" customWidth="1"/>
    <col min="3591" max="3591" width="18.140625" style="17" customWidth="1"/>
    <col min="3592" max="3592" width="17.42578125" style="17" customWidth="1"/>
    <col min="3593" max="3593" width="20.85546875" style="17" customWidth="1"/>
    <col min="3594" max="3595" width="13" style="17" bestFit="1" customWidth="1"/>
    <col min="3596" max="3596" width="16.28515625" style="17" bestFit="1" customWidth="1"/>
    <col min="3597" max="3597" width="14.7109375" style="17" bestFit="1" customWidth="1"/>
    <col min="3598" max="3602" width="13" style="17" bestFit="1" customWidth="1"/>
    <col min="3603" max="3816" width="12.42578125" style="17"/>
    <col min="3817" max="3817" width="21.7109375" style="17" customWidth="1"/>
    <col min="3818" max="3818" width="12.42578125" style="17" customWidth="1"/>
    <col min="3819" max="3819" width="26.140625" style="17" customWidth="1"/>
    <col min="3820" max="3820" width="14.7109375" style="17" customWidth="1"/>
    <col min="3821" max="3822" width="20.85546875" style="17" bestFit="1" customWidth="1"/>
    <col min="3823" max="3823" width="19.28515625" style="17" bestFit="1" customWidth="1"/>
    <col min="3824" max="3824" width="20.85546875" style="17" bestFit="1" customWidth="1"/>
    <col min="3825" max="3825" width="18.5703125" style="17" customWidth="1"/>
    <col min="3826" max="3826" width="18.85546875" style="17" customWidth="1"/>
    <col min="3827" max="3827" width="17.42578125" style="17" customWidth="1"/>
    <col min="3828" max="3828" width="21" style="17" customWidth="1"/>
    <col min="3829" max="3829" width="22.140625" style="17" customWidth="1"/>
    <col min="3830" max="3830" width="17.140625" style="17" customWidth="1"/>
    <col min="3831" max="3835" width="20.85546875" style="17" bestFit="1" customWidth="1"/>
    <col min="3836" max="3836" width="18.140625" style="17" customWidth="1"/>
    <col min="3837" max="3837" width="16.7109375" style="17" customWidth="1"/>
    <col min="3838" max="3838" width="15.28515625" style="17" customWidth="1"/>
    <col min="3839" max="3839" width="18.85546875" style="17" customWidth="1"/>
    <col min="3840" max="3840" width="19.28515625" style="17" customWidth="1"/>
    <col min="3841" max="3841" width="16.5703125" style="17" customWidth="1"/>
    <col min="3842" max="3842" width="20.140625" style="17" customWidth="1"/>
    <col min="3843" max="3843" width="19" style="17" customWidth="1"/>
    <col min="3844" max="3844" width="18.140625" style="17" customWidth="1"/>
    <col min="3845" max="3845" width="16.5703125" style="17" customWidth="1"/>
    <col min="3846" max="3846" width="17.140625" style="17" customWidth="1"/>
    <col min="3847" max="3847" width="18.140625" style="17" customWidth="1"/>
    <col min="3848" max="3848" width="17.42578125" style="17" customWidth="1"/>
    <col min="3849" max="3849" width="20.85546875" style="17" customWidth="1"/>
    <col min="3850" max="3851" width="13" style="17" bestFit="1" customWidth="1"/>
    <col min="3852" max="3852" width="16.28515625" style="17" bestFit="1" customWidth="1"/>
    <col min="3853" max="3853" width="14.7109375" style="17" bestFit="1" customWidth="1"/>
    <col min="3854" max="3858" width="13" style="17" bestFit="1" customWidth="1"/>
    <col min="3859" max="4072" width="12.42578125" style="17"/>
    <col min="4073" max="4073" width="21.7109375" style="17" customWidth="1"/>
    <col min="4074" max="4074" width="12.42578125" style="17" customWidth="1"/>
    <col min="4075" max="4075" width="26.140625" style="17" customWidth="1"/>
    <col min="4076" max="4076" width="14.7109375" style="17" customWidth="1"/>
    <col min="4077" max="4078" width="20.85546875" style="17" bestFit="1" customWidth="1"/>
    <col min="4079" max="4079" width="19.28515625" style="17" bestFit="1" customWidth="1"/>
    <col min="4080" max="4080" width="20.85546875" style="17" bestFit="1" customWidth="1"/>
    <col min="4081" max="4081" width="18.5703125" style="17" customWidth="1"/>
    <col min="4082" max="4082" width="18.85546875" style="17" customWidth="1"/>
    <col min="4083" max="4083" width="17.42578125" style="17" customWidth="1"/>
    <col min="4084" max="4084" width="21" style="17" customWidth="1"/>
    <col min="4085" max="4085" width="22.140625" style="17" customWidth="1"/>
    <col min="4086" max="4086" width="17.140625" style="17" customWidth="1"/>
    <col min="4087" max="4091" width="20.85546875" style="17" bestFit="1" customWidth="1"/>
    <col min="4092" max="4092" width="18.140625" style="17" customWidth="1"/>
    <col min="4093" max="4093" width="16.7109375" style="17" customWidth="1"/>
    <col min="4094" max="4094" width="15.28515625" style="17" customWidth="1"/>
    <col min="4095" max="4095" width="18.85546875" style="17" customWidth="1"/>
    <col min="4096" max="4096" width="19.28515625" style="17" customWidth="1"/>
    <col min="4097" max="4097" width="16.5703125" style="17" customWidth="1"/>
    <col min="4098" max="4098" width="20.140625" style="17" customWidth="1"/>
    <col min="4099" max="4099" width="19" style="17" customWidth="1"/>
    <col min="4100" max="4100" width="18.140625" style="17" customWidth="1"/>
    <col min="4101" max="4101" width="16.5703125" style="17" customWidth="1"/>
    <col min="4102" max="4102" width="17.140625" style="17" customWidth="1"/>
    <col min="4103" max="4103" width="18.140625" style="17" customWidth="1"/>
    <col min="4104" max="4104" width="17.42578125" style="17" customWidth="1"/>
    <col min="4105" max="4105" width="20.85546875" style="17" customWidth="1"/>
    <col min="4106" max="4107" width="13" style="17" bestFit="1" customWidth="1"/>
    <col min="4108" max="4108" width="16.28515625" style="17" bestFit="1" customWidth="1"/>
    <col min="4109" max="4109" width="14.7109375" style="17" bestFit="1" customWidth="1"/>
    <col min="4110" max="4114" width="13" style="17" bestFit="1" customWidth="1"/>
    <col min="4115" max="4328" width="12.42578125" style="17"/>
    <col min="4329" max="4329" width="21.7109375" style="17" customWidth="1"/>
    <col min="4330" max="4330" width="12.42578125" style="17" customWidth="1"/>
    <col min="4331" max="4331" width="26.140625" style="17" customWidth="1"/>
    <col min="4332" max="4332" width="14.7109375" style="17" customWidth="1"/>
    <col min="4333" max="4334" width="20.85546875" style="17" bestFit="1" customWidth="1"/>
    <col min="4335" max="4335" width="19.28515625" style="17" bestFit="1" customWidth="1"/>
    <col min="4336" max="4336" width="20.85546875" style="17" bestFit="1" customWidth="1"/>
    <col min="4337" max="4337" width="18.5703125" style="17" customWidth="1"/>
    <col min="4338" max="4338" width="18.85546875" style="17" customWidth="1"/>
    <col min="4339" max="4339" width="17.42578125" style="17" customWidth="1"/>
    <col min="4340" max="4340" width="21" style="17" customWidth="1"/>
    <col min="4341" max="4341" width="22.140625" style="17" customWidth="1"/>
    <col min="4342" max="4342" width="17.140625" style="17" customWidth="1"/>
    <col min="4343" max="4347" width="20.85546875" style="17" bestFit="1" customWidth="1"/>
    <col min="4348" max="4348" width="18.140625" style="17" customWidth="1"/>
    <col min="4349" max="4349" width="16.7109375" style="17" customWidth="1"/>
    <col min="4350" max="4350" width="15.28515625" style="17" customWidth="1"/>
    <col min="4351" max="4351" width="18.85546875" style="17" customWidth="1"/>
    <col min="4352" max="4352" width="19.28515625" style="17" customWidth="1"/>
    <col min="4353" max="4353" width="16.5703125" style="17" customWidth="1"/>
    <col min="4354" max="4354" width="20.140625" style="17" customWidth="1"/>
    <col min="4355" max="4355" width="19" style="17" customWidth="1"/>
    <col min="4356" max="4356" width="18.140625" style="17" customWidth="1"/>
    <col min="4357" max="4357" width="16.5703125" style="17" customWidth="1"/>
    <col min="4358" max="4358" width="17.140625" style="17" customWidth="1"/>
    <col min="4359" max="4359" width="18.140625" style="17" customWidth="1"/>
    <col min="4360" max="4360" width="17.42578125" style="17" customWidth="1"/>
    <col min="4361" max="4361" width="20.85546875" style="17" customWidth="1"/>
    <col min="4362" max="4363" width="13" style="17" bestFit="1" customWidth="1"/>
    <col min="4364" max="4364" width="16.28515625" style="17" bestFit="1" customWidth="1"/>
    <col min="4365" max="4365" width="14.7109375" style="17" bestFit="1" customWidth="1"/>
    <col min="4366" max="4370" width="13" style="17" bestFit="1" customWidth="1"/>
    <col min="4371" max="4584" width="12.42578125" style="17"/>
    <col min="4585" max="4585" width="21.7109375" style="17" customWidth="1"/>
    <col min="4586" max="4586" width="12.42578125" style="17" customWidth="1"/>
    <col min="4587" max="4587" width="26.140625" style="17" customWidth="1"/>
    <col min="4588" max="4588" width="14.7109375" style="17" customWidth="1"/>
    <col min="4589" max="4590" width="20.85546875" style="17" bestFit="1" customWidth="1"/>
    <col min="4591" max="4591" width="19.28515625" style="17" bestFit="1" customWidth="1"/>
    <col min="4592" max="4592" width="20.85546875" style="17" bestFit="1" customWidth="1"/>
    <col min="4593" max="4593" width="18.5703125" style="17" customWidth="1"/>
    <col min="4594" max="4594" width="18.85546875" style="17" customWidth="1"/>
    <col min="4595" max="4595" width="17.42578125" style="17" customWidth="1"/>
    <col min="4596" max="4596" width="21" style="17" customWidth="1"/>
    <col min="4597" max="4597" width="22.140625" style="17" customWidth="1"/>
    <col min="4598" max="4598" width="17.140625" style="17" customWidth="1"/>
    <col min="4599" max="4603" width="20.85546875" style="17" bestFit="1" customWidth="1"/>
    <col min="4604" max="4604" width="18.140625" style="17" customWidth="1"/>
    <col min="4605" max="4605" width="16.7109375" style="17" customWidth="1"/>
    <col min="4606" max="4606" width="15.28515625" style="17" customWidth="1"/>
    <col min="4607" max="4607" width="18.85546875" style="17" customWidth="1"/>
    <col min="4608" max="4608" width="19.28515625" style="17" customWidth="1"/>
    <col min="4609" max="4609" width="16.5703125" style="17" customWidth="1"/>
    <col min="4610" max="4610" width="20.140625" style="17" customWidth="1"/>
    <col min="4611" max="4611" width="19" style="17" customWidth="1"/>
    <col min="4612" max="4612" width="18.140625" style="17" customWidth="1"/>
    <col min="4613" max="4613" width="16.5703125" style="17" customWidth="1"/>
    <col min="4614" max="4614" width="17.140625" style="17" customWidth="1"/>
    <col min="4615" max="4615" width="18.140625" style="17" customWidth="1"/>
    <col min="4616" max="4616" width="17.42578125" style="17" customWidth="1"/>
    <col min="4617" max="4617" width="20.85546875" style="17" customWidth="1"/>
    <col min="4618" max="4619" width="13" style="17" bestFit="1" customWidth="1"/>
    <col min="4620" max="4620" width="16.28515625" style="17" bestFit="1" customWidth="1"/>
    <col min="4621" max="4621" width="14.7109375" style="17" bestFit="1" customWidth="1"/>
    <col min="4622" max="4626" width="13" style="17" bestFit="1" customWidth="1"/>
    <col min="4627" max="4840" width="12.42578125" style="17"/>
    <col min="4841" max="4841" width="21.7109375" style="17" customWidth="1"/>
    <col min="4842" max="4842" width="12.42578125" style="17" customWidth="1"/>
    <col min="4843" max="4843" width="26.140625" style="17" customWidth="1"/>
    <col min="4844" max="4844" width="14.7109375" style="17" customWidth="1"/>
    <col min="4845" max="4846" width="20.85546875" style="17" bestFit="1" customWidth="1"/>
    <col min="4847" max="4847" width="19.28515625" style="17" bestFit="1" customWidth="1"/>
    <col min="4848" max="4848" width="20.85546875" style="17" bestFit="1" customWidth="1"/>
    <col min="4849" max="4849" width="18.5703125" style="17" customWidth="1"/>
    <col min="4850" max="4850" width="18.85546875" style="17" customWidth="1"/>
    <col min="4851" max="4851" width="17.42578125" style="17" customWidth="1"/>
    <col min="4852" max="4852" width="21" style="17" customWidth="1"/>
    <col min="4853" max="4853" width="22.140625" style="17" customWidth="1"/>
    <col min="4854" max="4854" width="17.140625" style="17" customWidth="1"/>
    <col min="4855" max="4859" width="20.85546875" style="17" bestFit="1" customWidth="1"/>
    <col min="4860" max="4860" width="18.140625" style="17" customWidth="1"/>
    <col min="4861" max="4861" width="16.7109375" style="17" customWidth="1"/>
    <col min="4862" max="4862" width="15.28515625" style="17" customWidth="1"/>
    <col min="4863" max="4863" width="18.85546875" style="17" customWidth="1"/>
    <col min="4864" max="4864" width="19.28515625" style="17" customWidth="1"/>
    <col min="4865" max="4865" width="16.5703125" style="17" customWidth="1"/>
    <col min="4866" max="4866" width="20.140625" style="17" customWidth="1"/>
    <col min="4867" max="4867" width="19" style="17" customWidth="1"/>
    <col min="4868" max="4868" width="18.140625" style="17" customWidth="1"/>
    <col min="4869" max="4869" width="16.5703125" style="17" customWidth="1"/>
    <col min="4870" max="4870" width="17.140625" style="17" customWidth="1"/>
    <col min="4871" max="4871" width="18.140625" style="17" customWidth="1"/>
    <col min="4872" max="4872" width="17.42578125" style="17" customWidth="1"/>
    <col min="4873" max="4873" width="20.85546875" style="17" customWidth="1"/>
    <col min="4874" max="4875" width="13" style="17" bestFit="1" customWidth="1"/>
    <col min="4876" max="4876" width="16.28515625" style="17" bestFit="1" customWidth="1"/>
    <col min="4877" max="4877" width="14.7109375" style="17" bestFit="1" customWidth="1"/>
    <col min="4878" max="4882" width="13" style="17" bestFit="1" customWidth="1"/>
    <col min="4883" max="5096" width="12.42578125" style="17"/>
    <col min="5097" max="5097" width="21.7109375" style="17" customWidth="1"/>
    <col min="5098" max="5098" width="12.42578125" style="17" customWidth="1"/>
    <col min="5099" max="5099" width="26.140625" style="17" customWidth="1"/>
    <col min="5100" max="5100" width="14.7109375" style="17" customWidth="1"/>
    <col min="5101" max="5102" width="20.85546875" style="17" bestFit="1" customWidth="1"/>
    <col min="5103" max="5103" width="19.28515625" style="17" bestFit="1" customWidth="1"/>
    <col min="5104" max="5104" width="20.85546875" style="17" bestFit="1" customWidth="1"/>
    <col min="5105" max="5105" width="18.5703125" style="17" customWidth="1"/>
    <col min="5106" max="5106" width="18.85546875" style="17" customWidth="1"/>
    <col min="5107" max="5107" width="17.42578125" style="17" customWidth="1"/>
    <col min="5108" max="5108" width="21" style="17" customWidth="1"/>
    <col min="5109" max="5109" width="22.140625" style="17" customWidth="1"/>
    <col min="5110" max="5110" width="17.140625" style="17" customWidth="1"/>
    <col min="5111" max="5115" width="20.85546875" style="17" bestFit="1" customWidth="1"/>
    <col min="5116" max="5116" width="18.140625" style="17" customWidth="1"/>
    <col min="5117" max="5117" width="16.7109375" style="17" customWidth="1"/>
    <col min="5118" max="5118" width="15.28515625" style="17" customWidth="1"/>
    <col min="5119" max="5119" width="18.85546875" style="17" customWidth="1"/>
    <col min="5120" max="5120" width="19.28515625" style="17" customWidth="1"/>
    <col min="5121" max="5121" width="16.5703125" style="17" customWidth="1"/>
    <col min="5122" max="5122" width="20.140625" style="17" customWidth="1"/>
    <col min="5123" max="5123" width="19" style="17" customWidth="1"/>
    <col min="5124" max="5124" width="18.140625" style="17" customWidth="1"/>
    <col min="5125" max="5125" width="16.5703125" style="17" customWidth="1"/>
    <col min="5126" max="5126" width="17.140625" style="17" customWidth="1"/>
    <col min="5127" max="5127" width="18.140625" style="17" customWidth="1"/>
    <col min="5128" max="5128" width="17.42578125" style="17" customWidth="1"/>
    <col min="5129" max="5129" width="20.85546875" style="17" customWidth="1"/>
    <col min="5130" max="5131" width="13" style="17" bestFit="1" customWidth="1"/>
    <col min="5132" max="5132" width="16.28515625" style="17" bestFit="1" customWidth="1"/>
    <col min="5133" max="5133" width="14.7109375" style="17" bestFit="1" customWidth="1"/>
    <col min="5134" max="5138" width="13" style="17" bestFit="1" customWidth="1"/>
    <col min="5139" max="5352" width="12.42578125" style="17"/>
    <col min="5353" max="5353" width="21.7109375" style="17" customWidth="1"/>
    <col min="5354" max="5354" width="12.42578125" style="17" customWidth="1"/>
    <col min="5355" max="5355" width="26.140625" style="17" customWidth="1"/>
    <col min="5356" max="5356" width="14.7109375" style="17" customWidth="1"/>
    <col min="5357" max="5358" width="20.85546875" style="17" bestFit="1" customWidth="1"/>
    <col min="5359" max="5359" width="19.28515625" style="17" bestFit="1" customWidth="1"/>
    <col min="5360" max="5360" width="20.85546875" style="17" bestFit="1" customWidth="1"/>
    <col min="5361" max="5361" width="18.5703125" style="17" customWidth="1"/>
    <col min="5362" max="5362" width="18.85546875" style="17" customWidth="1"/>
    <col min="5363" max="5363" width="17.42578125" style="17" customWidth="1"/>
    <col min="5364" max="5364" width="21" style="17" customWidth="1"/>
    <col min="5365" max="5365" width="22.140625" style="17" customWidth="1"/>
    <col min="5366" max="5366" width="17.140625" style="17" customWidth="1"/>
    <col min="5367" max="5371" width="20.85546875" style="17" bestFit="1" customWidth="1"/>
    <col min="5372" max="5372" width="18.140625" style="17" customWidth="1"/>
    <col min="5373" max="5373" width="16.7109375" style="17" customWidth="1"/>
    <col min="5374" max="5374" width="15.28515625" style="17" customWidth="1"/>
    <col min="5375" max="5375" width="18.85546875" style="17" customWidth="1"/>
    <col min="5376" max="5376" width="19.28515625" style="17" customWidth="1"/>
    <col min="5377" max="5377" width="16.5703125" style="17" customWidth="1"/>
    <col min="5378" max="5378" width="20.140625" style="17" customWidth="1"/>
    <col min="5379" max="5379" width="19" style="17" customWidth="1"/>
    <col min="5380" max="5380" width="18.140625" style="17" customWidth="1"/>
    <col min="5381" max="5381" width="16.5703125" style="17" customWidth="1"/>
    <col min="5382" max="5382" width="17.140625" style="17" customWidth="1"/>
    <col min="5383" max="5383" width="18.140625" style="17" customWidth="1"/>
    <col min="5384" max="5384" width="17.42578125" style="17" customWidth="1"/>
    <col min="5385" max="5385" width="20.85546875" style="17" customWidth="1"/>
    <col min="5386" max="5387" width="13" style="17" bestFit="1" customWidth="1"/>
    <col min="5388" max="5388" width="16.28515625" style="17" bestFit="1" customWidth="1"/>
    <col min="5389" max="5389" width="14.7109375" style="17" bestFit="1" customWidth="1"/>
    <col min="5390" max="5394" width="13" style="17" bestFit="1" customWidth="1"/>
    <col min="5395" max="5608" width="12.42578125" style="17"/>
    <col min="5609" max="5609" width="21.7109375" style="17" customWidth="1"/>
    <col min="5610" max="5610" width="12.42578125" style="17" customWidth="1"/>
    <col min="5611" max="5611" width="26.140625" style="17" customWidth="1"/>
    <col min="5612" max="5612" width="14.7109375" style="17" customWidth="1"/>
    <col min="5613" max="5614" width="20.85546875" style="17" bestFit="1" customWidth="1"/>
    <col min="5615" max="5615" width="19.28515625" style="17" bestFit="1" customWidth="1"/>
    <col min="5616" max="5616" width="20.85546875" style="17" bestFit="1" customWidth="1"/>
    <col min="5617" max="5617" width="18.5703125" style="17" customWidth="1"/>
    <col min="5618" max="5618" width="18.85546875" style="17" customWidth="1"/>
    <col min="5619" max="5619" width="17.42578125" style="17" customWidth="1"/>
    <col min="5620" max="5620" width="21" style="17" customWidth="1"/>
    <col min="5621" max="5621" width="22.140625" style="17" customWidth="1"/>
    <col min="5622" max="5622" width="17.140625" style="17" customWidth="1"/>
    <col min="5623" max="5627" width="20.85546875" style="17" bestFit="1" customWidth="1"/>
    <col min="5628" max="5628" width="18.140625" style="17" customWidth="1"/>
    <col min="5629" max="5629" width="16.7109375" style="17" customWidth="1"/>
    <col min="5630" max="5630" width="15.28515625" style="17" customWidth="1"/>
    <col min="5631" max="5631" width="18.85546875" style="17" customWidth="1"/>
    <col min="5632" max="5632" width="19.28515625" style="17" customWidth="1"/>
    <col min="5633" max="5633" width="16.5703125" style="17" customWidth="1"/>
    <col min="5634" max="5634" width="20.140625" style="17" customWidth="1"/>
    <col min="5635" max="5635" width="19" style="17" customWidth="1"/>
    <col min="5636" max="5636" width="18.140625" style="17" customWidth="1"/>
    <col min="5637" max="5637" width="16.5703125" style="17" customWidth="1"/>
    <col min="5638" max="5638" width="17.140625" style="17" customWidth="1"/>
    <col min="5639" max="5639" width="18.140625" style="17" customWidth="1"/>
    <col min="5640" max="5640" width="17.42578125" style="17" customWidth="1"/>
    <col min="5641" max="5641" width="20.85546875" style="17" customWidth="1"/>
    <col min="5642" max="5643" width="13" style="17" bestFit="1" customWidth="1"/>
    <col min="5644" max="5644" width="16.28515625" style="17" bestFit="1" customWidth="1"/>
    <col min="5645" max="5645" width="14.7109375" style="17" bestFit="1" customWidth="1"/>
    <col min="5646" max="5650" width="13" style="17" bestFit="1" customWidth="1"/>
    <col min="5651" max="5864" width="12.42578125" style="17"/>
    <col min="5865" max="5865" width="21.7109375" style="17" customWidth="1"/>
    <col min="5866" max="5866" width="12.42578125" style="17" customWidth="1"/>
    <col min="5867" max="5867" width="26.140625" style="17" customWidth="1"/>
    <col min="5868" max="5868" width="14.7109375" style="17" customWidth="1"/>
    <col min="5869" max="5870" width="20.85546875" style="17" bestFit="1" customWidth="1"/>
    <col min="5871" max="5871" width="19.28515625" style="17" bestFit="1" customWidth="1"/>
    <col min="5872" max="5872" width="20.85546875" style="17" bestFit="1" customWidth="1"/>
    <col min="5873" max="5873" width="18.5703125" style="17" customWidth="1"/>
    <col min="5874" max="5874" width="18.85546875" style="17" customWidth="1"/>
    <col min="5875" max="5875" width="17.42578125" style="17" customWidth="1"/>
    <col min="5876" max="5876" width="21" style="17" customWidth="1"/>
    <col min="5877" max="5877" width="22.140625" style="17" customWidth="1"/>
    <col min="5878" max="5878" width="17.140625" style="17" customWidth="1"/>
    <col min="5879" max="5883" width="20.85546875" style="17" bestFit="1" customWidth="1"/>
    <col min="5884" max="5884" width="18.140625" style="17" customWidth="1"/>
    <col min="5885" max="5885" width="16.7109375" style="17" customWidth="1"/>
    <col min="5886" max="5886" width="15.28515625" style="17" customWidth="1"/>
    <col min="5887" max="5887" width="18.85546875" style="17" customWidth="1"/>
    <col min="5888" max="5888" width="19.28515625" style="17" customWidth="1"/>
    <col min="5889" max="5889" width="16.5703125" style="17" customWidth="1"/>
    <col min="5890" max="5890" width="20.140625" style="17" customWidth="1"/>
    <col min="5891" max="5891" width="19" style="17" customWidth="1"/>
    <col min="5892" max="5892" width="18.140625" style="17" customWidth="1"/>
    <col min="5893" max="5893" width="16.5703125" style="17" customWidth="1"/>
    <col min="5894" max="5894" width="17.140625" style="17" customWidth="1"/>
    <col min="5895" max="5895" width="18.140625" style="17" customWidth="1"/>
    <col min="5896" max="5896" width="17.42578125" style="17" customWidth="1"/>
    <col min="5897" max="5897" width="20.85546875" style="17" customWidth="1"/>
    <col min="5898" max="5899" width="13" style="17" bestFit="1" customWidth="1"/>
    <col min="5900" max="5900" width="16.28515625" style="17" bestFit="1" customWidth="1"/>
    <col min="5901" max="5901" width="14.7109375" style="17" bestFit="1" customWidth="1"/>
    <col min="5902" max="5906" width="13" style="17" bestFit="1" customWidth="1"/>
    <col min="5907" max="6120" width="12.42578125" style="17"/>
    <col min="6121" max="6121" width="21.7109375" style="17" customWidth="1"/>
    <col min="6122" max="6122" width="12.42578125" style="17" customWidth="1"/>
    <col min="6123" max="6123" width="26.140625" style="17" customWidth="1"/>
    <col min="6124" max="6124" width="14.7109375" style="17" customWidth="1"/>
    <col min="6125" max="6126" width="20.85546875" style="17" bestFit="1" customWidth="1"/>
    <col min="6127" max="6127" width="19.28515625" style="17" bestFit="1" customWidth="1"/>
    <col min="6128" max="6128" width="20.85546875" style="17" bestFit="1" customWidth="1"/>
    <col min="6129" max="6129" width="18.5703125" style="17" customWidth="1"/>
    <col min="6130" max="6130" width="18.85546875" style="17" customWidth="1"/>
    <col min="6131" max="6131" width="17.42578125" style="17" customWidth="1"/>
    <col min="6132" max="6132" width="21" style="17" customWidth="1"/>
    <col min="6133" max="6133" width="22.140625" style="17" customWidth="1"/>
    <col min="6134" max="6134" width="17.140625" style="17" customWidth="1"/>
    <col min="6135" max="6139" width="20.85546875" style="17" bestFit="1" customWidth="1"/>
    <col min="6140" max="6140" width="18.140625" style="17" customWidth="1"/>
    <col min="6141" max="6141" width="16.7109375" style="17" customWidth="1"/>
    <col min="6142" max="6142" width="15.28515625" style="17" customWidth="1"/>
    <col min="6143" max="6143" width="18.85546875" style="17" customWidth="1"/>
    <col min="6144" max="6144" width="19.28515625" style="17" customWidth="1"/>
    <col min="6145" max="6145" width="16.5703125" style="17" customWidth="1"/>
    <col min="6146" max="6146" width="20.140625" style="17" customWidth="1"/>
    <col min="6147" max="6147" width="19" style="17" customWidth="1"/>
    <col min="6148" max="6148" width="18.140625" style="17" customWidth="1"/>
    <col min="6149" max="6149" width="16.5703125" style="17" customWidth="1"/>
    <col min="6150" max="6150" width="17.140625" style="17" customWidth="1"/>
    <col min="6151" max="6151" width="18.140625" style="17" customWidth="1"/>
    <col min="6152" max="6152" width="17.42578125" style="17" customWidth="1"/>
    <col min="6153" max="6153" width="20.85546875" style="17" customWidth="1"/>
    <col min="6154" max="6155" width="13" style="17" bestFit="1" customWidth="1"/>
    <col min="6156" max="6156" width="16.28515625" style="17" bestFit="1" customWidth="1"/>
    <col min="6157" max="6157" width="14.7109375" style="17" bestFit="1" customWidth="1"/>
    <col min="6158" max="6162" width="13" style="17" bestFit="1" customWidth="1"/>
    <col min="6163" max="6376" width="12.42578125" style="17"/>
    <col min="6377" max="6377" width="21.7109375" style="17" customWidth="1"/>
    <col min="6378" max="6378" width="12.42578125" style="17" customWidth="1"/>
    <col min="6379" max="6379" width="26.140625" style="17" customWidth="1"/>
    <col min="6380" max="6380" width="14.7109375" style="17" customWidth="1"/>
    <col min="6381" max="6382" width="20.85546875" style="17" bestFit="1" customWidth="1"/>
    <col min="6383" max="6383" width="19.28515625" style="17" bestFit="1" customWidth="1"/>
    <col min="6384" max="6384" width="20.85546875" style="17" bestFit="1" customWidth="1"/>
    <col min="6385" max="6385" width="18.5703125" style="17" customWidth="1"/>
    <col min="6386" max="6386" width="18.85546875" style="17" customWidth="1"/>
    <col min="6387" max="6387" width="17.42578125" style="17" customWidth="1"/>
    <col min="6388" max="6388" width="21" style="17" customWidth="1"/>
    <col min="6389" max="6389" width="22.140625" style="17" customWidth="1"/>
    <col min="6390" max="6390" width="17.140625" style="17" customWidth="1"/>
    <col min="6391" max="6395" width="20.85546875" style="17" bestFit="1" customWidth="1"/>
    <col min="6396" max="6396" width="18.140625" style="17" customWidth="1"/>
    <col min="6397" max="6397" width="16.7109375" style="17" customWidth="1"/>
    <col min="6398" max="6398" width="15.28515625" style="17" customWidth="1"/>
    <col min="6399" max="6399" width="18.85546875" style="17" customWidth="1"/>
    <col min="6400" max="6400" width="19.28515625" style="17" customWidth="1"/>
    <col min="6401" max="6401" width="16.5703125" style="17" customWidth="1"/>
    <col min="6402" max="6402" width="20.140625" style="17" customWidth="1"/>
    <col min="6403" max="6403" width="19" style="17" customWidth="1"/>
    <col min="6404" max="6404" width="18.140625" style="17" customWidth="1"/>
    <col min="6405" max="6405" width="16.5703125" style="17" customWidth="1"/>
    <col min="6406" max="6406" width="17.140625" style="17" customWidth="1"/>
    <col min="6407" max="6407" width="18.140625" style="17" customWidth="1"/>
    <col min="6408" max="6408" width="17.42578125" style="17" customWidth="1"/>
    <col min="6409" max="6409" width="20.85546875" style="17" customWidth="1"/>
    <col min="6410" max="6411" width="13" style="17" bestFit="1" customWidth="1"/>
    <col min="6412" max="6412" width="16.28515625" style="17" bestFit="1" customWidth="1"/>
    <col min="6413" max="6413" width="14.7109375" style="17" bestFit="1" customWidth="1"/>
    <col min="6414" max="6418" width="13" style="17" bestFit="1" customWidth="1"/>
    <col min="6419" max="6632" width="12.42578125" style="17"/>
    <col min="6633" max="6633" width="21.7109375" style="17" customWidth="1"/>
    <col min="6634" max="6634" width="12.42578125" style="17" customWidth="1"/>
    <col min="6635" max="6635" width="26.140625" style="17" customWidth="1"/>
    <col min="6636" max="6636" width="14.7109375" style="17" customWidth="1"/>
    <col min="6637" max="6638" width="20.85546875" style="17" bestFit="1" customWidth="1"/>
    <col min="6639" max="6639" width="19.28515625" style="17" bestFit="1" customWidth="1"/>
    <col min="6640" max="6640" width="20.85546875" style="17" bestFit="1" customWidth="1"/>
    <col min="6641" max="6641" width="18.5703125" style="17" customWidth="1"/>
    <col min="6642" max="6642" width="18.85546875" style="17" customWidth="1"/>
    <col min="6643" max="6643" width="17.42578125" style="17" customWidth="1"/>
    <col min="6644" max="6644" width="21" style="17" customWidth="1"/>
    <col min="6645" max="6645" width="22.140625" style="17" customWidth="1"/>
    <col min="6646" max="6646" width="17.140625" style="17" customWidth="1"/>
    <col min="6647" max="6651" width="20.85546875" style="17" bestFit="1" customWidth="1"/>
    <col min="6652" max="6652" width="18.140625" style="17" customWidth="1"/>
    <col min="6653" max="6653" width="16.7109375" style="17" customWidth="1"/>
    <col min="6654" max="6654" width="15.28515625" style="17" customWidth="1"/>
    <col min="6655" max="6655" width="18.85546875" style="17" customWidth="1"/>
    <col min="6656" max="6656" width="19.28515625" style="17" customWidth="1"/>
    <col min="6657" max="6657" width="16.5703125" style="17" customWidth="1"/>
    <col min="6658" max="6658" width="20.140625" style="17" customWidth="1"/>
    <col min="6659" max="6659" width="19" style="17" customWidth="1"/>
    <col min="6660" max="6660" width="18.140625" style="17" customWidth="1"/>
    <col min="6661" max="6661" width="16.5703125" style="17" customWidth="1"/>
    <col min="6662" max="6662" width="17.140625" style="17" customWidth="1"/>
    <col min="6663" max="6663" width="18.140625" style="17" customWidth="1"/>
    <col min="6664" max="6664" width="17.42578125" style="17" customWidth="1"/>
    <col min="6665" max="6665" width="20.85546875" style="17" customWidth="1"/>
    <col min="6666" max="6667" width="13" style="17" bestFit="1" customWidth="1"/>
    <col min="6668" max="6668" width="16.28515625" style="17" bestFit="1" customWidth="1"/>
    <col min="6669" max="6669" width="14.7109375" style="17" bestFit="1" customWidth="1"/>
    <col min="6670" max="6674" width="13" style="17" bestFit="1" customWidth="1"/>
    <col min="6675" max="6888" width="12.42578125" style="17"/>
    <col min="6889" max="6889" width="21.7109375" style="17" customWidth="1"/>
    <col min="6890" max="6890" width="12.42578125" style="17" customWidth="1"/>
    <col min="6891" max="6891" width="26.140625" style="17" customWidth="1"/>
    <col min="6892" max="6892" width="14.7109375" style="17" customWidth="1"/>
    <col min="6893" max="6894" width="20.85546875" style="17" bestFit="1" customWidth="1"/>
    <col min="6895" max="6895" width="19.28515625" style="17" bestFit="1" customWidth="1"/>
    <col min="6896" max="6896" width="20.85546875" style="17" bestFit="1" customWidth="1"/>
    <col min="6897" max="6897" width="18.5703125" style="17" customWidth="1"/>
    <col min="6898" max="6898" width="18.85546875" style="17" customWidth="1"/>
    <col min="6899" max="6899" width="17.42578125" style="17" customWidth="1"/>
    <col min="6900" max="6900" width="21" style="17" customWidth="1"/>
    <col min="6901" max="6901" width="22.140625" style="17" customWidth="1"/>
    <col min="6902" max="6902" width="17.140625" style="17" customWidth="1"/>
    <col min="6903" max="6907" width="20.85546875" style="17" bestFit="1" customWidth="1"/>
    <col min="6908" max="6908" width="18.140625" style="17" customWidth="1"/>
    <col min="6909" max="6909" width="16.7109375" style="17" customWidth="1"/>
    <col min="6910" max="6910" width="15.28515625" style="17" customWidth="1"/>
    <col min="6911" max="6911" width="18.85546875" style="17" customWidth="1"/>
    <col min="6912" max="6912" width="19.28515625" style="17" customWidth="1"/>
    <col min="6913" max="6913" width="16.5703125" style="17" customWidth="1"/>
    <col min="6914" max="6914" width="20.140625" style="17" customWidth="1"/>
    <col min="6915" max="6915" width="19" style="17" customWidth="1"/>
    <col min="6916" max="6916" width="18.140625" style="17" customWidth="1"/>
    <col min="6917" max="6917" width="16.5703125" style="17" customWidth="1"/>
    <col min="6918" max="6918" width="17.140625" style="17" customWidth="1"/>
    <col min="6919" max="6919" width="18.140625" style="17" customWidth="1"/>
    <col min="6920" max="6920" width="17.42578125" style="17" customWidth="1"/>
    <col min="6921" max="6921" width="20.85546875" style="17" customWidth="1"/>
    <col min="6922" max="6923" width="13" style="17" bestFit="1" customWidth="1"/>
    <col min="6924" max="6924" width="16.28515625" style="17" bestFit="1" customWidth="1"/>
    <col min="6925" max="6925" width="14.7109375" style="17" bestFit="1" customWidth="1"/>
    <col min="6926" max="6930" width="13" style="17" bestFit="1" customWidth="1"/>
    <col min="6931" max="7144" width="12.42578125" style="17"/>
    <col min="7145" max="7145" width="21.7109375" style="17" customWidth="1"/>
    <col min="7146" max="7146" width="12.42578125" style="17" customWidth="1"/>
    <col min="7147" max="7147" width="26.140625" style="17" customWidth="1"/>
    <col min="7148" max="7148" width="14.7109375" style="17" customWidth="1"/>
    <col min="7149" max="7150" width="20.85546875" style="17" bestFit="1" customWidth="1"/>
    <col min="7151" max="7151" width="19.28515625" style="17" bestFit="1" customWidth="1"/>
    <col min="7152" max="7152" width="20.85546875" style="17" bestFit="1" customWidth="1"/>
    <col min="7153" max="7153" width="18.5703125" style="17" customWidth="1"/>
    <col min="7154" max="7154" width="18.85546875" style="17" customWidth="1"/>
    <col min="7155" max="7155" width="17.42578125" style="17" customWidth="1"/>
    <col min="7156" max="7156" width="21" style="17" customWidth="1"/>
    <col min="7157" max="7157" width="22.140625" style="17" customWidth="1"/>
    <col min="7158" max="7158" width="17.140625" style="17" customWidth="1"/>
    <col min="7159" max="7163" width="20.85546875" style="17" bestFit="1" customWidth="1"/>
    <col min="7164" max="7164" width="18.140625" style="17" customWidth="1"/>
    <col min="7165" max="7165" width="16.7109375" style="17" customWidth="1"/>
    <col min="7166" max="7166" width="15.28515625" style="17" customWidth="1"/>
    <col min="7167" max="7167" width="18.85546875" style="17" customWidth="1"/>
    <col min="7168" max="7168" width="19.28515625" style="17" customWidth="1"/>
    <col min="7169" max="7169" width="16.5703125" style="17" customWidth="1"/>
    <col min="7170" max="7170" width="20.140625" style="17" customWidth="1"/>
    <col min="7171" max="7171" width="19" style="17" customWidth="1"/>
    <col min="7172" max="7172" width="18.140625" style="17" customWidth="1"/>
    <col min="7173" max="7173" width="16.5703125" style="17" customWidth="1"/>
    <col min="7174" max="7174" width="17.140625" style="17" customWidth="1"/>
    <col min="7175" max="7175" width="18.140625" style="17" customWidth="1"/>
    <col min="7176" max="7176" width="17.42578125" style="17" customWidth="1"/>
    <col min="7177" max="7177" width="20.85546875" style="17" customWidth="1"/>
    <col min="7178" max="7179" width="13" style="17" bestFit="1" customWidth="1"/>
    <col min="7180" max="7180" width="16.28515625" style="17" bestFit="1" customWidth="1"/>
    <col min="7181" max="7181" width="14.7109375" style="17" bestFit="1" customWidth="1"/>
    <col min="7182" max="7186" width="13" style="17" bestFit="1" customWidth="1"/>
    <col min="7187" max="7400" width="12.42578125" style="17"/>
    <col min="7401" max="7401" width="21.7109375" style="17" customWidth="1"/>
    <col min="7402" max="7402" width="12.42578125" style="17" customWidth="1"/>
    <col min="7403" max="7403" width="26.140625" style="17" customWidth="1"/>
    <col min="7404" max="7404" width="14.7109375" style="17" customWidth="1"/>
    <col min="7405" max="7406" width="20.85546875" style="17" bestFit="1" customWidth="1"/>
    <col min="7407" max="7407" width="19.28515625" style="17" bestFit="1" customWidth="1"/>
    <col min="7408" max="7408" width="20.85546875" style="17" bestFit="1" customWidth="1"/>
    <col min="7409" max="7409" width="18.5703125" style="17" customWidth="1"/>
    <col min="7410" max="7410" width="18.85546875" style="17" customWidth="1"/>
    <col min="7411" max="7411" width="17.42578125" style="17" customWidth="1"/>
    <col min="7412" max="7412" width="21" style="17" customWidth="1"/>
    <col min="7413" max="7413" width="22.140625" style="17" customWidth="1"/>
    <col min="7414" max="7414" width="17.140625" style="17" customWidth="1"/>
    <col min="7415" max="7419" width="20.85546875" style="17" bestFit="1" customWidth="1"/>
    <col min="7420" max="7420" width="18.140625" style="17" customWidth="1"/>
    <col min="7421" max="7421" width="16.7109375" style="17" customWidth="1"/>
    <col min="7422" max="7422" width="15.28515625" style="17" customWidth="1"/>
    <col min="7423" max="7423" width="18.85546875" style="17" customWidth="1"/>
    <col min="7424" max="7424" width="19.28515625" style="17" customWidth="1"/>
    <col min="7425" max="7425" width="16.5703125" style="17" customWidth="1"/>
    <col min="7426" max="7426" width="20.140625" style="17" customWidth="1"/>
    <col min="7427" max="7427" width="19" style="17" customWidth="1"/>
    <col min="7428" max="7428" width="18.140625" style="17" customWidth="1"/>
    <col min="7429" max="7429" width="16.5703125" style="17" customWidth="1"/>
    <col min="7430" max="7430" width="17.140625" style="17" customWidth="1"/>
    <col min="7431" max="7431" width="18.140625" style="17" customWidth="1"/>
    <col min="7432" max="7432" width="17.42578125" style="17" customWidth="1"/>
    <col min="7433" max="7433" width="20.85546875" style="17" customWidth="1"/>
    <col min="7434" max="7435" width="13" style="17" bestFit="1" customWidth="1"/>
    <col min="7436" max="7436" width="16.28515625" style="17" bestFit="1" customWidth="1"/>
    <col min="7437" max="7437" width="14.7109375" style="17" bestFit="1" customWidth="1"/>
    <col min="7438" max="7442" width="13" style="17" bestFit="1" customWidth="1"/>
    <col min="7443" max="7656" width="12.42578125" style="17"/>
    <col min="7657" max="7657" width="21.7109375" style="17" customWidth="1"/>
    <col min="7658" max="7658" width="12.42578125" style="17" customWidth="1"/>
    <col min="7659" max="7659" width="26.140625" style="17" customWidth="1"/>
    <col min="7660" max="7660" width="14.7109375" style="17" customWidth="1"/>
    <col min="7661" max="7662" width="20.85546875" style="17" bestFit="1" customWidth="1"/>
    <col min="7663" max="7663" width="19.28515625" style="17" bestFit="1" customWidth="1"/>
    <col min="7664" max="7664" width="20.85546875" style="17" bestFit="1" customWidth="1"/>
    <col min="7665" max="7665" width="18.5703125" style="17" customWidth="1"/>
    <col min="7666" max="7666" width="18.85546875" style="17" customWidth="1"/>
    <col min="7667" max="7667" width="17.42578125" style="17" customWidth="1"/>
    <col min="7668" max="7668" width="21" style="17" customWidth="1"/>
    <col min="7669" max="7669" width="22.140625" style="17" customWidth="1"/>
    <col min="7670" max="7670" width="17.140625" style="17" customWidth="1"/>
    <col min="7671" max="7675" width="20.85546875" style="17" bestFit="1" customWidth="1"/>
    <col min="7676" max="7676" width="18.140625" style="17" customWidth="1"/>
    <col min="7677" max="7677" width="16.7109375" style="17" customWidth="1"/>
    <col min="7678" max="7678" width="15.28515625" style="17" customWidth="1"/>
    <col min="7679" max="7679" width="18.85546875" style="17" customWidth="1"/>
    <col min="7680" max="7680" width="19.28515625" style="17" customWidth="1"/>
    <col min="7681" max="7681" width="16.5703125" style="17" customWidth="1"/>
    <col min="7682" max="7682" width="20.140625" style="17" customWidth="1"/>
    <col min="7683" max="7683" width="19" style="17" customWidth="1"/>
    <col min="7684" max="7684" width="18.140625" style="17" customWidth="1"/>
    <col min="7685" max="7685" width="16.5703125" style="17" customWidth="1"/>
    <col min="7686" max="7686" width="17.140625" style="17" customWidth="1"/>
    <col min="7687" max="7687" width="18.140625" style="17" customWidth="1"/>
    <col min="7688" max="7688" width="17.42578125" style="17" customWidth="1"/>
    <col min="7689" max="7689" width="20.85546875" style="17" customWidth="1"/>
    <col min="7690" max="7691" width="13" style="17" bestFit="1" customWidth="1"/>
    <col min="7692" max="7692" width="16.28515625" style="17" bestFit="1" customWidth="1"/>
    <col min="7693" max="7693" width="14.7109375" style="17" bestFit="1" customWidth="1"/>
    <col min="7694" max="7698" width="13" style="17" bestFit="1" customWidth="1"/>
    <col min="7699" max="7912" width="12.42578125" style="17"/>
    <col min="7913" max="7913" width="21.7109375" style="17" customWidth="1"/>
    <col min="7914" max="7914" width="12.42578125" style="17" customWidth="1"/>
    <col min="7915" max="7915" width="26.140625" style="17" customWidth="1"/>
    <col min="7916" max="7916" width="14.7109375" style="17" customWidth="1"/>
    <col min="7917" max="7918" width="20.85546875" style="17" bestFit="1" customWidth="1"/>
    <col min="7919" max="7919" width="19.28515625" style="17" bestFit="1" customWidth="1"/>
    <col min="7920" max="7920" width="20.85546875" style="17" bestFit="1" customWidth="1"/>
    <col min="7921" max="7921" width="18.5703125" style="17" customWidth="1"/>
    <col min="7922" max="7922" width="18.85546875" style="17" customWidth="1"/>
    <col min="7923" max="7923" width="17.42578125" style="17" customWidth="1"/>
    <col min="7924" max="7924" width="21" style="17" customWidth="1"/>
    <col min="7925" max="7925" width="22.140625" style="17" customWidth="1"/>
    <col min="7926" max="7926" width="17.140625" style="17" customWidth="1"/>
    <col min="7927" max="7931" width="20.85546875" style="17" bestFit="1" customWidth="1"/>
    <col min="7932" max="7932" width="18.140625" style="17" customWidth="1"/>
    <col min="7933" max="7933" width="16.7109375" style="17" customWidth="1"/>
    <col min="7934" max="7934" width="15.28515625" style="17" customWidth="1"/>
    <col min="7935" max="7935" width="18.85546875" style="17" customWidth="1"/>
    <col min="7936" max="7936" width="19.28515625" style="17" customWidth="1"/>
    <col min="7937" max="7937" width="16.5703125" style="17" customWidth="1"/>
    <col min="7938" max="7938" width="20.140625" style="17" customWidth="1"/>
    <col min="7939" max="7939" width="19" style="17" customWidth="1"/>
    <col min="7940" max="7940" width="18.140625" style="17" customWidth="1"/>
    <col min="7941" max="7941" width="16.5703125" style="17" customWidth="1"/>
    <col min="7942" max="7942" width="17.140625" style="17" customWidth="1"/>
    <col min="7943" max="7943" width="18.140625" style="17" customWidth="1"/>
    <col min="7944" max="7944" width="17.42578125" style="17" customWidth="1"/>
    <col min="7945" max="7945" width="20.85546875" style="17" customWidth="1"/>
    <col min="7946" max="7947" width="13" style="17" bestFit="1" customWidth="1"/>
    <col min="7948" max="7948" width="16.28515625" style="17" bestFit="1" customWidth="1"/>
    <col min="7949" max="7949" width="14.7109375" style="17" bestFit="1" customWidth="1"/>
    <col min="7950" max="7954" width="13" style="17" bestFit="1" customWidth="1"/>
    <col min="7955" max="8168" width="12.42578125" style="17"/>
    <col min="8169" max="8169" width="21.7109375" style="17" customWidth="1"/>
    <col min="8170" max="8170" width="12.42578125" style="17" customWidth="1"/>
    <col min="8171" max="8171" width="26.140625" style="17" customWidth="1"/>
    <col min="8172" max="8172" width="14.7109375" style="17" customWidth="1"/>
    <col min="8173" max="8174" width="20.85546875" style="17" bestFit="1" customWidth="1"/>
    <col min="8175" max="8175" width="19.28515625" style="17" bestFit="1" customWidth="1"/>
    <col min="8176" max="8176" width="20.85546875" style="17" bestFit="1" customWidth="1"/>
    <col min="8177" max="8177" width="18.5703125" style="17" customWidth="1"/>
    <col min="8178" max="8178" width="18.85546875" style="17" customWidth="1"/>
    <col min="8179" max="8179" width="17.42578125" style="17" customWidth="1"/>
    <col min="8180" max="8180" width="21" style="17" customWidth="1"/>
    <col min="8181" max="8181" width="22.140625" style="17" customWidth="1"/>
    <col min="8182" max="8182" width="17.140625" style="17" customWidth="1"/>
    <col min="8183" max="8187" width="20.85546875" style="17" bestFit="1" customWidth="1"/>
    <col min="8188" max="8188" width="18.140625" style="17" customWidth="1"/>
    <col min="8189" max="8189" width="16.7109375" style="17" customWidth="1"/>
    <col min="8190" max="8190" width="15.28515625" style="17" customWidth="1"/>
    <col min="8191" max="8191" width="18.85546875" style="17" customWidth="1"/>
    <col min="8192" max="8192" width="19.28515625" style="17" customWidth="1"/>
    <col min="8193" max="8193" width="16.5703125" style="17" customWidth="1"/>
    <col min="8194" max="8194" width="20.140625" style="17" customWidth="1"/>
    <col min="8195" max="8195" width="19" style="17" customWidth="1"/>
    <col min="8196" max="8196" width="18.140625" style="17" customWidth="1"/>
    <col min="8197" max="8197" width="16.5703125" style="17" customWidth="1"/>
    <col min="8198" max="8198" width="17.140625" style="17" customWidth="1"/>
    <col min="8199" max="8199" width="18.140625" style="17" customWidth="1"/>
    <col min="8200" max="8200" width="17.42578125" style="17" customWidth="1"/>
    <col min="8201" max="8201" width="20.85546875" style="17" customWidth="1"/>
    <col min="8202" max="8203" width="13" style="17" bestFit="1" customWidth="1"/>
    <col min="8204" max="8204" width="16.28515625" style="17" bestFit="1" customWidth="1"/>
    <col min="8205" max="8205" width="14.7109375" style="17" bestFit="1" customWidth="1"/>
    <col min="8206" max="8210" width="13" style="17" bestFit="1" customWidth="1"/>
    <col min="8211" max="8424" width="12.42578125" style="17"/>
    <col min="8425" max="8425" width="21.7109375" style="17" customWidth="1"/>
    <col min="8426" max="8426" width="12.42578125" style="17" customWidth="1"/>
    <col min="8427" max="8427" width="26.140625" style="17" customWidth="1"/>
    <col min="8428" max="8428" width="14.7109375" style="17" customWidth="1"/>
    <col min="8429" max="8430" width="20.85546875" style="17" bestFit="1" customWidth="1"/>
    <col min="8431" max="8431" width="19.28515625" style="17" bestFit="1" customWidth="1"/>
    <col min="8432" max="8432" width="20.85546875" style="17" bestFit="1" customWidth="1"/>
    <col min="8433" max="8433" width="18.5703125" style="17" customWidth="1"/>
    <col min="8434" max="8434" width="18.85546875" style="17" customWidth="1"/>
    <col min="8435" max="8435" width="17.42578125" style="17" customWidth="1"/>
    <col min="8436" max="8436" width="21" style="17" customWidth="1"/>
    <col min="8437" max="8437" width="22.140625" style="17" customWidth="1"/>
    <col min="8438" max="8438" width="17.140625" style="17" customWidth="1"/>
    <col min="8439" max="8443" width="20.85546875" style="17" bestFit="1" customWidth="1"/>
    <col min="8444" max="8444" width="18.140625" style="17" customWidth="1"/>
    <col min="8445" max="8445" width="16.7109375" style="17" customWidth="1"/>
    <col min="8446" max="8446" width="15.28515625" style="17" customWidth="1"/>
    <col min="8447" max="8447" width="18.85546875" style="17" customWidth="1"/>
    <col min="8448" max="8448" width="19.28515625" style="17" customWidth="1"/>
    <col min="8449" max="8449" width="16.5703125" style="17" customWidth="1"/>
    <col min="8450" max="8450" width="20.140625" style="17" customWidth="1"/>
    <col min="8451" max="8451" width="19" style="17" customWidth="1"/>
    <col min="8452" max="8452" width="18.140625" style="17" customWidth="1"/>
    <col min="8453" max="8453" width="16.5703125" style="17" customWidth="1"/>
    <col min="8454" max="8454" width="17.140625" style="17" customWidth="1"/>
    <col min="8455" max="8455" width="18.140625" style="17" customWidth="1"/>
    <col min="8456" max="8456" width="17.42578125" style="17" customWidth="1"/>
    <col min="8457" max="8457" width="20.85546875" style="17" customWidth="1"/>
    <col min="8458" max="8459" width="13" style="17" bestFit="1" customWidth="1"/>
    <col min="8460" max="8460" width="16.28515625" style="17" bestFit="1" customWidth="1"/>
    <col min="8461" max="8461" width="14.7109375" style="17" bestFit="1" customWidth="1"/>
    <col min="8462" max="8466" width="13" style="17" bestFit="1" customWidth="1"/>
    <col min="8467" max="8680" width="12.42578125" style="17"/>
    <col min="8681" max="8681" width="21.7109375" style="17" customWidth="1"/>
    <col min="8682" max="8682" width="12.42578125" style="17" customWidth="1"/>
    <col min="8683" max="8683" width="26.140625" style="17" customWidth="1"/>
    <col min="8684" max="8684" width="14.7109375" style="17" customWidth="1"/>
    <col min="8685" max="8686" width="20.85546875" style="17" bestFit="1" customWidth="1"/>
    <col min="8687" max="8687" width="19.28515625" style="17" bestFit="1" customWidth="1"/>
    <col min="8688" max="8688" width="20.85546875" style="17" bestFit="1" customWidth="1"/>
    <col min="8689" max="8689" width="18.5703125" style="17" customWidth="1"/>
    <col min="8690" max="8690" width="18.85546875" style="17" customWidth="1"/>
    <col min="8691" max="8691" width="17.42578125" style="17" customWidth="1"/>
    <col min="8692" max="8692" width="21" style="17" customWidth="1"/>
    <col min="8693" max="8693" width="22.140625" style="17" customWidth="1"/>
    <col min="8694" max="8694" width="17.140625" style="17" customWidth="1"/>
    <col min="8695" max="8699" width="20.85546875" style="17" bestFit="1" customWidth="1"/>
    <col min="8700" max="8700" width="18.140625" style="17" customWidth="1"/>
    <col min="8701" max="8701" width="16.7109375" style="17" customWidth="1"/>
    <col min="8702" max="8702" width="15.28515625" style="17" customWidth="1"/>
    <col min="8703" max="8703" width="18.85546875" style="17" customWidth="1"/>
    <col min="8704" max="8704" width="19.28515625" style="17" customWidth="1"/>
    <col min="8705" max="8705" width="16.5703125" style="17" customWidth="1"/>
    <col min="8706" max="8706" width="20.140625" style="17" customWidth="1"/>
    <col min="8707" max="8707" width="19" style="17" customWidth="1"/>
    <col min="8708" max="8708" width="18.140625" style="17" customWidth="1"/>
    <col min="8709" max="8709" width="16.5703125" style="17" customWidth="1"/>
    <col min="8710" max="8710" width="17.140625" style="17" customWidth="1"/>
    <col min="8711" max="8711" width="18.140625" style="17" customWidth="1"/>
    <col min="8712" max="8712" width="17.42578125" style="17" customWidth="1"/>
    <col min="8713" max="8713" width="20.85546875" style="17" customWidth="1"/>
    <col min="8714" max="8715" width="13" style="17" bestFit="1" customWidth="1"/>
    <col min="8716" max="8716" width="16.28515625" style="17" bestFit="1" customWidth="1"/>
    <col min="8717" max="8717" width="14.7109375" style="17" bestFit="1" customWidth="1"/>
    <col min="8718" max="8722" width="13" style="17" bestFit="1" customWidth="1"/>
    <col min="8723" max="8936" width="12.42578125" style="17"/>
    <col min="8937" max="8937" width="21.7109375" style="17" customWidth="1"/>
    <col min="8938" max="8938" width="12.42578125" style="17" customWidth="1"/>
    <col min="8939" max="8939" width="26.140625" style="17" customWidth="1"/>
    <col min="8940" max="8940" width="14.7109375" style="17" customWidth="1"/>
    <col min="8941" max="8942" width="20.85546875" style="17" bestFit="1" customWidth="1"/>
    <col min="8943" max="8943" width="19.28515625" style="17" bestFit="1" customWidth="1"/>
    <col min="8944" max="8944" width="20.85546875" style="17" bestFit="1" customWidth="1"/>
    <col min="8945" max="8945" width="18.5703125" style="17" customWidth="1"/>
    <col min="8946" max="8946" width="18.85546875" style="17" customWidth="1"/>
    <col min="8947" max="8947" width="17.42578125" style="17" customWidth="1"/>
    <col min="8948" max="8948" width="21" style="17" customWidth="1"/>
    <col min="8949" max="8949" width="22.140625" style="17" customWidth="1"/>
    <col min="8950" max="8950" width="17.140625" style="17" customWidth="1"/>
    <col min="8951" max="8955" width="20.85546875" style="17" bestFit="1" customWidth="1"/>
    <col min="8956" max="8956" width="18.140625" style="17" customWidth="1"/>
    <col min="8957" max="8957" width="16.7109375" style="17" customWidth="1"/>
    <col min="8958" max="8958" width="15.28515625" style="17" customWidth="1"/>
    <col min="8959" max="8959" width="18.85546875" style="17" customWidth="1"/>
    <col min="8960" max="8960" width="19.28515625" style="17" customWidth="1"/>
    <col min="8961" max="8961" width="16.5703125" style="17" customWidth="1"/>
    <col min="8962" max="8962" width="20.140625" style="17" customWidth="1"/>
    <col min="8963" max="8963" width="19" style="17" customWidth="1"/>
    <col min="8964" max="8964" width="18.140625" style="17" customWidth="1"/>
    <col min="8965" max="8965" width="16.5703125" style="17" customWidth="1"/>
    <col min="8966" max="8966" width="17.140625" style="17" customWidth="1"/>
    <col min="8967" max="8967" width="18.140625" style="17" customWidth="1"/>
    <col min="8968" max="8968" width="17.42578125" style="17" customWidth="1"/>
    <col min="8969" max="8969" width="20.85546875" style="17" customWidth="1"/>
    <col min="8970" max="8971" width="13" style="17" bestFit="1" customWidth="1"/>
    <col min="8972" max="8972" width="16.28515625" style="17" bestFit="1" customWidth="1"/>
    <col min="8973" max="8973" width="14.7109375" style="17" bestFit="1" customWidth="1"/>
    <col min="8974" max="8978" width="13" style="17" bestFit="1" customWidth="1"/>
    <col min="8979" max="9192" width="12.42578125" style="17"/>
    <col min="9193" max="9193" width="21.7109375" style="17" customWidth="1"/>
    <col min="9194" max="9194" width="12.42578125" style="17" customWidth="1"/>
    <col min="9195" max="9195" width="26.140625" style="17" customWidth="1"/>
    <col min="9196" max="9196" width="14.7109375" style="17" customWidth="1"/>
    <col min="9197" max="9198" width="20.85546875" style="17" bestFit="1" customWidth="1"/>
    <col min="9199" max="9199" width="19.28515625" style="17" bestFit="1" customWidth="1"/>
    <col min="9200" max="9200" width="20.85546875" style="17" bestFit="1" customWidth="1"/>
    <col min="9201" max="9201" width="18.5703125" style="17" customWidth="1"/>
    <col min="9202" max="9202" width="18.85546875" style="17" customWidth="1"/>
    <col min="9203" max="9203" width="17.42578125" style="17" customWidth="1"/>
    <col min="9204" max="9204" width="21" style="17" customWidth="1"/>
    <col min="9205" max="9205" width="22.140625" style="17" customWidth="1"/>
    <col min="9206" max="9206" width="17.140625" style="17" customWidth="1"/>
    <col min="9207" max="9211" width="20.85546875" style="17" bestFit="1" customWidth="1"/>
    <col min="9212" max="9212" width="18.140625" style="17" customWidth="1"/>
    <col min="9213" max="9213" width="16.7109375" style="17" customWidth="1"/>
    <col min="9214" max="9214" width="15.28515625" style="17" customWidth="1"/>
    <col min="9215" max="9215" width="18.85546875" style="17" customWidth="1"/>
    <col min="9216" max="9216" width="19.28515625" style="17" customWidth="1"/>
    <col min="9217" max="9217" width="16.5703125" style="17" customWidth="1"/>
    <col min="9218" max="9218" width="20.140625" style="17" customWidth="1"/>
    <col min="9219" max="9219" width="19" style="17" customWidth="1"/>
    <col min="9220" max="9220" width="18.140625" style="17" customWidth="1"/>
    <col min="9221" max="9221" width="16.5703125" style="17" customWidth="1"/>
    <col min="9222" max="9222" width="17.140625" style="17" customWidth="1"/>
    <col min="9223" max="9223" width="18.140625" style="17" customWidth="1"/>
    <col min="9224" max="9224" width="17.42578125" style="17" customWidth="1"/>
    <col min="9225" max="9225" width="20.85546875" style="17" customWidth="1"/>
    <col min="9226" max="9227" width="13" style="17" bestFit="1" customWidth="1"/>
    <col min="9228" max="9228" width="16.28515625" style="17" bestFit="1" customWidth="1"/>
    <col min="9229" max="9229" width="14.7109375" style="17" bestFit="1" customWidth="1"/>
    <col min="9230" max="9234" width="13" style="17" bestFit="1" customWidth="1"/>
    <col min="9235" max="9448" width="12.42578125" style="17"/>
    <col min="9449" max="9449" width="21.7109375" style="17" customWidth="1"/>
    <col min="9450" max="9450" width="12.42578125" style="17" customWidth="1"/>
    <col min="9451" max="9451" width="26.140625" style="17" customWidth="1"/>
    <col min="9452" max="9452" width="14.7109375" style="17" customWidth="1"/>
    <col min="9453" max="9454" width="20.85546875" style="17" bestFit="1" customWidth="1"/>
    <col min="9455" max="9455" width="19.28515625" style="17" bestFit="1" customWidth="1"/>
    <col min="9456" max="9456" width="20.85546875" style="17" bestFit="1" customWidth="1"/>
    <col min="9457" max="9457" width="18.5703125" style="17" customWidth="1"/>
    <col min="9458" max="9458" width="18.85546875" style="17" customWidth="1"/>
    <col min="9459" max="9459" width="17.42578125" style="17" customWidth="1"/>
    <col min="9460" max="9460" width="21" style="17" customWidth="1"/>
    <col min="9461" max="9461" width="22.140625" style="17" customWidth="1"/>
    <col min="9462" max="9462" width="17.140625" style="17" customWidth="1"/>
    <col min="9463" max="9467" width="20.85546875" style="17" bestFit="1" customWidth="1"/>
    <col min="9468" max="9468" width="18.140625" style="17" customWidth="1"/>
    <col min="9469" max="9469" width="16.7109375" style="17" customWidth="1"/>
    <col min="9470" max="9470" width="15.28515625" style="17" customWidth="1"/>
    <col min="9471" max="9471" width="18.85546875" style="17" customWidth="1"/>
    <col min="9472" max="9472" width="19.28515625" style="17" customWidth="1"/>
    <col min="9473" max="9473" width="16.5703125" style="17" customWidth="1"/>
    <col min="9474" max="9474" width="20.140625" style="17" customWidth="1"/>
    <col min="9475" max="9475" width="19" style="17" customWidth="1"/>
    <col min="9476" max="9476" width="18.140625" style="17" customWidth="1"/>
    <col min="9477" max="9477" width="16.5703125" style="17" customWidth="1"/>
    <col min="9478" max="9478" width="17.140625" style="17" customWidth="1"/>
    <col min="9479" max="9479" width="18.140625" style="17" customWidth="1"/>
    <col min="9480" max="9480" width="17.42578125" style="17" customWidth="1"/>
    <col min="9481" max="9481" width="20.85546875" style="17" customWidth="1"/>
    <col min="9482" max="9483" width="13" style="17" bestFit="1" customWidth="1"/>
    <col min="9484" max="9484" width="16.28515625" style="17" bestFit="1" customWidth="1"/>
    <col min="9485" max="9485" width="14.7109375" style="17" bestFit="1" customWidth="1"/>
    <col min="9486" max="9490" width="13" style="17" bestFit="1" customWidth="1"/>
    <col min="9491" max="9704" width="12.42578125" style="17"/>
    <col min="9705" max="9705" width="21.7109375" style="17" customWidth="1"/>
    <col min="9706" max="9706" width="12.42578125" style="17" customWidth="1"/>
    <col min="9707" max="9707" width="26.140625" style="17" customWidth="1"/>
    <col min="9708" max="9708" width="14.7109375" style="17" customWidth="1"/>
    <col min="9709" max="9710" width="20.85546875" style="17" bestFit="1" customWidth="1"/>
    <col min="9711" max="9711" width="19.28515625" style="17" bestFit="1" customWidth="1"/>
    <col min="9712" max="9712" width="20.85546875" style="17" bestFit="1" customWidth="1"/>
    <col min="9713" max="9713" width="18.5703125" style="17" customWidth="1"/>
    <col min="9714" max="9714" width="18.85546875" style="17" customWidth="1"/>
    <col min="9715" max="9715" width="17.42578125" style="17" customWidth="1"/>
    <col min="9716" max="9716" width="21" style="17" customWidth="1"/>
    <col min="9717" max="9717" width="22.140625" style="17" customWidth="1"/>
    <col min="9718" max="9718" width="17.140625" style="17" customWidth="1"/>
    <col min="9719" max="9723" width="20.85546875" style="17" bestFit="1" customWidth="1"/>
    <col min="9724" max="9724" width="18.140625" style="17" customWidth="1"/>
    <col min="9725" max="9725" width="16.7109375" style="17" customWidth="1"/>
    <col min="9726" max="9726" width="15.28515625" style="17" customWidth="1"/>
    <col min="9727" max="9727" width="18.85546875" style="17" customWidth="1"/>
    <col min="9728" max="9728" width="19.28515625" style="17" customWidth="1"/>
    <col min="9729" max="9729" width="16.5703125" style="17" customWidth="1"/>
    <col min="9730" max="9730" width="20.140625" style="17" customWidth="1"/>
    <col min="9731" max="9731" width="19" style="17" customWidth="1"/>
    <col min="9732" max="9732" width="18.140625" style="17" customWidth="1"/>
    <col min="9733" max="9733" width="16.5703125" style="17" customWidth="1"/>
    <col min="9734" max="9734" width="17.140625" style="17" customWidth="1"/>
    <col min="9735" max="9735" width="18.140625" style="17" customWidth="1"/>
    <col min="9736" max="9736" width="17.42578125" style="17" customWidth="1"/>
    <col min="9737" max="9737" width="20.85546875" style="17" customWidth="1"/>
    <col min="9738" max="9739" width="13" style="17" bestFit="1" customWidth="1"/>
    <col min="9740" max="9740" width="16.28515625" style="17" bestFit="1" customWidth="1"/>
    <col min="9741" max="9741" width="14.7109375" style="17" bestFit="1" customWidth="1"/>
    <col min="9742" max="9746" width="13" style="17" bestFit="1" customWidth="1"/>
    <col min="9747" max="9960" width="12.42578125" style="17"/>
    <col min="9961" max="9961" width="21.7109375" style="17" customWidth="1"/>
    <col min="9962" max="9962" width="12.42578125" style="17" customWidth="1"/>
    <col min="9963" max="9963" width="26.140625" style="17" customWidth="1"/>
    <col min="9964" max="9964" width="14.7109375" style="17" customWidth="1"/>
    <col min="9965" max="9966" width="20.85546875" style="17" bestFit="1" customWidth="1"/>
    <col min="9967" max="9967" width="19.28515625" style="17" bestFit="1" customWidth="1"/>
    <col min="9968" max="9968" width="20.85546875" style="17" bestFit="1" customWidth="1"/>
    <col min="9969" max="9969" width="18.5703125" style="17" customWidth="1"/>
    <col min="9970" max="9970" width="18.85546875" style="17" customWidth="1"/>
    <col min="9971" max="9971" width="17.42578125" style="17" customWidth="1"/>
    <col min="9972" max="9972" width="21" style="17" customWidth="1"/>
    <col min="9973" max="9973" width="22.140625" style="17" customWidth="1"/>
    <col min="9974" max="9974" width="17.140625" style="17" customWidth="1"/>
    <col min="9975" max="9979" width="20.85546875" style="17" bestFit="1" customWidth="1"/>
    <col min="9980" max="9980" width="18.140625" style="17" customWidth="1"/>
    <col min="9981" max="9981" width="16.7109375" style="17" customWidth="1"/>
    <col min="9982" max="9982" width="15.28515625" style="17" customWidth="1"/>
    <col min="9983" max="9983" width="18.85546875" style="17" customWidth="1"/>
    <col min="9984" max="9984" width="19.28515625" style="17" customWidth="1"/>
    <col min="9985" max="9985" width="16.5703125" style="17" customWidth="1"/>
    <col min="9986" max="9986" width="20.140625" style="17" customWidth="1"/>
    <col min="9987" max="9987" width="19" style="17" customWidth="1"/>
    <col min="9988" max="9988" width="18.140625" style="17" customWidth="1"/>
    <col min="9989" max="9989" width="16.5703125" style="17" customWidth="1"/>
    <col min="9990" max="9990" width="17.140625" style="17" customWidth="1"/>
    <col min="9991" max="9991" width="18.140625" style="17" customWidth="1"/>
    <col min="9992" max="9992" width="17.42578125" style="17" customWidth="1"/>
    <col min="9993" max="9993" width="20.85546875" style="17" customWidth="1"/>
    <col min="9994" max="9995" width="13" style="17" bestFit="1" customWidth="1"/>
    <col min="9996" max="9996" width="16.28515625" style="17" bestFit="1" customWidth="1"/>
    <col min="9997" max="9997" width="14.7109375" style="17" bestFit="1" customWidth="1"/>
    <col min="9998" max="10002" width="13" style="17" bestFit="1" customWidth="1"/>
    <col min="10003" max="10216" width="12.42578125" style="17"/>
    <col min="10217" max="10217" width="21.7109375" style="17" customWidth="1"/>
    <col min="10218" max="10218" width="12.42578125" style="17" customWidth="1"/>
    <col min="10219" max="10219" width="26.140625" style="17" customWidth="1"/>
    <col min="10220" max="10220" width="14.7109375" style="17" customWidth="1"/>
    <col min="10221" max="10222" width="20.85546875" style="17" bestFit="1" customWidth="1"/>
    <col min="10223" max="10223" width="19.28515625" style="17" bestFit="1" customWidth="1"/>
    <col min="10224" max="10224" width="20.85546875" style="17" bestFit="1" customWidth="1"/>
    <col min="10225" max="10225" width="18.5703125" style="17" customWidth="1"/>
    <col min="10226" max="10226" width="18.85546875" style="17" customWidth="1"/>
    <col min="10227" max="10227" width="17.42578125" style="17" customWidth="1"/>
    <col min="10228" max="10228" width="21" style="17" customWidth="1"/>
    <col min="10229" max="10229" width="22.140625" style="17" customWidth="1"/>
    <col min="10230" max="10230" width="17.140625" style="17" customWidth="1"/>
    <col min="10231" max="10235" width="20.85546875" style="17" bestFit="1" customWidth="1"/>
    <col min="10236" max="10236" width="18.140625" style="17" customWidth="1"/>
    <col min="10237" max="10237" width="16.7109375" style="17" customWidth="1"/>
    <col min="10238" max="10238" width="15.28515625" style="17" customWidth="1"/>
    <col min="10239" max="10239" width="18.85546875" style="17" customWidth="1"/>
    <col min="10240" max="10240" width="19.28515625" style="17" customWidth="1"/>
    <col min="10241" max="10241" width="16.5703125" style="17" customWidth="1"/>
    <col min="10242" max="10242" width="20.140625" style="17" customWidth="1"/>
    <col min="10243" max="10243" width="19" style="17" customWidth="1"/>
    <col min="10244" max="10244" width="18.140625" style="17" customWidth="1"/>
    <col min="10245" max="10245" width="16.5703125" style="17" customWidth="1"/>
    <col min="10246" max="10246" width="17.140625" style="17" customWidth="1"/>
    <col min="10247" max="10247" width="18.140625" style="17" customWidth="1"/>
    <col min="10248" max="10248" width="17.42578125" style="17" customWidth="1"/>
    <col min="10249" max="10249" width="20.85546875" style="17" customWidth="1"/>
    <col min="10250" max="10251" width="13" style="17" bestFit="1" customWidth="1"/>
    <col min="10252" max="10252" width="16.28515625" style="17" bestFit="1" customWidth="1"/>
    <col min="10253" max="10253" width="14.7109375" style="17" bestFit="1" customWidth="1"/>
    <col min="10254" max="10258" width="13" style="17" bestFit="1" customWidth="1"/>
    <col min="10259" max="10472" width="12.42578125" style="17"/>
    <col min="10473" max="10473" width="21.7109375" style="17" customWidth="1"/>
    <col min="10474" max="10474" width="12.42578125" style="17" customWidth="1"/>
    <col min="10475" max="10475" width="26.140625" style="17" customWidth="1"/>
    <col min="10476" max="10476" width="14.7109375" style="17" customWidth="1"/>
    <col min="10477" max="10478" width="20.85546875" style="17" bestFit="1" customWidth="1"/>
    <col min="10479" max="10479" width="19.28515625" style="17" bestFit="1" customWidth="1"/>
    <col min="10480" max="10480" width="20.85546875" style="17" bestFit="1" customWidth="1"/>
    <col min="10481" max="10481" width="18.5703125" style="17" customWidth="1"/>
    <col min="10482" max="10482" width="18.85546875" style="17" customWidth="1"/>
    <col min="10483" max="10483" width="17.42578125" style="17" customWidth="1"/>
    <col min="10484" max="10484" width="21" style="17" customWidth="1"/>
    <col min="10485" max="10485" width="22.140625" style="17" customWidth="1"/>
    <col min="10486" max="10486" width="17.140625" style="17" customWidth="1"/>
    <col min="10487" max="10491" width="20.85546875" style="17" bestFit="1" customWidth="1"/>
    <col min="10492" max="10492" width="18.140625" style="17" customWidth="1"/>
    <col min="10493" max="10493" width="16.7109375" style="17" customWidth="1"/>
    <col min="10494" max="10494" width="15.28515625" style="17" customWidth="1"/>
    <col min="10495" max="10495" width="18.85546875" style="17" customWidth="1"/>
    <col min="10496" max="10496" width="19.28515625" style="17" customWidth="1"/>
    <col min="10497" max="10497" width="16.5703125" style="17" customWidth="1"/>
    <col min="10498" max="10498" width="20.140625" style="17" customWidth="1"/>
    <col min="10499" max="10499" width="19" style="17" customWidth="1"/>
    <col min="10500" max="10500" width="18.140625" style="17" customWidth="1"/>
    <col min="10501" max="10501" width="16.5703125" style="17" customWidth="1"/>
    <col min="10502" max="10502" width="17.140625" style="17" customWidth="1"/>
    <col min="10503" max="10503" width="18.140625" style="17" customWidth="1"/>
    <col min="10504" max="10504" width="17.42578125" style="17" customWidth="1"/>
    <col min="10505" max="10505" width="20.85546875" style="17" customWidth="1"/>
    <col min="10506" max="10507" width="13" style="17" bestFit="1" customWidth="1"/>
    <col min="10508" max="10508" width="16.28515625" style="17" bestFit="1" customWidth="1"/>
    <col min="10509" max="10509" width="14.7109375" style="17" bestFit="1" customWidth="1"/>
    <col min="10510" max="10514" width="13" style="17" bestFit="1" customWidth="1"/>
    <col min="10515" max="10728" width="12.42578125" style="17"/>
    <col min="10729" max="10729" width="21.7109375" style="17" customWidth="1"/>
    <col min="10730" max="10730" width="12.42578125" style="17" customWidth="1"/>
    <col min="10731" max="10731" width="26.140625" style="17" customWidth="1"/>
    <col min="10732" max="10732" width="14.7109375" style="17" customWidth="1"/>
    <col min="10733" max="10734" width="20.85546875" style="17" bestFit="1" customWidth="1"/>
    <col min="10735" max="10735" width="19.28515625" style="17" bestFit="1" customWidth="1"/>
    <col min="10736" max="10736" width="20.85546875" style="17" bestFit="1" customWidth="1"/>
    <col min="10737" max="10737" width="18.5703125" style="17" customWidth="1"/>
    <col min="10738" max="10738" width="18.85546875" style="17" customWidth="1"/>
    <col min="10739" max="10739" width="17.42578125" style="17" customWidth="1"/>
    <col min="10740" max="10740" width="21" style="17" customWidth="1"/>
    <col min="10741" max="10741" width="22.140625" style="17" customWidth="1"/>
    <col min="10742" max="10742" width="17.140625" style="17" customWidth="1"/>
    <col min="10743" max="10747" width="20.85546875" style="17" bestFit="1" customWidth="1"/>
    <col min="10748" max="10748" width="18.140625" style="17" customWidth="1"/>
    <col min="10749" max="10749" width="16.7109375" style="17" customWidth="1"/>
    <col min="10750" max="10750" width="15.28515625" style="17" customWidth="1"/>
    <col min="10751" max="10751" width="18.85546875" style="17" customWidth="1"/>
    <col min="10752" max="10752" width="19.28515625" style="17" customWidth="1"/>
    <col min="10753" max="10753" width="16.5703125" style="17" customWidth="1"/>
    <col min="10754" max="10754" width="20.140625" style="17" customWidth="1"/>
    <col min="10755" max="10755" width="19" style="17" customWidth="1"/>
    <col min="10756" max="10756" width="18.140625" style="17" customWidth="1"/>
    <col min="10757" max="10757" width="16.5703125" style="17" customWidth="1"/>
    <col min="10758" max="10758" width="17.140625" style="17" customWidth="1"/>
    <col min="10759" max="10759" width="18.140625" style="17" customWidth="1"/>
    <col min="10760" max="10760" width="17.42578125" style="17" customWidth="1"/>
    <col min="10761" max="10761" width="20.85546875" style="17" customWidth="1"/>
    <col min="10762" max="10763" width="13" style="17" bestFit="1" customWidth="1"/>
    <col min="10764" max="10764" width="16.28515625" style="17" bestFit="1" customWidth="1"/>
    <col min="10765" max="10765" width="14.7109375" style="17" bestFit="1" customWidth="1"/>
    <col min="10766" max="10770" width="13" style="17" bestFit="1" customWidth="1"/>
    <col min="10771" max="10984" width="12.42578125" style="17"/>
    <col min="10985" max="10985" width="21.7109375" style="17" customWidth="1"/>
    <col min="10986" max="10986" width="12.42578125" style="17" customWidth="1"/>
    <col min="10987" max="10987" width="26.140625" style="17" customWidth="1"/>
    <col min="10988" max="10988" width="14.7109375" style="17" customWidth="1"/>
    <col min="10989" max="10990" width="20.85546875" style="17" bestFit="1" customWidth="1"/>
    <col min="10991" max="10991" width="19.28515625" style="17" bestFit="1" customWidth="1"/>
    <col min="10992" max="10992" width="20.85546875" style="17" bestFit="1" customWidth="1"/>
    <col min="10993" max="10993" width="18.5703125" style="17" customWidth="1"/>
    <col min="10994" max="10994" width="18.85546875" style="17" customWidth="1"/>
    <col min="10995" max="10995" width="17.42578125" style="17" customWidth="1"/>
    <col min="10996" max="10996" width="21" style="17" customWidth="1"/>
    <col min="10997" max="10997" width="22.140625" style="17" customWidth="1"/>
    <col min="10998" max="10998" width="17.140625" style="17" customWidth="1"/>
    <col min="10999" max="11003" width="20.85546875" style="17" bestFit="1" customWidth="1"/>
    <col min="11004" max="11004" width="18.140625" style="17" customWidth="1"/>
    <col min="11005" max="11005" width="16.7109375" style="17" customWidth="1"/>
    <col min="11006" max="11006" width="15.28515625" style="17" customWidth="1"/>
    <col min="11007" max="11007" width="18.85546875" style="17" customWidth="1"/>
    <col min="11008" max="11008" width="19.28515625" style="17" customWidth="1"/>
    <col min="11009" max="11009" width="16.5703125" style="17" customWidth="1"/>
    <col min="11010" max="11010" width="20.140625" style="17" customWidth="1"/>
    <col min="11011" max="11011" width="19" style="17" customWidth="1"/>
    <col min="11012" max="11012" width="18.140625" style="17" customWidth="1"/>
    <col min="11013" max="11013" width="16.5703125" style="17" customWidth="1"/>
    <col min="11014" max="11014" width="17.140625" style="17" customWidth="1"/>
    <col min="11015" max="11015" width="18.140625" style="17" customWidth="1"/>
    <col min="11016" max="11016" width="17.42578125" style="17" customWidth="1"/>
    <col min="11017" max="11017" width="20.85546875" style="17" customWidth="1"/>
    <col min="11018" max="11019" width="13" style="17" bestFit="1" customWidth="1"/>
    <col min="11020" max="11020" width="16.28515625" style="17" bestFit="1" customWidth="1"/>
    <col min="11021" max="11021" width="14.7109375" style="17" bestFit="1" customWidth="1"/>
    <col min="11022" max="11026" width="13" style="17" bestFit="1" customWidth="1"/>
    <col min="11027" max="11240" width="12.42578125" style="17"/>
    <col min="11241" max="11241" width="21.7109375" style="17" customWidth="1"/>
    <col min="11242" max="11242" width="12.42578125" style="17" customWidth="1"/>
    <col min="11243" max="11243" width="26.140625" style="17" customWidth="1"/>
    <col min="11244" max="11244" width="14.7109375" style="17" customWidth="1"/>
    <col min="11245" max="11246" width="20.85546875" style="17" bestFit="1" customWidth="1"/>
    <col min="11247" max="11247" width="19.28515625" style="17" bestFit="1" customWidth="1"/>
    <col min="11248" max="11248" width="20.85546875" style="17" bestFit="1" customWidth="1"/>
    <col min="11249" max="11249" width="18.5703125" style="17" customWidth="1"/>
    <col min="11250" max="11250" width="18.85546875" style="17" customWidth="1"/>
    <col min="11251" max="11251" width="17.42578125" style="17" customWidth="1"/>
    <col min="11252" max="11252" width="21" style="17" customWidth="1"/>
    <col min="11253" max="11253" width="22.140625" style="17" customWidth="1"/>
    <col min="11254" max="11254" width="17.140625" style="17" customWidth="1"/>
    <col min="11255" max="11259" width="20.85546875" style="17" bestFit="1" customWidth="1"/>
    <col min="11260" max="11260" width="18.140625" style="17" customWidth="1"/>
    <col min="11261" max="11261" width="16.7109375" style="17" customWidth="1"/>
    <col min="11262" max="11262" width="15.28515625" style="17" customWidth="1"/>
    <col min="11263" max="11263" width="18.85546875" style="17" customWidth="1"/>
    <col min="11264" max="11264" width="19.28515625" style="17" customWidth="1"/>
    <col min="11265" max="11265" width="16.5703125" style="17" customWidth="1"/>
    <col min="11266" max="11266" width="20.140625" style="17" customWidth="1"/>
    <col min="11267" max="11267" width="19" style="17" customWidth="1"/>
    <col min="11268" max="11268" width="18.140625" style="17" customWidth="1"/>
    <col min="11269" max="11269" width="16.5703125" style="17" customWidth="1"/>
    <col min="11270" max="11270" width="17.140625" style="17" customWidth="1"/>
    <col min="11271" max="11271" width="18.140625" style="17" customWidth="1"/>
    <col min="11272" max="11272" width="17.42578125" style="17" customWidth="1"/>
    <col min="11273" max="11273" width="20.85546875" style="17" customWidth="1"/>
    <col min="11274" max="11275" width="13" style="17" bestFit="1" customWidth="1"/>
    <col min="11276" max="11276" width="16.28515625" style="17" bestFit="1" customWidth="1"/>
    <col min="11277" max="11277" width="14.7109375" style="17" bestFit="1" customWidth="1"/>
    <col min="11278" max="11282" width="13" style="17" bestFit="1" customWidth="1"/>
    <col min="11283" max="11496" width="12.42578125" style="17"/>
    <col min="11497" max="11497" width="21.7109375" style="17" customWidth="1"/>
    <col min="11498" max="11498" width="12.42578125" style="17" customWidth="1"/>
    <col min="11499" max="11499" width="26.140625" style="17" customWidth="1"/>
    <col min="11500" max="11500" width="14.7109375" style="17" customWidth="1"/>
    <col min="11501" max="11502" width="20.85546875" style="17" bestFit="1" customWidth="1"/>
    <col min="11503" max="11503" width="19.28515625" style="17" bestFit="1" customWidth="1"/>
    <col min="11504" max="11504" width="20.85546875" style="17" bestFit="1" customWidth="1"/>
    <col min="11505" max="11505" width="18.5703125" style="17" customWidth="1"/>
    <col min="11506" max="11506" width="18.85546875" style="17" customWidth="1"/>
    <col min="11507" max="11507" width="17.42578125" style="17" customWidth="1"/>
    <col min="11508" max="11508" width="21" style="17" customWidth="1"/>
    <col min="11509" max="11509" width="22.140625" style="17" customWidth="1"/>
    <col min="11510" max="11510" width="17.140625" style="17" customWidth="1"/>
    <col min="11511" max="11515" width="20.85546875" style="17" bestFit="1" customWidth="1"/>
    <col min="11516" max="11516" width="18.140625" style="17" customWidth="1"/>
    <col min="11517" max="11517" width="16.7109375" style="17" customWidth="1"/>
    <col min="11518" max="11518" width="15.28515625" style="17" customWidth="1"/>
    <col min="11519" max="11519" width="18.85546875" style="17" customWidth="1"/>
    <col min="11520" max="11520" width="19.28515625" style="17" customWidth="1"/>
    <col min="11521" max="11521" width="16.5703125" style="17" customWidth="1"/>
    <col min="11522" max="11522" width="20.140625" style="17" customWidth="1"/>
    <col min="11523" max="11523" width="19" style="17" customWidth="1"/>
    <col min="11524" max="11524" width="18.140625" style="17" customWidth="1"/>
    <col min="11525" max="11525" width="16.5703125" style="17" customWidth="1"/>
    <col min="11526" max="11526" width="17.140625" style="17" customWidth="1"/>
    <col min="11527" max="11527" width="18.140625" style="17" customWidth="1"/>
    <col min="11528" max="11528" width="17.42578125" style="17" customWidth="1"/>
    <col min="11529" max="11529" width="20.85546875" style="17" customWidth="1"/>
    <col min="11530" max="11531" width="13" style="17" bestFit="1" customWidth="1"/>
    <col min="11532" max="11532" width="16.28515625" style="17" bestFit="1" customWidth="1"/>
    <col min="11533" max="11533" width="14.7109375" style="17" bestFit="1" customWidth="1"/>
    <col min="11534" max="11538" width="13" style="17" bestFit="1" customWidth="1"/>
    <col min="11539" max="11752" width="12.42578125" style="17"/>
    <col min="11753" max="11753" width="21.7109375" style="17" customWidth="1"/>
    <col min="11754" max="11754" width="12.42578125" style="17" customWidth="1"/>
    <col min="11755" max="11755" width="26.140625" style="17" customWidth="1"/>
    <col min="11756" max="11756" width="14.7109375" style="17" customWidth="1"/>
    <col min="11757" max="11758" width="20.85546875" style="17" bestFit="1" customWidth="1"/>
    <col min="11759" max="11759" width="19.28515625" style="17" bestFit="1" customWidth="1"/>
    <col min="11760" max="11760" width="20.85546875" style="17" bestFit="1" customWidth="1"/>
    <col min="11761" max="11761" width="18.5703125" style="17" customWidth="1"/>
    <col min="11762" max="11762" width="18.85546875" style="17" customWidth="1"/>
    <col min="11763" max="11763" width="17.42578125" style="17" customWidth="1"/>
    <col min="11764" max="11764" width="21" style="17" customWidth="1"/>
    <col min="11765" max="11765" width="22.140625" style="17" customWidth="1"/>
    <col min="11766" max="11766" width="17.140625" style="17" customWidth="1"/>
    <col min="11767" max="11771" width="20.85546875" style="17" bestFit="1" customWidth="1"/>
    <col min="11772" max="11772" width="18.140625" style="17" customWidth="1"/>
    <col min="11773" max="11773" width="16.7109375" style="17" customWidth="1"/>
    <col min="11774" max="11774" width="15.28515625" style="17" customWidth="1"/>
    <col min="11775" max="11775" width="18.85546875" style="17" customWidth="1"/>
    <col min="11776" max="11776" width="19.28515625" style="17" customWidth="1"/>
    <col min="11777" max="11777" width="16.5703125" style="17" customWidth="1"/>
    <col min="11778" max="11778" width="20.140625" style="17" customWidth="1"/>
    <col min="11779" max="11779" width="19" style="17" customWidth="1"/>
    <col min="11780" max="11780" width="18.140625" style="17" customWidth="1"/>
    <col min="11781" max="11781" width="16.5703125" style="17" customWidth="1"/>
    <col min="11782" max="11782" width="17.140625" style="17" customWidth="1"/>
    <col min="11783" max="11783" width="18.140625" style="17" customWidth="1"/>
    <col min="11784" max="11784" width="17.42578125" style="17" customWidth="1"/>
    <col min="11785" max="11785" width="20.85546875" style="17" customWidth="1"/>
    <col min="11786" max="11787" width="13" style="17" bestFit="1" customWidth="1"/>
    <col min="11788" max="11788" width="16.28515625" style="17" bestFit="1" customWidth="1"/>
    <col min="11789" max="11789" width="14.7109375" style="17" bestFit="1" customWidth="1"/>
    <col min="11790" max="11794" width="13" style="17" bestFit="1" customWidth="1"/>
    <col min="11795" max="12008" width="12.42578125" style="17"/>
    <col min="12009" max="12009" width="21.7109375" style="17" customWidth="1"/>
    <col min="12010" max="12010" width="12.42578125" style="17" customWidth="1"/>
    <col min="12011" max="12011" width="26.140625" style="17" customWidth="1"/>
    <col min="12012" max="12012" width="14.7109375" style="17" customWidth="1"/>
    <col min="12013" max="12014" width="20.85546875" style="17" bestFit="1" customWidth="1"/>
    <col min="12015" max="12015" width="19.28515625" style="17" bestFit="1" customWidth="1"/>
    <col min="12016" max="12016" width="20.85546875" style="17" bestFit="1" customWidth="1"/>
    <col min="12017" max="12017" width="18.5703125" style="17" customWidth="1"/>
    <col min="12018" max="12018" width="18.85546875" style="17" customWidth="1"/>
    <col min="12019" max="12019" width="17.42578125" style="17" customWidth="1"/>
    <col min="12020" max="12020" width="21" style="17" customWidth="1"/>
    <col min="12021" max="12021" width="22.140625" style="17" customWidth="1"/>
    <col min="12022" max="12022" width="17.140625" style="17" customWidth="1"/>
    <col min="12023" max="12027" width="20.85546875" style="17" bestFit="1" customWidth="1"/>
    <col min="12028" max="12028" width="18.140625" style="17" customWidth="1"/>
    <col min="12029" max="12029" width="16.7109375" style="17" customWidth="1"/>
    <col min="12030" max="12030" width="15.28515625" style="17" customWidth="1"/>
    <col min="12031" max="12031" width="18.85546875" style="17" customWidth="1"/>
    <col min="12032" max="12032" width="19.28515625" style="17" customWidth="1"/>
    <col min="12033" max="12033" width="16.5703125" style="17" customWidth="1"/>
    <col min="12034" max="12034" width="20.140625" style="17" customWidth="1"/>
    <col min="12035" max="12035" width="19" style="17" customWidth="1"/>
    <col min="12036" max="12036" width="18.140625" style="17" customWidth="1"/>
    <col min="12037" max="12037" width="16.5703125" style="17" customWidth="1"/>
    <col min="12038" max="12038" width="17.140625" style="17" customWidth="1"/>
    <col min="12039" max="12039" width="18.140625" style="17" customWidth="1"/>
    <col min="12040" max="12040" width="17.42578125" style="17" customWidth="1"/>
    <col min="12041" max="12041" width="20.85546875" style="17" customWidth="1"/>
    <col min="12042" max="12043" width="13" style="17" bestFit="1" customWidth="1"/>
    <col min="12044" max="12044" width="16.28515625" style="17" bestFit="1" customWidth="1"/>
    <col min="12045" max="12045" width="14.7109375" style="17" bestFit="1" customWidth="1"/>
    <col min="12046" max="12050" width="13" style="17" bestFit="1" customWidth="1"/>
    <col min="12051" max="12264" width="12.42578125" style="17"/>
    <col min="12265" max="12265" width="21.7109375" style="17" customWidth="1"/>
    <col min="12266" max="12266" width="12.42578125" style="17" customWidth="1"/>
    <col min="12267" max="12267" width="26.140625" style="17" customWidth="1"/>
    <col min="12268" max="12268" width="14.7109375" style="17" customWidth="1"/>
    <col min="12269" max="12270" width="20.85546875" style="17" bestFit="1" customWidth="1"/>
    <col min="12271" max="12271" width="19.28515625" style="17" bestFit="1" customWidth="1"/>
    <col min="12272" max="12272" width="20.85546875" style="17" bestFit="1" customWidth="1"/>
    <col min="12273" max="12273" width="18.5703125" style="17" customWidth="1"/>
    <col min="12274" max="12274" width="18.85546875" style="17" customWidth="1"/>
    <col min="12275" max="12275" width="17.42578125" style="17" customWidth="1"/>
    <col min="12276" max="12276" width="21" style="17" customWidth="1"/>
    <col min="12277" max="12277" width="22.140625" style="17" customWidth="1"/>
    <col min="12278" max="12278" width="17.140625" style="17" customWidth="1"/>
    <col min="12279" max="12283" width="20.85546875" style="17" bestFit="1" customWidth="1"/>
    <col min="12284" max="12284" width="18.140625" style="17" customWidth="1"/>
    <col min="12285" max="12285" width="16.7109375" style="17" customWidth="1"/>
    <col min="12286" max="12286" width="15.28515625" style="17" customWidth="1"/>
    <col min="12287" max="12287" width="18.85546875" style="17" customWidth="1"/>
    <col min="12288" max="12288" width="19.28515625" style="17" customWidth="1"/>
    <col min="12289" max="12289" width="16.5703125" style="17" customWidth="1"/>
    <col min="12290" max="12290" width="20.140625" style="17" customWidth="1"/>
    <col min="12291" max="12291" width="19" style="17" customWidth="1"/>
    <col min="12292" max="12292" width="18.140625" style="17" customWidth="1"/>
    <col min="12293" max="12293" width="16.5703125" style="17" customWidth="1"/>
    <col min="12294" max="12294" width="17.140625" style="17" customWidth="1"/>
    <col min="12295" max="12295" width="18.140625" style="17" customWidth="1"/>
    <col min="12296" max="12296" width="17.42578125" style="17" customWidth="1"/>
    <col min="12297" max="12297" width="20.85546875" style="17" customWidth="1"/>
    <col min="12298" max="12299" width="13" style="17" bestFit="1" customWidth="1"/>
    <col min="12300" max="12300" width="16.28515625" style="17" bestFit="1" customWidth="1"/>
    <col min="12301" max="12301" width="14.7109375" style="17" bestFit="1" customWidth="1"/>
    <col min="12302" max="12306" width="13" style="17" bestFit="1" customWidth="1"/>
    <col min="12307" max="12520" width="12.42578125" style="17"/>
    <col min="12521" max="12521" width="21.7109375" style="17" customWidth="1"/>
    <col min="12522" max="12522" width="12.42578125" style="17" customWidth="1"/>
    <col min="12523" max="12523" width="26.140625" style="17" customWidth="1"/>
    <col min="12524" max="12524" width="14.7109375" style="17" customWidth="1"/>
    <col min="12525" max="12526" width="20.85546875" style="17" bestFit="1" customWidth="1"/>
    <col min="12527" max="12527" width="19.28515625" style="17" bestFit="1" customWidth="1"/>
    <col min="12528" max="12528" width="20.85546875" style="17" bestFit="1" customWidth="1"/>
    <col min="12529" max="12529" width="18.5703125" style="17" customWidth="1"/>
    <col min="12530" max="12530" width="18.85546875" style="17" customWidth="1"/>
    <col min="12531" max="12531" width="17.42578125" style="17" customWidth="1"/>
    <col min="12532" max="12532" width="21" style="17" customWidth="1"/>
    <col min="12533" max="12533" width="22.140625" style="17" customWidth="1"/>
    <col min="12534" max="12534" width="17.140625" style="17" customWidth="1"/>
    <col min="12535" max="12539" width="20.85546875" style="17" bestFit="1" customWidth="1"/>
    <col min="12540" max="12540" width="18.140625" style="17" customWidth="1"/>
    <col min="12541" max="12541" width="16.7109375" style="17" customWidth="1"/>
    <col min="12542" max="12542" width="15.28515625" style="17" customWidth="1"/>
    <col min="12543" max="12543" width="18.85546875" style="17" customWidth="1"/>
    <col min="12544" max="12544" width="19.28515625" style="17" customWidth="1"/>
    <col min="12545" max="12545" width="16.5703125" style="17" customWidth="1"/>
    <col min="12546" max="12546" width="20.140625" style="17" customWidth="1"/>
    <col min="12547" max="12547" width="19" style="17" customWidth="1"/>
    <col min="12548" max="12548" width="18.140625" style="17" customWidth="1"/>
    <col min="12549" max="12549" width="16.5703125" style="17" customWidth="1"/>
    <col min="12550" max="12550" width="17.140625" style="17" customWidth="1"/>
    <col min="12551" max="12551" width="18.140625" style="17" customWidth="1"/>
    <col min="12552" max="12552" width="17.42578125" style="17" customWidth="1"/>
    <col min="12553" max="12553" width="20.85546875" style="17" customWidth="1"/>
    <col min="12554" max="12555" width="13" style="17" bestFit="1" customWidth="1"/>
    <col min="12556" max="12556" width="16.28515625" style="17" bestFit="1" customWidth="1"/>
    <col min="12557" max="12557" width="14.7109375" style="17" bestFit="1" customWidth="1"/>
    <col min="12558" max="12562" width="13" style="17" bestFit="1" customWidth="1"/>
    <col min="12563" max="12776" width="12.42578125" style="17"/>
    <col min="12777" max="12777" width="21.7109375" style="17" customWidth="1"/>
    <col min="12778" max="12778" width="12.42578125" style="17" customWidth="1"/>
    <col min="12779" max="12779" width="26.140625" style="17" customWidth="1"/>
    <col min="12780" max="12780" width="14.7109375" style="17" customWidth="1"/>
    <col min="12781" max="12782" width="20.85546875" style="17" bestFit="1" customWidth="1"/>
    <col min="12783" max="12783" width="19.28515625" style="17" bestFit="1" customWidth="1"/>
    <col min="12784" max="12784" width="20.85546875" style="17" bestFit="1" customWidth="1"/>
    <col min="12785" max="12785" width="18.5703125" style="17" customWidth="1"/>
    <col min="12786" max="12786" width="18.85546875" style="17" customWidth="1"/>
    <col min="12787" max="12787" width="17.42578125" style="17" customWidth="1"/>
    <col min="12788" max="12788" width="21" style="17" customWidth="1"/>
    <col min="12789" max="12789" width="22.140625" style="17" customWidth="1"/>
    <col min="12790" max="12790" width="17.140625" style="17" customWidth="1"/>
    <col min="12791" max="12795" width="20.85546875" style="17" bestFit="1" customWidth="1"/>
    <col min="12796" max="12796" width="18.140625" style="17" customWidth="1"/>
    <col min="12797" max="12797" width="16.7109375" style="17" customWidth="1"/>
    <col min="12798" max="12798" width="15.28515625" style="17" customWidth="1"/>
    <col min="12799" max="12799" width="18.85546875" style="17" customWidth="1"/>
    <col min="12800" max="12800" width="19.28515625" style="17" customWidth="1"/>
    <col min="12801" max="12801" width="16.5703125" style="17" customWidth="1"/>
    <col min="12802" max="12802" width="20.140625" style="17" customWidth="1"/>
    <col min="12803" max="12803" width="19" style="17" customWidth="1"/>
    <col min="12804" max="12804" width="18.140625" style="17" customWidth="1"/>
    <col min="12805" max="12805" width="16.5703125" style="17" customWidth="1"/>
    <col min="12806" max="12806" width="17.140625" style="17" customWidth="1"/>
    <col min="12807" max="12807" width="18.140625" style="17" customWidth="1"/>
    <col min="12808" max="12808" width="17.42578125" style="17" customWidth="1"/>
    <col min="12809" max="12809" width="20.85546875" style="17" customWidth="1"/>
    <col min="12810" max="12811" width="13" style="17" bestFit="1" customWidth="1"/>
    <col min="12812" max="12812" width="16.28515625" style="17" bestFit="1" customWidth="1"/>
    <col min="12813" max="12813" width="14.7109375" style="17" bestFit="1" customWidth="1"/>
    <col min="12814" max="12818" width="13" style="17" bestFit="1" customWidth="1"/>
    <col min="12819" max="13032" width="12.42578125" style="17"/>
    <col min="13033" max="13033" width="21.7109375" style="17" customWidth="1"/>
    <col min="13034" max="13034" width="12.42578125" style="17" customWidth="1"/>
    <col min="13035" max="13035" width="26.140625" style="17" customWidth="1"/>
    <col min="13036" max="13036" width="14.7109375" style="17" customWidth="1"/>
    <col min="13037" max="13038" width="20.85546875" style="17" bestFit="1" customWidth="1"/>
    <col min="13039" max="13039" width="19.28515625" style="17" bestFit="1" customWidth="1"/>
    <col min="13040" max="13040" width="20.85546875" style="17" bestFit="1" customWidth="1"/>
    <col min="13041" max="13041" width="18.5703125" style="17" customWidth="1"/>
    <col min="13042" max="13042" width="18.85546875" style="17" customWidth="1"/>
    <col min="13043" max="13043" width="17.42578125" style="17" customWidth="1"/>
    <col min="13044" max="13044" width="21" style="17" customWidth="1"/>
    <col min="13045" max="13045" width="22.140625" style="17" customWidth="1"/>
    <col min="13046" max="13046" width="17.140625" style="17" customWidth="1"/>
    <col min="13047" max="13051" width="20.85546875" style="17" bestFit="1" customWidth="1"/>
    <col min="13052" max="13052" width="18.140625" style="17" customWidth="1"/>
    <col min="13053" max="13053" width="16.7109375" style="17" customWidth="1"/>
    <col min="13054" max="13054" width="15.28515625" style="17" customWidth="1"/>
    <col min="13055" max="13055" width="18.85546875" style="17" customWidth="1"/>
    <col min="13056" max="13056" width="19.28515625" style="17" customWidth="1"/>
    <col min="13057" max="13057" width="16.5703125" style="17" customWidth="1"/>
    <col min="13058" max="13058" width="20.140625" style="17" customWidth="1"/>
    <col min="13059" max="13059" width="19" style="17" customWidth="1"/>
    <col min="13060" max="13060" width="18.140625" style="17" customWidth="1"/>
    <col min="13061" max="13061" width="16.5703125" style="17" customWidth="1"/>
    <col min="13062" max="13062" width="17.140625" style="17" customWidth="1"/>
    <col min="13063" max="13063" width="18.140625" style="17" customWidth="1"/>
    <col min="13064" max="13064" width="17.42578125" style="17" customWidth="1"/>
    <col min="13065" max="13065" width="20.85546875" style="17" customWidth="1"/>
    <col min="13066" max="13067" width="13" style="17" bestFit="1" customWidth="1"/>
    <col min="13068" max="13068" width="16.28515625" style="17" bestFit="1" customWidth="1"/>
    <col min="13069" max="13069" width="14.7109375" style="17" bestFit="1" customWidth="1"/>
    <col min="13070" max="13074" width="13" style="17" bestFit="1" customWidth="1"/>
    <col min="13075" max="13288" width="12.42578125" style="17"/>
    <col min="13289" max="13289" width="21.7109375" style="17" customWidth="1"/>
    <col min="13290" max="13290" width="12.42578125" style="17" customWidth="1"/>
    <col min="13291" max="13291" width="26.140625" style="17" customWidth="1"/>
    <col min="13292" max="13292" width="14.7109375" style="17" customWidth="1"/>
    <col min="13293" max="13294" width="20.85546875" style="17" bestFit="1" customWidth="1"/>
    <col min="13295" max="13295" width="19.28515625" style="17" bestFit="1" customWidth="1"/>
    <col min="13296" max="13296" width="20.85546875" style="17" bestFit="1" customWidth="1"/>
    <col min="13297" max="13297" width="18.5703125" style="17" customWidth="1"/>
    <col min="13298" max="13298" width="18.85546875" style="17" customWidth="1"/>
    <col min="13299" max="13299" width="17.42578125" style="17" customWidth="1"/>
    <col min="13300" max="13300" width="21" style="17" customWidth="1"/>
    <col min="13301" max="13301" width="22.140625" style="17" customWidth="1"/>
    <col min="13302" max="13302" width="17.140625" style="17" customWidth="1"/>
    <col min="13303" max="13307" width="20.85546875" style="17" bestFit="1" customWidth="1"/>
    <col min="13308" max="13308" width="18.140625" style="17" customWidth="1"/>
    <col min="13309" max="13309" width="16.7109375" style="17" customWidth="1"/>
    <col min="13310" max="13310" width="15.28515625" style="17" customWidth="1"/>
    <col min="13311" max="13311" width="18.85546875" style="17" customWidth="1"/>
    <col min="13312" max="13312" width="19.28515625" style="17" customWidth="1"/>
    <col min="13313" max="13313" width="16.5703125" style="17" customWidth="1"/>
    <col min="13314" max="13314" width="20.140625" style="17" customWidth="1"/>
    <col min="13315" max="13315" width="19" style="17" customWidth="1"/>
    <col min="13316" max="13316" width="18.140625" style="17" customWidth="1"/>
    <col min="13317" max="13317" width="16.5703125" style="17" customWidth="1"/>
    <col min="13318" max="13318" width="17.140625" style="17" customWidth="1"/>
    <col min="13319" max="13319" width="18.140625" style="17" customWidth="1"/>
    <col min="13320" max="13320" width="17.42578125" style="17" customWidth="1"/>
    <col min="13321" max="13321" width="20.85546875" style="17" customWidth="1"/>
    <col min="13322" max="13323" width="13" style="17" bestFit="1" customWidth="1"/>
    <col min="13324" max="13324" width="16.28515625" style="17" bestFit="1" customWidth="1"/>
    <col min="13325" max="13325" width="14.7109375" style="17" bestFit="1" customWidth="1"/>
    <col min="13326" max="13330" width="13" style="17" bestFit="1" customWidth="1"/>
    <col min="13331" max="13544" width="12.42578125" style="17"/>
    <col min="13545" max="13545" width="21.7109375" style="17" customWidth="1"/>
    <col min="13546" max="13546" width="12.42578125" style="17" customWidth="1"/>
    <col min="13547" max="13547" width="26.140625" style="17" customWidth="1"/>
    <col min="13548" max="13548" width="14.7109375" style="17" customWidth="1"/>
    <col min="13549" max="13550" width="20.85546875" style="17" bestFit="1" customWidth="1"/>
    <col min="13551" max="13551" width="19.28515625" style="17" bestFit="1" customWidth="1"/>
    <col min="13552" max="13552" width="20.85546875" style="17" bestFit="1" customWidth="1"/>
    <col min="13553" max="13553" width="18.5703125" style="17" customWidth="1"/>
    <col min="13554" max="13554" width="18.85546875" style="17" customWidth="1"/>
    <col min="13555" max="13555" width="17.42578125" style="17" customWidth="1"/>
    <col min="13556" max="13556" width="21" style="17" customWidth="1"/>
    <col min="13557" max="13557" width="22.140625" style="17" customWidth="1"/>
    <col min="13558" max="13558" width="17.140625" style="17" customWidth="1"/>
    <col min="13559" max="13563" width="20.85546875" style="17" bestFit="1" customWidth="1"/>
    <col min="13564" max="13564" width="18.140625" style="17" customWidth="1"/>
    <col min="13565" max="13565" width="16.7109375" style="17" customWidth="1"/>
    <col min="13566" max="13566" width="15.28515625" style="17" customWidth="1"/>
    <col min="13567" max="13567" width="18.85546875" style="17" customWidth="1"/>
    <col min="13568" max="13568" width="19.28515625" style="17" customWidth="1"/>
    <col min="13569" max="13569" width="16.5703125" style="17" customWidth="1"/>
    <col min="13570" max="13570" width="20.140625" style="17" customWidth="1"/>
    <col min="13571" max="13571" width="19" style="17" customWidth="1"/>
    <col min="13572" max="13572" width="18.140625" style="17" customWidth="1"/>
    <col min="13573" max="13573" width="16.5703125" style="17" customWidth="1"/>
    <col min="13574" max="13574" width="17.140625" style="17" customWidth="1"/>
    <col min="13575" max="13575" width="18.140625" style="17" customWidth="1"/>
    <col min="13576" max="13576" width="17.42578125" style="17" customWidth="1"/>
    <col min="13577" max="13577" width="20.85546875" style="17" customWidth="1"/>
    <col min="13578" max="13579" width="13" style="17" bestFit="1" customWidth="1"/>
    <col min="13580" max="13580" width="16.28515625" style="17" bestFit="1" customWidth="1"/>
    <col min="13581" max="13581" width="14.7109375" style="17" bestFit="1" customWidth="1"/>
    <col min="13582" max="13586" width="13" style="17" bestFit="1" customWidth="1"/>
    <col min="13587" max="13800" width="12.42578125" style="17"/>
    <col min="13801" max="13801" width="21.7109375" style="17" customWidth="1"/>
    <col min="13802" max="13802" width="12.42578125" style="17" customWidth="1"/>
    <col min="13803" max="13803" width="26.140625" style="17" customWidth="1"/>
    <col min="13804" max="13804" width="14.7109375" style="17" customWidth="1"/>
    <col min="13805" max="13806" width="20.85546875" style="17" bestFit="1" customWidth="1"/>
    <col min="13807" max="13807" width="19.28515625" style="17" bestFit="1" customWidth="1"/>
    <col min="13808" max="13808" width="20.85546875" style="17" bestFit="1" customWidth="1"/>
    <col min="13809" max="13809" width="18.5703125" style="17" customWidth="1"/>
    <col min="13810" max="13810" width="18.85546875" style="17" customWidth="1"/>
    <col min="13811" max="13811" width="17.42578125" style="17" customWidth="1"/>
    <col min="13812" max="13812" width="21" style="17" customWidth="1"/>
    <col min="13813" max="13813" width="22.140625" style="17" customWidth="1"/>
    <col min="13814" max="13814" width="17.140625" style="17" customWidth="1"/>
    <col min="13815" max="13819" width="20.85546875" style="17" bestFit="1" customWidth="1"/>
    <col min="13820" max="13820" width="18.140625" style="17" customWidth="1"/>
    <col min="13821" max="13821" width="16.7109375" style="17" customWidth="1"/>
    <col min="13822" max="13822" width="15.28515625" style="17" customWidth="1"/>
    <col min="13823" max="13823" width="18.85546875" style="17" customWidth="1"/>
    <col min="13824" max="13824" width="19.28515625" style="17" customWidth="1"/>
    <col min="13825" max="13825" width="16.5703125" style="17" customWidth="1"/>
    <col min="13826" max="13826" width="20.140625" style="17" customWidth="1"/>
    <col min="13827" max="13827" width="19" style="17" customWidth="1"/>
    <col min="13828" max="13828" width="18.140625" style="17" customWidth="1"/>
    <col min="13829" max="13829" width="16.5703125" style="17" customWidth="1"/>
    <col min="13830" max="13830" width="17.140625" style="17" customWidth="1"/>
    <col min="13831" max="13831" width="18.140625" style="17" customWidth="1"/>
    <col min="13832" max="13832" width="17.42578125" style="17" customWidth="1"/>
    <col min="13833" max="13833" width="20.85546875" style="17" customWidth="1"/>
    <col min="13834" max="13835" width="13" style="17" bestFit="1" customWidth="1"/>
    <col min="13836" max="13836" width="16.28515625" style="17" bestFit="1" customWidth="1"/>
    <col min="13837" max="13837" width="14.7109375" style="17" bestFit="1" customWidth="1"/>
    <col min="13838" max="13842" width="13" style="17" bestFit="1" customWidth="1"/>
    <col min="13843" max="14056" width="12.42578125" style="17"/>
    <col min="14057" max="14057" width="21.7109375" style="17" customWidth="1"/>
    <col min="14058" max="14058" width="12.42578125" style="17" customWidth="1"/>
    <col min="14059" max="14059" width="26.140625" style="17" customWidth="1"/>
    <col min="14060" max="14060" width="14.7109375" style="17" customWidth="1"/>
    <col min="14061" max="14062" width="20.85546875" style="17" bestFit="1" customWidth="1"/>
    <col min="14063" max="14063" width="19.28515625" style="17" bestFit="1" customWidth="1"/>
    <col min="14064" max="14064" width="20.85546875" style="17" bestFit="1" customWidth="1"/>
    <col min="14065" max="14065" width="18.5703125" style="17" customWidth="1"/>
    <col min="14066" max="14066" width="18.85546875" style="17" customWidth="1"/>
    <col min="14067" max="14067" width="17.42578125" style="17" customWidth="1"/>
    <col min="14068" max="14068" width="21" style="17" customWidth="1"/>
    <col min="14069" max="14069" width="22.140625" style="17" customWidth="1"/>
    <col min="14070" max="14070" width="17.140625" style="17" customWidth="1"/>
    <col min="14071" max="14075" width="20.85546875" style="17" bestFit="1" customWidth="1"/>
    <col min="14076" max="14076" width="18.140625" style="17" customWidth="1"/>
    <col min="14077" max="14077" width="16.7109375" style="17" customWidth="1"/>
    <col min="14078" max="14078" width="15.28515625" style="17" customWidth="1"/>
    <col min="14079" max="14079" width="18.85546875" style="17" customWidth="1"/>
    <col min="14080" max="14080" width="19.28515625" style="17" customWidth="1"/>
    <col min="14081" max="14081" width="16.5703125" style="17" customWidth="1"/>
    <col min="14082" max="14082" width="20.140625" style="17" customWidth="1"/>
    <col min="14083" max="14083" width="19" style="17" customWidth="1"/>
    <col min="14084" max="14084" width="18.140625" style="17" customWidth="1"/>
    <col min="14085" max="14085" width="16.5703125" style="17" customWidth="1"/>
    <col min="14086" max="14086" width="17.140625" style="17" customWidth="1"/>
    <col min="14087" max="14087" width="18.140625" style="17" customWidth="1"/>
    <col min="14088" max="14088" width="17.42578125" style="17" customWidth="1"/>
    <col min="14089" max="14089" width="20.85546875" style="17" customWidth="1"/>
    <col min="14090" max="14091" width="13" style="17" bestFit="1" customWidth="1"/>
    <col min="14092" max="14092" width="16.28515625" style="17" bestFit="1" customWidth="1"/>
    <col min="14093" max="14093" width="14.7109375" style="17" bestFit="1" customWidth="1"/>
    <col min="14094" max="14098" width="13" style="17" bestFit="1" customWidth="1"/>
    <col min="14099" max="14312" width="12.42578125" style="17"/>
    <col min="14313" max="14313" width="21.7109375" style="17" customWidth="1"/>
    <col min="14314" max="14314" width="12.42578125" style="17" customWidth="1"/>
    <col min="14315" max="14315" width="26.140625" style="17" customWidth="1"/>
    <col min="14316" max="14316" width="14.7109375" style="17" customWidth="1"/>
    <col min="14317" max="14318" width="20.85546875" style="17" bestFit="1" customWidth="1"/>
    <col min="14319" max="14319" width="19.28515625" style="17" bestFit="1" customWidth="1"/>
    <col min="14320" max="14320" width="20.85546875" style="17" bestFit="1" customWidth="1"/>
    <col min="14321" max="14321" width="18.5703125" style="17" customWidth="1"/>
    <col min="14322" max="14322" width="18.85546875" style="17" customWidth="1"/>
    <col min="14323" max="14323" width="17.42578125" style="17" customWidth="1"/>
    <col min="14324" max="14324" width="21" style="17" customWidth="1"/>
    <col min="14325" max="14325" width="22.140625" style="17" customWidth="1"/>
    <col min="14326" max="14326" width="17.140625" style="17" customWidth="1"/>
    <col min="14327" max="14331" width="20.85546875" style="17" bestFit="1" customWidth="1"/>
    <col min="14332" max="14332" width="18.140625" style="17" customWidth="1"/>
    <col min="14333" max="14333" width="16.7109375" style="17" customWidth="1"/>
    <col min="14334" max="14334" width="15.28515625" style="17" customWidth="1"/>
    <col min="14335" max="14335" width="18.85546875" style="17" customWidth="1"/>
    <col min="14336" max="14336" width="19.28515625" style="17" customWidth="1"/>
    <col min="14337" max="14337" width="16.5703125" style="17" customWidth="1"/>
    <col min="14338" max="14338" width="20.140625" style="17" customWidth="1"/>
    <col min="14339" max="14339" width="19" style="17" customWidth="1"/>
    <col min="14340" max="14340" width="18.140625" style="17" customWidth="1"/>
    <col min="14341" max="14341" width="16.5703125" style="17" customWidth="1"/>
    <col min="14342" max="14342" width="17.140625" style="17" customWidth="1"/>
    <col min="14343" max="14343" width="18.140625" style="17" customWidth="1"/>
    <col min="14344" max="14344" width="17.42578125" style="17" customWidth="1"/>
    <col min="14345" max="14345" width="20.85546875" style="17" customWidth="1"/>
    <col min="14346" max="14347" width="13" style="17" bestFit="1" customWidth="1"/>
    <col min="14348" max="14348" width="16.28515625" style="17" bestFit="1" customWidth="1"/>
    <col min="14349" max="14349" width="14.7109375" style="17" bestFit="1" customWidth="1"/>
    <col min="14350" max="14354" width="13" style="17" bestFit="1" customWidth="1"/>
    <col min="14355" max="14568" width="12.42578125" style="17"/>
    <col min="14569" max="14569" width="21.7109375" style="17" customWidth="1"/>
    <col min="14570" max="14570" width="12.42578125" style="17" customWidth="1"/>
    <col min="14571" max="14571" width="26.140625" style="17" customWidth="1"/>
    <col min="14572" max="14572" width="14.7109375" style="17" customWidth="1"/>
    <col min="14573" max="14574" width="20.85546875" style="17" bestFit="1" customWidth="1"/>
    <col min="14575" max="14575" width="19.28515625" style="17" bestFit="1" customWidth="1"/>
    <col min="14576" max="14576" width="20.85546875" style="17" bestFit="1" customWidth="1"/>
    <col min="14577" max="14577" width="18.5703125" style="17" customWidth="1"/>
    <col min="14578" max="14578" width="18.85546875" style="17" customWidth="1"/>
    <col min="14579" max="14579" width="17.42578125" style="17" customWidth="1"/>
    <col min="14580" max="14580" width="21" style="17" customWidth="1"/>
    <col min="14581" max="14581" width="22.140625" style="17" customWidth="1"/>
    <col min="14582" max="14582" width="17.140625" style="17" customWidth="1"/>
    <col min="14583" max="14587" width="20.85546875" style="17" bestFit="1" customWidth="1"/>
    <col min="14588" max="14588" width="18.140625" style="17" customWidth="1"/>
    <col min="14589" max="14589" width="16.7109375" style="17" customWidth="1"/>
    <col min="14590" max="14590" width="15.28515625" style="17" customWidth="1"/>
    <col min="14591" max="14591" width="18.85546875" style="17" customWidth="1"/>
    <col min="14592" max="14592" width="19.28515625" style="17" customWidth="1"/>
    <col min="14593" max="14593" width="16.5703125" style="17" customWidth="1"/>
    <col min="14594" max="14594" width="20.140625" style="17" customWidth="1"/>
    <col min="14595" max="14595" width="19" style="17" customWidth="1"/>
    <col min="14596" max="14596" width="18.140625" style="17" customWidth="1"/>
    <col min="14597" max="14597" width="16.5703125" style="17" customWidth="1"/>
    <col min="14598" max="14598" width="17.140625" style="17" customWidth="1"/>
    <col min="14599" max="14599" width="18.140625" style="17" customWidth="1"/>
    <col min="14600" max="14600" width="17.42578125" style="17" customWidth="1"/>
    <col min="14601" max="14601" width="20.85546875" style="17" customWidth="1"/>
    <col min="14602" max="14603" width="13" style="17" bestFit="1" customWidth="1"/>
    <col min="14604" max="14604" width="16.28515625" style="17" bestFit="1" customWidth="1"/>
    <col min="14605" max="14605" width="14.7109375" style="17" bestFit="1" customWidth="1"/>
    <col min="14606" max="14610" width="13" style="17" bestFit="1" customWidth="1"/>
    <col min="14611" max="14824" width="12.42578125" style="17"/>
    <col min="14825" max="14825" width="21.7109375" style="17" customWidth="1"/>
    <col min="14826" max="14826" width="12.42578125" style="17" customWidth="1"/>
    <col min="14827" max="14827" width="26.140625" style="17" customWidth="1"/>
    <col min="14828" max="14828" width="14.7109375" style="17" customWidth="1"/>
    <col min="14829" max="14830" width="20.85546875" style="17" bestFit="1" customWidth="1"/>
    <col min="14831" max="14831" width="19.28515625" style="17" bestFit="1" customWidth="1"/>
    <col min="14832" max="14832" width="20.85546875" style="17" bestFit="1" customWidth="1"/>
    <col min="14833" max="14833" width="18.5703125" style="17" customWidth="1"/>
    <col min="14834" max="14834" width="18.85546875" style="17" customWidth="1"/>
    <col min="14835" max="14835" width="17.42578125" style="17" customWidth="1"/>
    <col min="14836" max="14836" width="21" style="17" customWidth="1"/>
    <col min="14837" max="14837" width="22.140625" style="17" customWidth="1"/>
    <col min="14838" max="14838" width="17.140625" style="17" customWidth="1"/>
    <col min="14839" max="14843" width="20.85546875" style="17" bestFit="1" customWidth="1"/>
    <col min="14844" max="14844" width="18.140625" style="17" customWidth="1"/>
    <col min="14845" max="14845" width="16.7109375" style="17" customWidth="1"/>
    <col min="14846" max="14846" width="15.28515625" style="17" customWidth="1"/>
    <col min="14847" max="14847" width="18.85546875" style="17" customWidth="1"/>
    <col min="14848" max="14848" width="19.28515625" style="17" customWidth="1"/>
    <col min="14849" max="14849" width="16.5703125" style="17" customWidth="1"/>
    <col min="14850" max="14850" width="20.140625" style="17" customWidth="1"/>
    <col min="14851" max="14851" width="19" style="17" customWidth="1"/>
    <col min="14852" max="14852" width="18.140625" style="17" customWidth="1"/>
    <col min="14853" max="14853" width="16.5703125" style="17" customWidth="1"/>
    <col min="14854" max="14854" width="17.140625" style="17" customWidth="1"/>
    <col min="14855" max="14855" width="18.140625" style="17" customWidth="1"/>
    <col min="14856" max="14856" width="17.42578125" style="17" customWidth="1"/>
    <col min="14857" max="14857" width="20.85546875" style="17" customWidth="1"/>
    <col min="14858" max="14859" width="13" style="17" bestFit="1" customWidth="1"/>
    <col min="14860" max="14860" width="16.28515625" style="17" bestFit="1" customWidth="1"/>
    <col min="14861" max="14861" width="14.7109375" style="17" bestFit="1" customWidth="1"/>
    <col min="14862" max="14866" width="13" style="17" bestFit="1" customWidth="1"/>
    <col min="14867" max="15080" width="12.42578125" style="17"/>
    <col min="15081" max="15081" width="21.7109375" style="17" customWidth="1"/>
    <col min="15082" max="15082" width="12.42578125" style="17" customWidth="1"/>
    <col min="15083" max="15083" width="26.140625" style="17" customWidth="1"/>
    <col min="15084" max="15084" width="14.7109375" style="17" customWidth="1"/>
    <col min="15085" max="15086" width="20.85546875" style="17" bestFit="1" customWidth="1"/>
    <col min="15087" max="15087" width="19.28515625" style="17" bestFit="1" customWidth="1"/>
    <col min="15088" max="15088" width="20.85546875" style="17" bestFit="1" customWidth="1"/>
    <col min="15089" max="15089" width="18.5703125" style="17" customWidth="1"/>
    <col min="15090" max="15090" width="18.85546875" style="17" customWidth="1"/>
    <col min="15091" max="15091" width="17.42578125" style="17" customWidth="1"/>
    <col min="15092" max="15092" width="21" style="17" customWidth="1"/>
    <col min="15093" max="15093" width="22.140625" style="17" customWidth="1"/>
    <col min="15094" max="15094" width="17.140625" style="17" customWidth="1"/>
    <col min="15095" max="15099" width="20.85546875" style="17" bestFit="1" customWidth="1"/>
    <col min="15100" max="15100" width="18.140625" style="17" customWidth="1"/>
    <col min="15101" max="15101" width="16.7109375" style="17" customWidth="1"/>
    <col min="15102" max="15102" width="15.28515625" style="17" customWidth="1"/>
    <col min="15103" max="15103" width="18.85546875" style="17" customWidth="1"/>
    <col min="15104" max="15104" width="19.28515625" style="17" customWidth="1"/>
    <col min="15105" max="15105" width="16.5703125" style="17" customWidth="1"/>
    <col min="15106" max="15106" width="20.140625" style="17" customWidth="1"/>
    <col min="15107" max="15107" width="19" style="17" customWidth="1"/>
    <col min="15108" max="15108" width="18.140625" style="17" customWidth="1"/>
    <col min="15109" max="15109" width="16.5703125" style="17" customWidth="1"/>
    <col min="15110" max="15110" width="17.140625" style="17" customWidth="1"/>
    <col min="15111" max="15111" width="18.140625" style="17" customWidth="1"/>
    <col min="15112" max="15112" width="17.42578125" style="17" customWidth="1"/>
    <col min="15113" max="15113" width="20.85546875" style="17" customWidth="1"/>
    <col min="15114" max="15115" width="13" style="17" bestFit="1" customWidth="1"/>
    <col min="15116" max="15116" width="16.28515625" style="17" bestFit="1" customWidth="1"/>
    <col min="15117" max="15117" width="14.7109375" style="17" bestFit="1" customWidth="1"/>
    <col min="15118" max="15122" width="13" style="17" bestFit="1" customWidth="1"/>
    <col min="15123" max="15336" width="12.42578125" style="17"/>
    <col min="15337" max="15337" width="21.7109375" style="17" customWidth="1"/>
    <col min="15338" max="15338" width="12.42578125" style="17" customWidth="1"/>
    <col min="15339" max="15339" width="26.140625" style="17" customWidth="1"/>
    <col min="15340" max="15340" width="14.7109375" style="17" customWidth="1"/>
    <col min="15341" max="15342" width="20.85546875" style="17" bestFit="1" customWidth="1"/>
    <col min="15343" max="15343" width="19.28515625" style="17" bestFit="1" customWidth="1"/>
    <col min="15344" max="15344" width="20.85546875" style="17" bestFit="1" customWidth="1"/>
    <col min="15345" max="15345" width="18.5703125" style="17" customWidth="1"/>
    <col min="15346" max="15346" width="18.85546875" style="17" customWidth="1"/>
    <col min="15347" max="15347" width="17.42578125" style="17" customWidth="1"/>
    <col min="15348" max="15348" width="21" style="17" customWidth="1"/>
    <col min="15349" max="15349" width="22.140625" style="17" customWidth="1"/>
    <col min="15350" max="15350" width="17.140625" style="17" customWidth="1"/>
    <col min="15351" max="15355" width="20.85546875" style="17" bestFit="1" customWidth="1"/>
    <col min="15356" max="15356" width="18.140625" style="17" customWidth="1"/>
    <col min="15357" max="15357" width="16.7109375" style="17" customWidth="1"/>
    <col min="15358" max="15358" width="15.28515625" style="17" customWidth="1"/>
    <col min="15359" max="15359" width="18.85546875" style="17" customWidth="1"/>
    <col min="15360" max="15360" width="19.28515625" style="17" customWidth="1"/>
    <col min="15361" max="15361" width="16.5703125" style="17" customWidth="1"/>
    <col min="15362" max="15362" width="20.140625" style="17" customWidth="1"/>
    <col min="15363" max="15363" width="19" style="17" customWidth="1"/>
    <col min="15364" max="15364" width="18.140625" style="17" customWidth="1"/>
    <col min="15365" max="15365" width="16.5703125" style="17" customWidth="1"/>
    <col min="15366" max="15366" width="17.140625" style="17" customWidth="1"/>
    <col min="15367" max="15367" width="18.140625" style="17" customWidth="1"/>
    <col min="15368" max="15368" width="17.42578125" style="17" customWidth="1"/>
    <col min="15369" max="15369" width="20.85546875" style="17" customWidth="1"/>
    <col min="15370" max="15371" width="13" style="17" bestFit="1" customWidth="1"/>
    <col min="15372" max="15372" width="16.28515625" style="17" bestFit="1" customWidth="1"/>
    <col min="15373" max="15373" width="14.7109375" style="17" bestFit="1" customWidth="1"/>
    <col min="15374" max="15378" width="13" style="17" bestFit="1" customWidth="1"/>
    <col min="15379" max="15592" width="12.42578125" style="17"/>
    <col min="15593" max="15593" width="21.7109375" style="17" customWidth="1"/>
    <col min="15594" max="15594" width="12.42578125" style="17" customWidth="1"/>
    <col min="15595" max="15595" width="26.140625" style="17" customWidth="1"/>
    <col min="15596" max="15596" width="14.7109375" style="17" customWidth="1"/>
    <col min="15597" max="15598" width="20.85546875" style="17" bestFit="1" customWidth="1"/>
    <col min="15599" max="15599" width="19.28515625" style="17" bestFit="1" customWidth="1"/>
    <col min="15600" max="15600" width="20.85546875" style="17" bestFit="1" customWidth="1"/>
    <col min="15601" max="15601" width="18.5703125" style="17" customWidth="1"/>
    <col min="15602" max="15602" width="18.85546875" style="17" customWidth="1"/>
    <col min="15603" max="15603" width="17.42578125" style="17" customWidth="1"/>
    <col min="15604" max="15604" width="21" style="17" customWidth="1"/>
    <col min="15605" max="15605" width="22.140625" style="17" customWidth="1"/>
    <col min="15606" max="15606" width="17.140625" style="17" customWidth="1"/>
    <col min="15607" max="15611" width="20.85546875" style="17" bestFit="1" customWidth="1"/>
    <col min="15612" max="15612" width="18.140625" style="17" customWidth="1"/>
    <col min="15613" max="15613" width="16.7109375" style="17" customWidth="1"/>
    <col min="15614" max="15614" width="15.28515625" style="17" customWidth="1"/>
    <col min="15615" max="15615" width="18.85546875" style="17" customWidth="1"/>
    <col min="15616" max="15616" width="19.28515625" style="17" customWidth="1"/>
    <col min="15617" max="15617" width="16.5703125" style="17" customWidth="1"/>
    <col min="15618" max="15618" width="20.140625" style="17" customWidth="1"/>
    <col min="15619" max="15619" width="19" style="17" customWidth="1"/>
    <col min="15620" max="15620" width="18.140625" style="17" customWidth="1"/>
    <col min="15621" max="15621" width="16.5703125" style="17" customWidth="1"/>
    <col min="15622" max="15622" width="17.140625" style="17" customWidth="1"/>
    <col min="15623" max="15623" width="18.140625" style="17" customWidth="1"/>
    <col min="15624" max="15624" width="17.42578125" style="17" customWidth="1"/>
    <col min="15625" max="15625" width="20.85546875" style="17" customWidth="1"/>
    <col min="15626" max="15627" width="13" style="17" bestFit="1" customWidth="1"/>
    <col min="15628" max="15628" width="16.28515625" style="17" bestFit="1" customWidth="1"/>
    <col min="15629" max="15629" width="14.7109375" style="17" bestFit="1" customWidth="1"/>
    <col min="15630" max="15634" width="13" style="17" bestFit="1" customWidth="1"/>
    <col min="15635" max="15848" width="12.42578125" style="17"/>
    <col min="15849" max="15849" width="21.7109375" style="17" customWidth="1"/>
    <col min="15850" max="15850" width="12.42578125" style="17" customWidth="1"/>
    <col min="15851" max="15851" width="26.140625" style="17" customWidth="1"/>
    <col min="15852" max="15852" width="14.7109375" style="17" customWidth="1"/>
    <col min="15853" max="15854" width="20.85546875" style="17" bestFit="1" customWidth="1"/>
    <col min="15855" max="15855" width="19.28515625" style="17" bestFit="1" customWidth="1"/>
    <col min="15856" max="15856" width="20.85546875" style="17" bestFit="1" customWidth="1"/>
    <col min="15857" max="15857" width="18.5703125" style="17" customWidth="1"/>
    <col min="15858" max="15858" width="18.85546875" style="17" customWidth="1"/>
    <col min="15859" max="15859" width="17.42578125" style="17" customWidth="1"/>
    <col min="15860" max="15860" width="21" style="17" customWidth="1"/>
    <col min="15861" max="15861" width="22.140625" style="17" customWidth="1"/>
    <col min="15862" max="15862" width="17.140625" style="17" customWidth="1"/>
    <col min="15863" max="15867" width="20.85546875" style="17" bestFit="1" customWidth="1"/>
    <col min="15868" max="15868" width="18.140625" style="17" customWidth="1"/>
    <col min="15869" max="15869" width="16.7109375" style="17" customWidth="1"/>
    <col min="15870" max="15870" width="15.28515625" style="17" customWidth="1"/>
    <col min="15871" max="15871" width="18.85546875" style="17" customWidth="1"/>
    <col min="15872" max="15872" width="19.28515625" style="17" customWidth="1"/>
    <col min="15873" max="15873" width="16.5703125" style="17" customWidth="1"/>
    <col min="15874" max="15874" width="20.140625" style="17" customWidth="1"/>
    <col min="15875" max="15875" width="19" style="17" customWidth="1"/>
    <col min="15876" max="15876" width="18.140625" style="17" customWidth="1"/>
    <col min="15877" max="15877" width="16.5703125" style="17" customWidth="1"/>
    <col min="15878" max="15878" width="17.140625" style="17" customWidth="1"/>
    <col min="15879" max="15879" width="18.140625" style="17" customWidth="1"/>
    <col min="15880" max="15880" width="17.42578125" style="17" customWidth="1"/>
    <col min="15881" max="15881" width="20.85546875" style="17" customWidth="1"/>
    <col min="15882" max="15883" width="13" style="17" bestFit="1" customWidth="1"/>
    <col min="15884" max="15884" width="16.28515625" style="17" bestFit="1" customWidth="1"/>
    <col min="15885" max="15885" width="14.7109375" style="17" bestFit="1" customWidth="1"/>
    <col min="15886" max="15890" width="13" style="17" bestFit="1" customWidth="1"/>
    <col min="15891" max="16104" width="12.42578125" style="17"/>
    <col min="16105" max="16105" width="21.7109375" style="17" customWidth="1"/>
    <col min="16106" max="16106" width="12.42578125" style="17" customWidth="1"/>
    <col min="16107" max="16107" width="26.140625" style="17" customWidth="1"/>
    <col min="16108" max="16108" width="14.7109375" style="17" customWidth="1"/>
    <col min="16109" max="16110" width="20.85546875" style="17" bestFit="1" customWidth="1"/>
    <col min="16111" max="16111" width="19.28515625" style="17" bestFit="1" customWidth="1"/>
    <col min="16112" max="16112" width="20.85546875" style="17" bestFit="1" customWidth="1"/>
    <col min="16113" max="16113" width="18.5703125" style="17" customWidth="1"/>
    <col min="16114" max="16114" width="18.85546875" style="17" customWidth="1"/>
    <col min="16115" max="16115" width="17.42578125" style="17" customWidth="1"/>
    <col min="16116" max="16116" width="21" style="17" customWidth="1"/>
    <col min="16117" max="16117" width="22.140625" style="17" customWidth="1"/>
    <col min="16118" max="16118" width="17.140625" style="17" customWidth="1"/>
    <col min="16119" max="16123" width="20.85546875" style="17" bestFit="1" customWidth="1"/>
    <col min="16124" max="16124" width="18.140625" style="17" customWidth="1"/>
    <col min="16125" max="16125" width="16.7109375" style="17" customWidth="1"/>
    <col min="16126" max="16126" width="15.28515625" style="17" customWidth="1"/>
    <col min="16127" max="16127" width="18.85546875" style="17" customWidth="1"/>
    <col min="16128" max="16128" width="19.28515625" style="17" customWidth="1"/>
    <col min="16129" max="16129" width="16.5703125" style="17" customWidth="1"/>
    <col min="16130" max="16130" width="20.140625" style="17" customWidth="1"/>
    <col min="16131" max="16131" width="19" style="17" customWidth="1"/>
    <col min="16132" max="16132" width="18.140625" style="17" customWidth="1"/>
    <col min="16133" max="16133" width="16.5703125" style="17" customWidth="1"/>
    <col min="16134" max="16134" width="17.140625" style="17" customWidth="1"/>
    <col min="16135" max="16135" width="18.140625" style="17" customWidth="1"/>
    <col min="16136" max="16136" width="17.42578125" style="17" customWidth="1"/>
    <col min="16137" max="16137" width="20.85546875" style="17" customWidth="1"/>
    <col min="16138" max="16139" width="13" style="17" bestFit="1" customWidth="1"/>
    <col min="16140" max="16140" width="16.28515625" style="17" bestFit="1" customWidth="1"/>
    <col min="16141" max="16141" width="14.7109375" style="17" bestFit="1" customWidth="1"/>
    <col min="16142" max="16146" width="13" style="17" bestFit="1" customWidth="1"/>
    <col min="16147" max="16384" width="12.42578125" style="17"/>
  </cols>
  <sheetData>
    <row r="1" spans="1:18">
      <c r="A1" s="16" t="s">
        <v>466</v>
      </c>
      <c r="B1" s="16" t="s">
        <v>467</v>
      </c>
      <c r="C1" s="16" t="s">
        <v>468</v>
      </c>
      <c r="D1" s="23" t="s">
        <v>469</v>
      </c>
      <c r="E1" s="23" t="s">
        <v>469</v>
      </c>
      <c r="F1" s="23" t="s">
        <v>469</v>
      </c>
      <c r="G1" s="23" t="s">
        <v>469</v>
      </c>
      <c r="H1" s="23" t="s">
        <v>469</v>
      </c>
      <c r="I1" s="23" t="s">
        <v>469</v>
      </c>
      <c r="J1" s="23" t="s">
        <v>469</v>
      </c>
      <c r="K1" s="16"/>
      <c r="L1" s="16"/>
      <c r="M1" s="16"/>
      <c r="N1" s="16"/>
      <c r="O1" s="16"/>
      <c r="P1" s="16"/>
      <c r="Q1" s="16"/>
      <c r="R1" s="16"/>
    </row>
    <row r="2" spans="1:18">
      <c r="A2" s="17" t="s">
        <v>470</v>
      </c>
      <c r="B2" s="18">
        <v>1.1169999999999999E-2</v>
      </c>
    </row>
    <row r="3" spans="1:18">
      <c r="A3" s="17" t="s">
        <v>471</v>
      </c>
      <c r="B3" s="17">
        <v>4.3400000000000001E-3</v>
      </c>
      <c r="C3" s="16" t="s">
        <v>472</v>
      </c>
      <c r="D3" s="54" t="s">
        <v>473</v>
      </c>
      <c r="E3" s="54" t="s">
        <v>474</v>
      </c>
      <c r="F3" s="54" t="s">
        <v>475</v>
      </c>
      <c r="G3" s="54" t="s">
        <v>476</v>
      </c>
      <c r="H3" s="54" t="s">
        <v>477</v>
      </c>
      <c r="I3" s="54" t="s">
        <v>478</v>
      </c>
      <c r="J3" s="54" t="s">
        <v>479</v>
      </c>
      <c r="K3" s="19"/>
      <c r="L3" s="19"/>
      <c r="M3" s="19"/>
      <c r="N3" s="19"/>
      <c r="O3" s="19"/>
      <c r="P3" s="19"/>
      <c r="Q3" s="19"/>
      <c r="R3" s="19"/>
    </row>
    <row r="4" spans="1:18">
      <c r="A4" s="17" t="s">
        <v>480</v>
      </c>
      <c r="B4" s="17">
        <v>9.4500000000000001E-3</v>
      </c>
      <c r="C4" s="16" t="s">
        <v>481</v>
      </c>
      <c r="D4" s="28">
        <v>0.15579999999999999</v>
      </c>
      <c r="E4" s="29">
        <v>0.15</v>
      </c>
      <c r="F4" s="26">
        <v>0.14882999999999999</v>
      </c>
      <c r="G4" s="29">
        <v>5.0709999999999998E-2</v>
      </c>
      <c r="H4" s="29">
        <v>8.1110000000000002E-2</v>
      </c>
      <c r="I4" s="26">
        <v>0.15071000000000001</v>
      </c>
      <c r="J4" s="26">
        <v>8.1780000000000005E-2</v>
      </c>
      <c r="K4" s="20"/>
      <c r="L4" s="21"/>
      <c r="M4" s="21"/>
      <c r="N4" s="20"/>
      <c r="O4" s="20"/>
      <c r="P4" s="20"/>
      <c r="Q4" s="20"/>
      <c r="R4" s="20"/>
    </row>
    <row r="5" spans="1:18">
      <c r="A5" s="17" t="s">
        <v>482</v>
      </c>
      <c r="B5" s="17">
        <v>6.79E-3</v>
      </c>
      <c r="C5" s="16" t="s">
        <v>483</v>
      </c>
      <c r="D5" s="28">
        <v>3.075E-2</v>
      </c>
      <c r="E5" s="26">
        <v>3.209E-2</v>
      </c>
      <c r="F5" s="29">
        <v>2.2749999999999999E-2</v>
      </c>
      <c r="G5" s="26">
        <v>3.2129999999999999E-2</v>
      </c>
      <c r="H5" s="26">
        <v>3.5060000000000001E-2</v>
      </c>
      <c r="I5" s="26">
        <v>3.2489999999999998E-2</v>
      </c>
      <c r="J5" s="26">
        <v>3.4630000000000001E-2</v>
      </c>
      <c r="K5" s="20"/>
      <c r="L5" s="21"/>
      <c r="M5" s="20"/>
      <c r="N5" s="20"/>
      <c r="O5" s="20"/>
      <c r="P5" s="20"/>
      <c r="Q5" s="20"/>
      <c r="R5" s="20"/>
    </row>
    <row r="6" spans="1:18">
      <c r="A6" s="17" t="s">
        <v>484</v>
      </c>
      <c r="B6" s="17">
        <v>1.32E-2</v>
      </c>
      <c r="C6" s="16" t="s">
        <v>485</v>
      </c>
      <c r="D6" s="22">
        <v>0.72189999999999999</v>
      </c>
      <c r="E6" s="22">
        <v>0.72189999999999999</v>
      </c>
      <c r="F6" s="22">
        <v>0.72189999999999999</v>
      </c>
      <c r="G6" s="22">
        <v>0.72189999999999999</v>
      </c>
      <c r="H6" s="22">
        <v>0.72189999999999999</v>
      </c>
      <c r="I6" s="22">
        <v>0.72189999999999999</v>
      </c>
      <c r="J6" s="22">
        <v>0.72189999999999999</v>
      </c>
    </row>
    <row r="7" spans="1:18" s="22" customFormat="1">
      <c r="A7" s="22" t="s">
        <v>486</v>
      </c>
      <c r="B7" s="22">
        <v>0.95331999999999995</v>
      </c>
      <c r="C7" s="23" t="s">
        <v>487</v>
      </c>
      <c r="D7" s="25">
        <v>0.44343700000000003</v>
      </c>
      <c r="E7" s="26">
        <v>0.42370400000000003</v>
      </c>
      <c r="F7" s="26">
        <v>0.42568600000000001</v>
      </c>
      <c r="G7" s="27">
        <v>0.47512799999999999</v>
      </c>
      <c r="H7" s="27">
        <v>0.45869900000000002</v>
      </c>
      <c r="I7" s="26">
        <v>0.44492599999999999</v>
      </c>
      <c r="J7" s="26">
        <v>0.48460799999999998</v>
      </c>
      <c r="K7" s="27"/>
      <c r="L7" s="27"/>
      <c r="M7" s="27"/>
      <c r="N7" s="27"/>
      <c r="O7" s="27"/>
      <c r="P7" s="27"/>
      <c r="Q7" s="27"/>
      <c r="R7" s="27"/>
    </row>
    <row r="8" spans="1:18" s="22" customFormat="1">
      <c r="C8" s="23" t="s">
        <v>488</v>
      </c>
      <c r="D8" s="24">
        <v>0.51335699999999995</v>
      </c>
      <c r="E8" s="27">
        <v>0.51334000000000002</v>
      </c>
      <c r="F8" s="27">
        <v>0.51334400000000002</v>
      </c>
      <c r="G8" s="26">
        <v>0.513374</v>
      </c>
      <c r="H8" s="26">
        <v>0.51352900000000001</v>
      </c>
      <c r="I8" s="26">
        <v>0.51345499999999999</v>
      </c>
      <c r="J8" s="27">
        <v>0.51355399999999995</v>
      </c>
      <c r="K8" s="27"/>
      <c r="L8" s="27"/>
      <c r="M8" s="27"/>
      <c r="N8" s="27"/>
      <c r="O8" s="27"/>
      <c r="P8" s="27"/>
      <c r="Q8" s="27"/>
      <c r="R8" s="27"/>
    </row>
    <row r="9" spans="1:18" s="22" customFormat="1">
      <c r="A9" s="22" t="s">
        <v>489</v>
      </c>
      <c r="C9" s="23" t="s">
        <v>490</v>
      </c>
      <c r="D9" s="28">
        <v>0.48282999999999998</v>
      </c>
      <c r="E9" s="29">
        <v>0.51988000000000001</v>
      </c>
      <c r="F9" s="29">
        <v>0.51075000000000004</v>
      </c>
      <c r="G9" s="29">
        <v>0.39915</v>
      </c>
      <c r="H9" s="29">
        <v>0.50468999999999997</v>
      </c>
      <c r="I9" s="29">
        <v>0.51275999999999999</v>
      </c>
      <c r="J9" s="29">
        <v>0.46356999999999998</v>
      </c>
      <c r="K9" s="29"/>
      <c r="L9" s="29"/>
      <c r="M9" s="29"/>
      <c r="N9" s="29"/>
      <c r="O9" s="29"/>
      <c r="P9" s="29"/>
      <c r="Q9" s="29"/>
      <c r="R9" s="29"/>
    </row>
    <row r="10" spans="1:18" s="22" customFormat="1">
      <c r="A10" s="22" t="s">
        <v>471</v>
      </c>
      <c r="B10" s="22">
        <v>0.121976</v>
      </c>
      <c r="C10" s="23" t="s">
        <v>491</v>
      </c>
      <c r="D10" s="28">
        <v>0.86160999999999999</v>
      </c>
      <c r="E10" s="29">
        <v>0.92773000000000005</v>
      </c>
      <c r="F10" s="29">
        <v>0.91144000000000003</v>
      </c>
      <c r="G10" s="29">
        <v>0.71228999999999998</v>
      </c>
      <c r="H10" s="29">
        <v>0.90063000000000004</v>
      </c>
      <c r="I10" s="29">
        <v>0.91503000000000001</v>
      </c>
      <c r="J10" s="29">
        <v>0.82725000000000004</v>
      </c>
      <c r="K10" s="29"/>
      <c r="L10" s="29"/>
      <c r="M10" s="29"/>
      <c r="N10" s="29"/>
      <c r="O10" s="29"/>
      <c r="P10" s="29"/>
      <c r="Q10" s="29"/>
      <c r="R10" s="29"/>
    </row>
    <row r="11" spans="1:18">
      <c r="A11" s="17" t="s">
        <v>480</v>
      </c>
      <c r="B11" s="17">
        <v>0.23793800000000001</v>
      </c>
      <c r="C11" s="16" t="s">
        <v>492</v>
      </c>
      <c r="D11" s="24">
        <v>265</v>
      </c>
      <c r="E11" s="24">
        <v>265</v>
      </c>
      <c r="F11" s="24">
        <v>265</v>
      </c>
      <c r="G11" s="24">
        <v>265</v>
      </c>
      <c r="H11" s="24">
        <v>265</v>
      </c>
      <c r="I11" s="26">
        <v>265</v>
      </c>
      <c r="J11" s="26">
        <v>265</v>
      </c>
      <c r="K11" s="26"/>
      <c r="L11" s="26"/>
      <c r="M11" s="26"/>
      <c r="N11" s="26"/>
      <c r="O11" s="26"/>
      <c r="P11" s="26"/>
      <c r="Q11" s="26"/>
      <c r="R11" s="26"/>
    </row>
    <row r="12" spans="1:18">
      <c r="A12" s="17" t="s">
        <v>482</v>
      </c>
      <c r="B12" s="17">
        <v>8.2902000000000003E-2</v>
      </c>
    </row>
    <row r="13" spans="1:18" ht="18.75">
      <c r="A13" s="17" t="s">
        <v>484</v>
      </c>
      <c r="B13" s="17">
        <v>0.171767</v>
      </c>
      <c r="C13" s="30" t="s">
        <v>493</v>
      </c>
      <c r="D13" s="55">
        <f t="shared" ref="D13" si="0">((D43*A)-(D43*D42*B)-(D42*D))/((D42*D)-(2*D43*A))</f>
        <v>9.4180289832633589E-4</v>
      </c>
      <c r="E13" s="55">
        <f t="shared" ref="E13:J13" si="1">((E43*A)-(E43*E42*B)-(E42*D))/((E42*D)-(2*E43*A))</f>
        <v>8.4987686467009177E-4</v>
      </c>
      <c r="F13" s="55">
        <f t="shared" si="1"/>
        <v>8.5910923411784462E-4</v>
      </c>
      <c r="G13" s="55">
        <f t="shared" si="1"/>
        <v>1.0894705277211803E-3</v>
      </c>
      <c r="H13" s="55">
        <f t="shared" si="1"/>
        <v>1.0129123933965546E-3</v>
      </c>
      <c r="I13" s="55">
        <f t="shared" si="1"/>
        <v>9.4874007892777588E-4</v>
      </c>
      <c r="J13" s="55">
        <f t="shared" si="1"/>
        <v>1.1336520758433632E-3</v>
      </c>
      <c r="K13" s="30"/>
      <c r="L13" s="30"/>
      <c r="M13" s="30"/>
      <c r="N13" s="30"/>
      <c r="O13" s="30"/>
      <c r="P13" s="30"/>
      <c r="Q13" s="30"/>
      <c r="R13" s="30"/>
    </row>
    <row r="14" spans="1:18" ht="18.75">
      <c r="A14" s="17" t="s">
        <v>486</v>
      </c>
      <c r="B14" s="17">
        <v>5.7299999999999997E-2</v>
      </c>
      <c r="C14" s="30" t="s">
        <v>494</v>
      </c>
      <c r="D14" s="55">
        <f t="shared" ref="D14:J14" si="2">1/(D42/((2*D13)+1))</f>
        <v>0.72325977502460348</v>
      </c>
      <c r="E14" s="55">
        <f t="shared" si="2"/>
        <v>0.72312705221721052</v>
      </c>
      <c r="F14" s="55">
        <f t="shared" si="2"/>
        <v>0.7231403819122193</v>
      </c>
      <c r="G14" s="55">
        <f t="shared" si="2"/>
        <v>0.72347297754792372</v>
      </c>
      <c r="H14" s="55">
        <f t="shared" si="2"/>
        <v>0.72336244291358587</v>
      </c>
      <c r="I14" s="55">
        <f t="shared" si="2"/>
        <v>0.72326979092595589</v>
      </c>
      <c r="J14" s="55">
        <f t="shared" si="2"/>
        <v>0.72353676686710255</v>
      </c>
      <c r="K14" s="30"/>
      <c r="L14" s="30"/>
      <c r="M14" s="30"/>
      <c r="N14" s="30"/>
      <c r="O14" s="30"/>
      <c r="P14" s="30"/>
      <c r="Q14" s="30"/>
      <c r="R14" s="30"/>
    </row>
    <row r="15" spans="1:18" ht="18.75">
      <c r="C15" s="30" t="s">
        <v>495</v>
      </c>
      <c r="D15" s="55">
        <f t="shared" ref="D15:J15" si="3">1/(D43/(4*D13+1))</f>
        <v>0.44510752100730061</v>
      </c>
      <c r="E15" s="55">
        <f t="shared" si="3"/>
        <v>0.42514438490827267</v>
      </c>
      <c r="F15" s="55">
        <f t="shared" si="3"/>
        <v>0.42714884309373879</v>
      </c>
      <c r="G15" s="55">
        <f t="shared" si="3"/>
        <v>0.47719855181158038</v>
      </c>
      <c r="H15" s="55">
        <f t="shared" si="3"/>
        <v>0.4605574876077545</v>
      </c>
      <c r="I15" s="55">
        <f t="shared" si="3"/>
        <v>0.44661447651342806</v>
      </c>
      <c r="J15" s="55">
        <f t="shared" si="3"/>
        <v>0.48680550746068119</v>
      </c>
      <c r="K15" s="30"/>
      <c r="L15" s="30"/>
      <c r="M15" s="30"/>
      <c r="N15" s="30"/>
      <c r="O15" s="30"/>
      <c r="P15" s="30"/>
      <c r="Q15" s="30"/>
      <c r="R15" s="30"/>
    </row>
    <row r="16" spans="1:18" ht="18.75">
      <c r="A16" s="17" t="s">
        <v>496</v>
      </c>
      <c r="C16" s="30" t="s">
        <v>497</v>
      </c>
      <c r="D16" s="55">
        <f t="shared" ref="D16:J16" si="4">1/(D44/(-D13+1))</f>
        <v>0.51287351888952382</v>
      </c>
      <c r="E16" s="55">
        <f t="shared" si="4"/>
        <v>0.51290372421029029</v>
      </c>
      <c r="F16" s="55">
        <f t="shared" si="4"/>
        <v>0.512902981429321</v>
      </c>
      <c r="G16" s="55">
        <f t="shared" si="4"/>
        <v>0.51281469415730174</v>
      </c>
      <c r="H16" s="55">
        <f t="shared" si="4"/>
        <v>0.51300884011153147</v>
      </c>
      <c r="I16" s="55">
        <f t="shared" si="4"/>
        <v>0.51296786466277411</v>
      </c>
      <c r="J16" s="55">
        <f t="shared" si="4"/>
        <v>0.5129718084418422</v>
      </c>
      <c r="K16" s="30"/>
      <c r="L16" s="30"/>
      <c r="M16" s="30"/>
      <c r="N16" s="30"/>
      <c r="O16" s="30"/>
      <c r="P16" s="30"/>
      <c r="Q16" s="30"/>
      <c r="R16" s="30"/>
    </row>
    <row r="17" spans="1:18">
      <c r="A17" s="17" t="s">
        <v>498</v>
      </c>
      <c r="B17" s="17">
        <f>(B11*B7)-(B4*B14)</f>
        <v>0.22628956915999998</v>
      </c>
    </row>
    <row r="18" spans="1:18">
      <c r="A18" s="17" t="s">
        <v>499</v>
      </c>
      <c r="B18" s="17">
        <f>(_ND6*_SP8)-(_SP6*_ND8)</f>
        <v>0.16299255643999999</v>
      </c>
      <c r="C18" s="16" t="s">
        <v>500</v>
      </c>
      <c r="D18" s="56">
        <f t="shared" ref="D18:J18" si="5">(D39/D4)*144.2397</f>
        <v>6.2603610349003471</v>
      </c>
      <c r="E18" s="57">
        <f t="shared" si="5"/>
        <v>7.5194389061757061</v>
      </c>
      <c r="F18" s="57">
        <f t="shared" si="5"/>
        <v>5.3150581431165254</v>
      </c>
      <c r="G18" s="56">
        <f t="shared" si="5"/>
        <v>17.373639904109897</v>
      </c>
      <c r="H18" s="56">
        <f t="shared" si="5"/>
        <v>12.748347016619336</v>
      </c>
      <c r="I18" s="56">
        <f t="shared" si="5"/>
        <v>6.7880188564469082</v>
      </c>
      <c r="J18" s="56">
        <f t="shared" si="5"/>
        <v>11.158683027723626</v>
      </c>
      <c r="K18" s="31"/>
      <c r="L18" s="31"/>
      <c r="M18" s="31"/>
      <c r="N18" s="31"/>
      <c r="O18" s="31"/>
      <c r="P18" s="31"/>
      <c r="Q18" s="31"/>
      <c r="R18" s="32"/>
    </row>
    <row r="19" spans="1:18">
      <c r="A19" s="17" t="s">
        <v>501</v>
      </c>
      <c r="B19" s="17">
        <f>(B11*B6)-(B4*B13)</f>
        <v>1.5175834500000002E-3</v>
      </c>
      <c r="C19" s="16" t="s">
        <v>502</v>
      </c>
      <c r="D19" s="56">
        <f t="shared" ref="D19" si="6">((_ND4/_ND8)/(_ND4/_ND8-1/D15)+(_SP4/_SP8)/(1/D15-_SP4/_SP8))</f>
        <v>2.1832502461489884</v>
      </c>
      <c r="E19" s="56">
        <f t="shared" ref="E19:J19" si="7">((_ND4/_ND8)/(_ND4/_ND8-1/E15)+(_SP4/_SP8)/(1/E15-_SP4/_SP8))</f>
        <v>2.3107211609306266</v>
      </c>
      <c r="F19" s="56">
        <f t="shared" si="7"/>
        <v>2.2966865370099674</v>
      </c>
      <c r="G19" s="56">
        <f t="shared" si="7"/>
        <v>2.0235341522268149</v>
      </c>
      <c r="H19" s="56">
        <f t="shared" si="7"/>
        <v>2.1005212179501913</v>
      </c>
      <c r="I19" s="56">
        <f t="shared" si="7"/>
        <v>2.1746333135188785</v>
      </c>
      <c r="J19" s="56">
        <f t="shared" si="7"/>
        <v>1.9838419853823066</v>
      </c>
      <c r="K19" s="31"/>
      <c r="L19" s="31"/>
      <c r="M19" s="31"/>
      <c r="N19" s="31"/>
      <c r="O19" s="31"/>
      <c r="P19" s="31"/>
      <c r="Q19" s="31"/>
      <c r="R19" s="31"/>
    </row>
    <row r="20" spans="1:18">
      <c r="C20" s="16"/>
    </row>
    <row r="21" spans="1:18">
      <c r="C21" s="16" t="s">
        <v>503</v>
      </c>
      <c r="D21" s="58">
        <f t="shared" ref="D21" si="8">((_ND3*D39)+D40)/(_ND4*D39)</f>
        <v>0.51298167836823916</v>
      </c>
      <c r="E21" s="58">
        <f t="shared" ref="E21:J21" si="9">((_ND3*E39)+E40)/(_ND4*E39)</f>
        <v>0.51300138583077515</v>
      </c>
      <c r="F21" s="58">
        <f t="shared" si="9"/>
        <v>0.51300170203002016</v>
      </c>
      <c r="G21" s="58">
        <f t="shared" si="9"/>
        <v>0.51293967280892283</v>
      </c>
      <c r="H21" s="58">
        <f t="shared" si="9"/>
        <v>0.51312545787304753</v>
      </c>
      <c r="I21" s="58">
        <f t="shared" si="9"/>
        <v>0.51307701233106384</v>
      </c>
      <c r="J21" s="58">
        <f t="shared" si="9"/>
        <v>0.51310223745060657</v>
      </c>
      <c r="K21" s="33"/>
      <c r="L21" s="33"/>
      <c r="M21" s="33"/>
      <c r="N21" s="33"/>
      <c r="O21" s="33"/>
      <c r="P21" s="33"/>
      <c r="Q21" s="33"/>
      <c r="R21" s="33"/>
    </row>
    <row r="22" spans="1:18">
      <c r="C22" s="16"/>
      <c r="D22" s="58"/>
      <c r="E22" s="58"/>
      <c r="F22" s="58"/>
      <c r="G22" s="58"/>
      <c r="H22" s="58"/>
      <c r="I22" s="58"/>
      <c r="J22" s="58"/>
      <c r="K22" s="33"/>
      <c r="L22" s="33"/>
      <c r="M22" s="33"/>
      <c r="N22" s="33"/>
      <c r="O22" s="33"/>
      <c r="P22" s="33"/>
      <c r="Q22" s="33"/>
      <c r="R22" s="33"/>
    </row>
    <row r="23" spans="1:18">
      <c r="A23" s="17" t="s">
        <v>504</v>
      </c>
      <c r="B23" s="17">
        <v>1.1311999999999999E-2</v>
      </c>
    </row>
    <row r="24" spans="1:18" ht="18.75">
      <c r="A24" s="17" t="s">
        <v>505</v>
      </c>
      <c r="B24" s="17">
        <v>3.3E-3</v>
      </c>
      <c r="C24" s="30" t="s">
        <v>506</v>
      </c>
      <c r="D24" s="55">
        <f t="shared" ref="D24" si="10">((D48*D49*F)+(D49*G)-(D48*E))/((2*D49*G)+(3*D48*E))</f>
        <v>-6.4862329939855903E-5</v>
      </c>
      <c r="E24" s="55">
        <f t="shared" ref="E24:J24" si="11">((E48*E49*F)+(E49*G)-(E48*E))/((2*E49*G)+(3*E48*E))</f>
        <v>-7.7963303919525558E-5</v>
      </c>
      <c r="F24" s="55">
        <f t="shared" si="11"/>
        <v>-7.5688047282180935E-5</v>
      </c>
      <c r="G24" s="55">
        <f t="shared" si="11"/>
        <v>-3.0989782899520269E-5</v>
      </c>
      <c r="H24" s="55">
        <f t="shared" si="11"/>
        <v>-7.4670075503186577E-5</v>
      </c>
      <c r="I24" s="55">
        <f t="shared" si="11"/>
        <v>-7.7005278813238216E-5</v>
      </c>
      <c r="J24" s="55">
        <f t="shared" si="11"/>
        <v>-6.0052301404712847E-5</v>
      </c>
      <c r="K24" s="30"/>
      <c r="L24" s="30"/>
      <c r="M24" s="30"/>
      <c r="N24" s="30"/>
      <c r="O24" s="30"/>
      <c r="P24" s="30"/>
      <c r="Q24" s="30"/>
      <c r="R24" s="30"/>
    </row>
    <row r="25" spans="1:18" ht="18.75">
      <c r="A25" s="17" t="s">
        <v>507</v>
      </c>
      <c r="B25" s="17">
        <v>0.97599999999999998</v>
      </c>
      <c r="C25" s="30" t="s">
        <v>508</v>
      </c>
      <c r="D25" s="55">
        <f t="shared" ref="D25:J25" si="12">1/(D48/((-2*D24)+1))</f>
        <v>0.48289263495752971</v>
      </c>
      <c r="E25" s="55">
        <f t="shared" si="12"/>
        <v>0.51996106312488333</v>
      </c>
      <c r="F25" s="55">
        <f t="shared" si="12"/>
        <v>0.51082731534029879</v>
      </c>
      <c r="G25" s="55">
        <f t="shared" si="12"/>
        <v>0.39917473914368867</v>
      </c>
      <c r="H25" s="55">
        <f t="shared" si="12"/>
        <v>0.50476537048081138</v>
      </c>
      <c r="I25" s="55">
        <f t="shared" si="12"/>
        <v>0.51283897045352866</v>
      </c>
      <c r="J25" s="55">
        <f t="shared" si="12"/>
        <v>0.46362567689072431</v>
      </c>
      <c r="K25" s="30"/>
      <c r="L25" s="30"/>
      <c r="M25" s="30"/>
      <c r="N25" s="30"/>
      <c r="O25" s="30"/>
      <c r="P25" s="30"/>
      <c r="Q25" s="30"/>
      <c r="R25" s="30"/>
    </row>
    <row r="26" spans="1:18" ht="18.75">
      <c r="A26" s="17" t="s">
        <v>509</v>
      </c>
      <c r="B26" s="17">
        <v>6.6E-3</v>
      </c>
      <c r="C26" s="30" t="s">
        <v>510</v>
      </c>
      <c r="D26" s="55">
        <f t="shared" ref="D26:J26" si="13">1/(D49/((3*D24)+1))</f>
        <v>0.8614423419037015</v>
      </c>
      <c r="E26" s="55">
        <f t="shared" si="13"/>
        <v>0.9275130133121644</v>
      </c>
      <c r="F26" s="55">
        <f t="shared" si="13"/>
        <v>0.91123304465855537</v>
      </c>
      <c r="G26" s="55">
        <f t="shared" si="13"/>
        <v>0.71222377886261556</v>
      </c>
      <c r="H26" s="55">
        <f t="shared" si="13"/>
        <v>0.90042824966969892</v>
      </c>
      <c r="I26" s="55">
        <f t="shared" si="13"/>
        <v>0.91481861357918259</v>
      </c>
      <c r="J26" s="55">
        <f t="shared" si="13"/>
        <v>0.82710096520098886</v>
      </c>
      <c r="K26" s="30"/>
      <c r="L26" s="30"/>
      <c r="M26" s="30"/>
      <c r="N26" s="30"/>
      <c r="O26" s="30"/>
      <c r="P26" s="30"/>
      <c r="Q26" s="30"/>
      <c r="R26" s="30"/>
    </row>
    <row r="28" spans="1:18">
      <c r="A28" s="17" t="s">
        <v>511</v>
      </c>
      <c r="C28" s="16" t="s">
        <v>512</v>
      </c>
      <c r="D28" s="57">
        <f t="shared" ref="D28:J28" si="14">(D51/D4)*150.3656</f>
        <v>1.8878372954989668</v>
      </c>
      <c r="E28" s="57">
        <f t="shared" si="14"/>
        <v>2.3490646373955997</v>
      </c>
      <c r="F28" s="57">
        <f t="shared" si="14"/>
        <v>1.6225455089133007</v>
      </c>
      <c r="G28" s="57">
        <f t="shared" si="14"/>
        <v>4.3917994045802482</v>
      </c>
      <c r="H28" s="57">
        <f t="shared" si="14"/>
        <v>4.4860467054069799</v>
      </c>
      <c r="I28" s="57">
        <f t="shared" si="14"/>
        <v>2.3054508645493383</v>
      </c>
      <c r="J28" s="57">
        <f t="shared" si="14"/>
        <v>3.7670782317339531</v>
      </c>
      <c r="K28" s="32"/>
      <c r="L28" s="32"/>
      <c r="M28" s="32"/>
      <c r="N28" s="32"/>
      <c r="O28" s="32"/>
      <c r="P28" s="32"/>
      <c r="Q28" s="32"/>
      <c r="R28" s="32"/>
    </row>
    <row r="29" spans="1:18">
      <c r="A29" s="17" t="s">
        <v>505</v>
      </c>
      <c r="B29" s="17">
        <v>0.14996000000000001</v>
      </c>
      <c r="C29" s="16" t="s">
        <v>502</v>
      </c>
      <c r="D29" s="56">
        <f t="shared" ref="D29" si="15">((_SM7/_SM9)/(_SM7/_SM9-D25)+(_SP7/_SP9)/(D25-_SP7/_SP9))</f>
        <v>1.8089301559087738</v>
      </c>
      <c r="E29" s="56">
        <f t="shared" ref="E29:J29" si="16">((_SM7/_SM9)/(_SM7/_SM9-E25)+(_SP7/_SP9)/(E25-_SP7/_SP9))</f>
        <v>1.9266137348897601</v>
      </c>
      <c r="F29" s="56">
        <f t="shared" si="16"/>
        <v>1.8961927392929623</v>
      </c>
      <c r="G29" s="56">
        <f t="shared" si="16"/>
        <v>1.5904985160859029</v>
      </c>
      <c r="H29" s="56">
        <f t="shared" si="16"/>
        <v>1.8765358208703289</v>
      </c>
      <c r="I29" s="56">
        <f t="shared" si="16"/>
        <v>1.9028087154040509</v>
      </c>
      <c r="J29" s="56">
        <f t="shared" si="16"/>
        <v>1.7533629218672819</v>
      </c>
      <c r="K29" s="31"/>
      <c r="L29" s="31"/>
      <c r="M29" s="31"/>
      <c r="N29" s="31"/>
      <c r="O29" s="31"/>
      <c r="P29" s="31"/>
      <c r="Q29" s="31"/>
      <c r="R29" s="31"/>
    </row>
    <row r="30" spans="1:18">
      <c r="A30" s="17" t="s">
        <v>513</v>
      </c>
      <c r="B30" s="17">
        <v>0.13819999999999999</v>
      </c>
      <c r="C30" s="16"/>
    </row>
    <row r="31" spans="1:18" s="34" customFormat="1">
      <c r="A31" s="34" t="s">
        <v>509</v>
      </c>
      <c r="B31" s="34">
        <v>0.26739000000000002</v>
      </c>
      <c r="C31" s="35" t="s">
        <v>514</v>
      </c>
      <c r="D31" s="59">
        <f t="shared" ref="D31:J31" si="17">D52/D41</f>
        <v>0.18231110600520981</v>
      </c>
      <c r="E31" s="59">
        <f t="shared" si="17"/>
        <v>0.18886760615021753</v>
      </c>
      <c r="F31" s="59">
        <f t="shared" si="17"/>
        <v>0.18455967244214103</v>
      </c>
      <c r="G31" s="59">
        <f t="shared" si="17"/>
        <v>0.1528268365466168</v>
      </c>
      <c r="H31" s="59">
        <f t="shared" si="17"/>
        <v>0.21274426325426221</v>
      </c>
      <c r="I31" s="59">
        <f t="shared" si="17"/>
        <v>0.20533395598964216</v>
      </c>
      <c r="J31" s="59">
        <f t="shared" si="17"/>
        <v>0.20409841965966266</v>
      </c>
    </row>
    <row r="32" spans="1:18">
      <c r="C32" s="16"/>
    </row>
    <row r="33" spans="1:18">
      <c r="A33" s="17" t="s">
        <v>515</v>
      </c>
      <c r="C33" s="16" t="s">
        <v>516</v>
      </c>
      <c r="D33" s="58">
        <f t="shared" ref="D33:J33" si="18">D21-(D31)*(EXP(0.00000654*D11)-1)</f>
        <v>0.51266544103411482</v>
      </c>
      <c r="E33" s="58">
        <f t="shared" si="18"/>
        <v>0.51267377557388993</v>
      </c>
      <c r="F33" s="58">
        <f t="shared" si="18"/>
        <v>0.51268156432651513</v>
      </c>
      <c r="G33" s="58">
        <f t="shared" si="18"/>
        <v>0.51267457896778967</v>
      </c>
      <c r="H33" s="58">
        <f t="shared" si="18"/>
        <v>0.51275643110262215</v>
      </c>
      <c r="I33" s="58">
        <f t="shared" si="18"/>
        <v>0.51272083949952219</v>
      </c>
      <c r="J33" s="58">
        <f t="shared" si="18"/>
        <v>0.51274820778370123</v>
      </c>
      <c r="K33" s="33"/>
      <c r="L33" s="33"/>
      <c r="M33" s="33"/>
      <c r="N33" s="33"/>
      <c r="O33" s="33"/>
      <c r="P33" s="33"/>
      <c r="Q33" s="33"/>
      <c r="R33" s="33"/>
    </row>
    <row r="34" spans="1:18">
      <c r="A34" s="17" t="s">
        <v>517</v>
      </c>
      <c r="B34" s="17">
        <f>(_SM9*_SP7)-(_SP9*_SM7)</f>
        <v>-0.1459049</v>
      </c>
      <c r="C34" s="16" t="s">
        <v>518</v>
      </c>
      <c r="D34" s="56">
        <f t="shared" ref="D34:J34" si="19">((D33/D54)-1)*10000</f>
        <v>7.195777521549207</v>
      </c>
      <c r="E34" s="56">
        <f t="shared" si="19"/>
        <v>7.3584671912052535</v>
      </c>
      <c r="F34" s="56">
        <f t="shared" si="19"/>
        <v>7.510503131495927</v>
      </c>
      <c r="G34" s="56">
        <f t="shared" si="19"/>
        <v>7.3741493874246444</v>
      </c>
      <c r="H34" s="56">
        <f t="shared" si="19"/>
        <v>8.9718976897557035</v>
      </c>
      <c r="I34" s="56">
        <f t="shared" si="19"/>
        <v>8.2771519320967712</v>
      </c>
      <c r="J34" s="56">
        <f t="shared" si="19"/>
        <v>8.8113790438781869</v>
      </c>
      <c r="K34" s="31"/>
      <c r="L34" s="31"/>
      <c r="M34" s="31"/>
      <c r="N34" s="31"/>
      <c r="O34" s="31"/>
      <c r="P34" s="31"/>
      <c r="Q34" s="31"/>
      <c r="R34" s="31"/>
    </row>
    <row r="35" spans="1:18">
      <c r="A35" s="17" t="s">
        <v>519</v>
      </c>
      <c r="B35" s="17">
        <f>(_SM2*_SP7)-(_SP2*_SM7)</f>
        <v>-1.0734899999999986E-4</v>
      </c>
      <c r="C35" s="16" t="s">
        <v>520</v>
      </c>
      <c r="D35" s="60">
        <f t="shared" ref="D35:J35" si="20">(1/0.00000654)*LN(((D21-0.51315)/(D31-0.214))+1)</f>
        <v>810.03582781079047</v>
      </c>
      <c r="E35" s="60">
        <f t="shared" si="20"/>
        <v>901.50412664745636</v>
      </c>
      <c r="F35" s="60">
        <f t="shared" si="20"/>
        <v>768.28664914982278</v>
      </c>
      <c r="G35" s="60">
        <f t="shared" si="20"/>
        <v>524.82099432998609</v>
      </c>
      <c r="H35" s="60">
        <f t="shared" si="20"/>
        <v>2959.5527149587397</v>
      </c>
      <c r="I35" s="60">
        <f t="shared" si="20"/>
        <v>1282.4143536839695</v>
      </c>
      <c r="J35" s="60">
        <f t="shared" si="20"/>
        <v>735.80015573572439</v>
      </c>
      <c r="K35" s="36"/>
      <c r="L35" s="36"/>
      <c r="M35" s="36"/>
      <c r="N35" s="36"/>
      <c r="O35" s="36"/>
      <c r="P35" s="36"/>
      <c r="Q35" s="36"/>
      <c r="R35" s="36"/>
    </row>
    <row r="36" spans="1:18">
      <c r="A36" s="17" t="s">
        <v>521</v>
      </c>
      <c r="B36" s="17">
        <f>(_SM9*_SP2)-(_SP9*_SM2)</f>
        <v>-0.26006052000000002</v>
      </c>
    </row>
    <row r="37" spans="1:18" ht="18.75">
      <c r="C37" s="30" t="s">
        <v>522</v>
      </c>
      <c r="D37" s="55"/>
      <c r="E37" s="55"/>
      <c r="F37" s="55"/>
      <c r="G37" s="55"/>
      <c r="H37" s="55"/>
      <c r="I37" s="55"/>
      <c r="J37" s="55"/>
      <c r="K37" s="30"/>
      <c r="L37" s="30"/>
      <c r="M37" s="30"/>
      <c r="N37" s="30"/>
      <c r="O37" s="30"/>
      <c r="P37" s="30"/>
      <c r="Q37" s="30"/>
      <c r="R37" s="30"/>
    </row>
    <row r="38" spans="1:18" ht="18.75">
      <c r="C38" s="30" t="s">
        <v>523</v>
      </c>
      <c r="D38" s="55">
        <f t="shared" ref="D38:J38" si="21">CND*D5</f>
        <v>3.4347749999999997E-4</v>
      </c>
      <c r="E38" s="55">
        <f t="shared" si="21"/>
        <v>3.5844529999999998E-4</v>
      </c>
      <c r="F38" s="55">
        <f t="shared" si="21"/>
        <v>2.541175E-4</v>
      </c>
      <c r="G38" s="55">
        <f t="shared" si="21"/>
        <v>3.5889209999999996E-4</v>
      </c>
      <c r="H38" s="55">
        <f t="shared" si="21"/>
        <v>3.9162019999999998E-4</v>
      </c>
      <c r="I38" s="55">
        <f t="shared" si="21"/>
        <v>3.6291329999999997E-4</v>
      </c>
      <c r="J38" s="55">
        <f t="shared" si="21"/>
        <v>3.868171E-4</v>
      </c>
      <c r="K38" s="30"/>
      <c r="L38" s="30"/>
      <c r="M38" s="30"/>
      <c r="N38" s="30"/>
      <c r="O38" s="30"/>
      <c r="P38" s="30"/>
      <c r="Q38" s="30"/>
      <c r="R38" s="30"/>
    </row>
    <row r="39" spans="1:18" ht="18.75">
      <c r="C39" s="30" t="s">
        <v>524</v>
      </c>
      <c r="D39" s="55">
        <f t="shared" ref="D39" si="22">((_SP4*D38)-(D43*_SP8*D38))/((D43*_ND8)-_ND4)</f>
        <v>6.7621067517297535E-3</v>
      </c>
      <c r="E39" s="55">
        <f t="shared" ref="E39:J39" si="23">((_SP4*E38)-(E43*_SP8*E38))/((E43*_ND8)-_ND4)</f>
        <v>7.81973226460091E-3</v>
      </c>
      <c r="F39" s="55">
        <f t="shared" si="23"/>
        <v>5.4842051352022528E-3</v>
      </c>
      <c r="G39" s="55">
        <f t="shared" si="23"/>
        <v>6.1080082635877149E-3</v>
      </c>
      <c r="H39" s="55">
        <f t="shared" si="23"/>
        <v>7.1687505348249784E-3</v>
      </c>
      <c r="I39" s="55">
        <f t="shared" si="23"/>
        <v>7.0925155962963983E-3</v>
      </c>
      <c r="J39" s="55">
        <f t="shared" si="23"/>
        <v>6.3266707987276617E-3</v>
      </c>
      <c r="K39" s="30"/>
      <c r="L39" s="30"/>
      <c r="M39" s="30"/>
      <c r="N39" s="30"/>
      <c r="O39" s="30"/>
      <c r="P39" s="30"/>
      <c r="Q39" s="30"/>
      <c r="R39" s="30"/>
    </row>
    <row r="40" spans="1:18" ht="18.75">
      <c r="C40" s="30" t="s">
        <v>525</v>
      </c>
      <c r="D40" s="55">
        <f t="shared" ref="D40" si="24">(D16*((_ND4*D39)+(_SP4*D38)))-((_ND3*D39)+(_SP3*D38))</f>
        <v>5.5337421721389068E-7</v>
      </c>
      <c r="E40" s="55">
        <f t="shared" ref="E40:J40" si="25">(E16*((_ND4*E39)+(_SP4*E38)))-((_ND3*E39)+(_SP3*E38))</f>
        <v>6.7659249543088312E-7</v>
      </c>
      <c r="F40" s="55">
        <f t="shared" si="25"/>
        <v>4.74926557761054E-7</v>
      </c>
      <c r="G40" s="55">
        <f t="shared" si="25"/>
        <v>4.3879851234344437E-7</v>
      </c>
      <c r="H40" s="55">
        <f t="shared" si="25"/>
        <v>8.318990565674405E-7</v>
      </c>
      <c r="I40" s="55">
        <f t="shared" si="25"/>
        <v>7.412966800996075E-7</v>
      </c>
      <c r="J40" s="55">
        <f t="shared" si="25"/>
        <v>6.9922476082133825E-7</v>
      </c>
      <c r="K40" s="30"/>
      <c r="L40" s="30"/>
      <c r="M40" s="30"/>
      <c r="N40" s="30"/>
      <c r="O40" s="30"/>
      <c r="P40" s="30"/>
      <c r="Q40" s="30"/>
      <c r="R40" s="30"/>
    </row>
    <row r="41" spans="1:18" ht="18.75">
      <c r="C41" s="30" t="s">
        <v>526</v>
      </c>
      <c r="D41" s="55">
        <f t="shared" ref="D41" si="26">(D39/D4)*_ND4</f>
        <v>1.0327099847837447E-2</v>
      </c>
      <c r="E41" s="55">
        <f t="shared" ref="E41:J41" si="27">(E39/E4)*_ND4</f>
        <v>1.2404076370497409E-2</v>
      </c>
      <c r="F41" s="55">
        <f t="shared" si="27"/>
        <v>8.767726946581695E-3</v>
      </c>
      <c r="G41" s="55">
        <f t="shared" si="27"/>
        <v>2.8659579377273394E-2</v>
      </c>
      <c r="H41" s="55">
        <f t="shared" si="27"/>
        <v>2.102969010917502E-2</v>
      </c>
      <c r="I41" s="55">
        <f t="shared" si="27"/>
        <v>1.1197524888538068E-2</v>
      </c>
      <c r="J41" s="55">
        <f t="shared" si="27"/>
        <v>1.8407378289406483E-2</v>
      </c>
      <c r="K41" s="30"/>
      <c r="L41" s="30"/>
      <c r="M41" s="30"/>
      <c r="N41" s="30"/>
      <c r="O41" s="30"/>
      <c r="P41" s="30"/>
      <c r="Q41" s="30"/>
      <c r="R41" s="30"/>
    </row>
    <row r="42" spans="1:18" ht="18.75">
      <c r="C42" s="30" t="s">
        <v>527</v>
      </c>
      <c r="D42" s="55">
        <f t="shared" ref="D42:J44" si="28">1/D6</f>
        <v>1.3852334118298935</v>
      </c>
      <c r="E42" s="55">
        <f t="shared" si="28"/>
        <v>1.3852334118298935</v>
      </c>
      <c r="F42" s="55">
        <f t="shared" si="28"/>
        <v>1.3852334118298935</v>
      </c>
      <c r="G42" s="55">
        <f t="shared" si="28"/>
        <v>1.3852334118298935</v>
      </c>
      <c r="H42" s="55">
        <f t="shared" si="28"/>
        <v>1.3852334118298935</v>
      </c>
      <c r="I42" s="55">
        <f t="shared" si="28"/>
        <v>1.3852334118298935</v>
      </c>
      <c r="J42" s="55">
        <f t="shared" si="28"/>
        <v>1.3852334118298935</v>
      </c>
      <c r="K42" s="30"/>
      <c r="L42" s="30"/>
      <c r="M42" s="30"/>
      <c r="N42" s="30"/>
      <c r="O42" s="30"/>
      <c r="P42" s="30"/>
      <c r="Q42" s="30"/>
      <c r="R42" s="30"/>
    </row>
    <row r="43" spans="1:18" ht="18.75">
      <c r="C43" s="30" t="s">
        <v>528</v>
      </c>
      <c r="D43" s="55">
        <f t="shared" si="28"/>
        <v>2.2551117746151088</v>
      </c>
      <c r="E43" s="55">
        <f t="shared" si="28"/>
        <v>2.3601382096935595</v>
      </c>
      <c r="F43" s="55">
        <f t="shared" si="28"/>
        <v>2.3491493730120321</v>
      </c>
      <c r="G43" s="55">
        <f t="shared" si="28"/>
        <v>2.104695997710091</v>
      </c>
      <c r="H43" s="55">
        <f t="shared" si="28"/>
        <v>2.1800788752537064</v>
      </c>
      <c r="I43" s="55">
        <f t="shared" si="28"/>
        <v>2.2475647635786626</v>
      </c>
      <c r="J43" s="55">
        <f t="shared" si="28"/>
        <v>2.0635235076597995</v>
      </c>
      <c r="K43" s="30"/>
      <c r="L43" s="30"/>
      <c r="M43" s="30"/>
      <c r="N43" s="30"/>
      <c r="O43" s="30"/>
      <c r="P43" s="30"/>
      <c r="Q43" s="30"/>
      <c r="R43" s="30"/>
    </row>
    <row r="44" spans="1:18" ht="18.75">
      <c r="C44" s="30" t="s">
        <v>529</v>
      </c>
      <c r="D44" s="55">
        <f t="shared" si="28"/>
        <v>1.9479621394078586</v>
      </c>
      <c r="E44" s="55">
        <f t="shared" si="28"/>
        <v>1.9480266490045584</v>
      </c>
      <c r="F44" s="55">
        <f t="shared" si="28"/>
        <v>1.9480114698915347</v>
      </c>
      <c r="G44" s="55">
        <f t="shared" si="28"/>
        <v>1.9478976340835337</v>
      </c>
      <c r="H44" s="55">
        <f t="shared" si="28"/>
        <v>1.9473096942918511</v>
      </c>
      <c r="I44" s="55">
        <f t="shared" si="28"/>
        <v>1.9475903438470752</v>
      </c>
      <c r="J44" s="55">
        <f t="shared" si="28"/>
        <v>1.9472148985306319</v>
      </c>
      <c r="K44" s="30"/>
      <c r="L44" s="30"/>
      <c r="M44" s="30"/>
      <c r="N44" s="30"/>
      <c r="O44" s="30"/>
      <c r="P44" s="30"/>
      <c r="Q44" s="30"/>
      <c r="R44" s="30"/>
    </row>
    <row r="45" spans="1:18" ht="18.75">
      <c r="C45" s="30"/>
      <c r="D45" s="55"/>
      <c r="E45" s="55"/>
      <c r="F45" s="55"/>
      <c r="G45" s="55"/>
      <c r="H45" s="55"/>
      <c r="I45" s="55"/>
      <c r="J45" s="55"/>
      <c r="K45" s="30"/>
      <c r="L45" s="30"/>
      <c r="M45" s="30"/>
      <c r="N45" s="30"/>
      <c r="O45" s="30"/>
      <c r="P45" s="30"/>
      <c r="Q45" s="30"/>
      <c r="R45" s="30"/>
    </row>
    <row r="46" spans="1:18" ht="18.75">
      <c r="C46" s="30" t="s">
        <v>530</v>
      </c>
      <c r="D46" s="55"/>
      <c r="E46" s="55"/>
      <c r="F46" s="55"/>
      <c r="G46" s="55"/>
      <c r="H46" s="55"/>
      <c r="I46" s="55"/>
      <c r="J46" s="55"/>
      <c r="K46" s="30"/>
      <c r="L46" s="30"/>
      <c r="M46" s="30"/>
      <c r="N46" s="30"/>
      <c r="O46" s="30"/>
      <c r="P46" s="30"/>
      <c r="Q46" s="30"/>
      <c r="R46" s="30"/>
    </row>
    <row r="47" spans="1:18" ht="18.75">
      <c r="C47" s="30" t="s">
        <v>531</v>
      </c>
      <c r="D47" s="55">
        <f t="shared" ref="D47" si="29">CSM*D5</f>
        <v>3.4784399999999999E-4</v>
      </c>
      <c r="E47" s="55">
        <f t="shared" ref="E47:J47" si="30">CSM*E5</f>
        <v>3.6300207999999997E-4</v>
      </c>
      <c r="F47" s="55">
        <f t="shared" si="30"/>
        <v>2.5734799999999996E-4</v>
      </c>
      <c r="G47" s="55">
        <f t="shared" si="30"/>
        <v>3.6345455999999996E-4</v>
      </c>
      <c r="H47" s="55">
        <f t="shared" si="30"/>
        <v>3.9659871999999996E-4</v>
      </c>
      <c r="I47" s="55">
        <f t="shared" si="30"/>
        <v>3.6752687999999997E-4</v>
      </c>
      <c r="J47" s="55">
        <f t="shared" si="30"/>
        <v>3.9173455999999996E-4</v>
      </c>
      <c r="K47" s="30"/>
      <c r="L47" s="30"/>
      <c r="M47" s="30"/>
      <c r="N47" s="30"/>
      <c r="O47" s="30"/>
      <c r="P47" s="30"/>
      <c r="Q47" s="30"/>
      <c r="R47" s="30"/>
    </row>
    <row r="48" spans="1:18" ht="18.75">
      <c r="C48" s="30" t="s">
        <v>528</v>
      </c>
      <c r="D48" s="55">
        <f t="shared" ref="D48:J49" si="31">1/D9</f>
        <v>2.0711223411966944</v>
      </c>
      <c r="E48" s="55">
        <f t="shared" si="31"/>
        <v>1.9235208124951912</v>
      </c>
      <c r="F48" s="55">
        <f t="shared" si="31"/>
        <v>1.957905041605482</v>
      </c>
      <c r="G48" s="55">
        <f t="shared" si="31"/>
        <v>2.5053238131028435</v>
      </c>
      <c r="H48" s="55">
        <f t="shared" si="31"/>
        <v>1.981414333551289</v>
      </c>
      <c r="I48" s="55">
        <f t="shared" si="31"/>
        <v>1.9502301271550042</v>
      </c>
      <c r="J48" s="55">
        <f t="shared" si="31"/>
        <v>2.1571715167072933</v>
      </c>
      <c r="K48" s="30"/>
      <c r="L48" s="30"/>
      <c r="M48" s="30"/>
      <c r="N48" s="30"/>
      <c r="O48" s="30"/>
      <c r="P48" s="30"/>
      <c r="Q48" s="30"/>
      <c r="R48" s="30"/>
    </row>
    <row r="49" spans="3:18" ht="18.75">
      <c r="C49" s="30" t="s">
        <v>527</v>
      </c>
      <c r="D49" s="55">
        <f t="shared" si="31"/>
        <v>1.160617912976869</v>
      </c>
      <c r="E49" s="55">
        <f t="shared" si="31"/>
        <v>1.0778998199907299</v>
      </c>
      <c r="F49" s="55">
        <f t="shared" si="31"/>
        <v>1.0971649258316509</v>
      </c>
      <c r="G49" s="55">
        <f t="shared" si="31"/>
        <v>1.4039225596316107</v>
      </c>
      <c r="H49" s="55">
        <f t="shared" si="31"/>
        <v>1.1103338773969331</v>
      </c>
      <c r="I49" s="55">
        <f t="shared" si="31"/>
        <v>1.0928603433767199</v>
      </c>
      <c r="J49" s="55">
        <f t="shared" si="31"/>
        <v>1.2088244182532486</v>
      </c>
      <c r="K49" s="30"/>
      <c r="L49" s="30"/>
      <c r="M49" s="30"/>
      <c r="N49" s="30"/>
      <c r="O49" s="30"/>
      <c r="P49" s="30"/>
      <c r="Q49" s="30"/>
      <c r="R49" s="30"/>
    </row>
    <row r="50" spans="3:18" ht="18.75">
      <c r="C50" s="30" t="s">
        <v>532</v>
      </c>
      <c r="D50" s="55">
        <f t="shared" ref="D50:J50" si="32">1/D26</f>
        <v>1.1608437980771875</v>
      </c>
      <c r="E50" s="55">
        <f t="shared" si="32"/>
        <v>1.0781519888642677</v>
      </c>
      <c r="F50" s="55">
        <f t="shared" si="32"/>
        <v>1.0974141092246124</v>
      </c>
      <c r="G50" s="55">
        <f t="shared" si="32"/>
        <v>1.4040530935332547</v>
      </c>
      <c r="H50" s="55">
        <f t="shared" si="32"/>
        <v>1.1105826592699937</v>
      </c>
      <c r="I50" s="55">
        <f t="shared" si="32"/>
        <v>1.0931128697606507</v>
      </c>
      <c r="J50" s="55">
        <f t="shared" si="32"/>
        <v>1.2090422355594712</v>
      </c>
      <c r="K50" s="30"/>
      <c r="L50" s="30"/>
      <c r="M50" s="30"/>
      <c r="N50" s="30"/>
      <c r="O50" s="30"/>
      <c r="P50" s="30"/>
      <c r="Q50" s="30"/>
      <c r="R50" s="30"/>
    </row>
    <row r="51" spans="3:18" ht="18.75">
      <c r="C51" s="30" t="s">
        <v>533</v>
      </c>
      <c r="D51" s="55">
        <f t="shared" ref="D51" si="33">((_SP9*D47)-(D50*_SP2*D47))/((D50*_SM2)-_SM9)</f>
        <v>1.9560660858516776E-3</v>
      </c>
      <c r="E51" s="55">
        <f t="shared" ref="E51:J51" si="34">((_SP9*E47)-(E50*_SP2*E47))/((E50*_SM2)-_SM9)</f>
        <v>2.3433531047615938E-3</v>
      </c>
      <c r="F51" s="55">
        <f t="shared" si="34"/>
        <v>1.6059753566744425E-3</v>
      </c>
      <c r="G51" s="55">
        <f t="shared" si="34"/>
        <v>1.4811110241056756E-3</v>
      </c>
      <c r="H51" s="55">
        <f t="shared" si="34"/>
        <v>2.4198569903991348E-3</v>
      </c>
      <c r="I51" s="55">
        <f t="shared" si="34"/>
        <v>2.310731309529778E-3</v>
      </c>
      <c r="J51" s="55">
        <f t="shared" si="34"/>
        <v>2.0488174009959904E-3</v>
      </c>
      <c r="K51" s="30"/>
      <c r="L51" s="30"/>
      <c r="M51" s="30"/>
      <c r="N51" s="30"/>
      <c r="O51" s="30"/>
      <c r="P51" s="30"/>
      <c r="Q51" s="30"/>
      <c r="R51" s="30"/>
    </row>
    <row r="52" spans="3:18" ht="30.2" customHeight="1">
      <c r="C52" s="30" t="s">
        <v>534</v>
      </c>
      <c r="D52" s="55">
        <f t="shared" ref="D52" si="35">_SM7*(D51/D4)</f>
        <v>1.8827449950854789E-3</v>
      </c>
      <c r="E52" s="55">
        <f t="shared" ref="E52:J52" si="36">_SM7*(E51/E4)</f>
        <v>2.3427282106003242E-3</v>
      </c>
      <c r="F52" s="55">
        <f t="shared" si="36"/>
        <v>1.6181688133232509E-3</v>
      </c>
      <c r="G52" s="55">
        <f t="shared" si="36"/>
        <v>4.3799528529853511E-3</v>
      </c>
      <c r="H52" s="55">
        <f t="shared" si="36"/>
        <v>4.4739459287418846E-3</v>
      </c>
      <c r="I52" s="55">
        <f t="shared" si="36"/>
        <v>2.2992320826559984E-3</v>
      </c>
      <c r="J52" s="55">
        <f t="shared" si="36"/>
        <v>3.7569168189454478E-3</v>
      </c>
      <c r="K52" s="30"/>
      <c r="L52" s="30"/>
      <c r="M52" s="30"/>
      <c r="N52" s="30"/>
      <c r="O52" s="30"/>
      <c r="P52" s="30"/>
      <c r="Q52" s="30"/>
      <c r="R52" s="30"/>
    </row>
    <row r="53" spans="3:18" ht="18.75">
      <c r="C53" s="30"/>
      <c r="D53" s="55"/>
      <c r="E53" s="55"/>
      <c r="F53" s="55"/>
      <c r="G53" s="55"/>
      <c r="H53" s="55"/>
      <c r="I53" s="55"/>
      <c r="J53" s="55"/>
      <c r="K53" s="30"/>
      <c r="L53" s="30"/>
      <c r="M53" s="30"/>
      <c r="N53" s="30"/>
      <c r="O53" s="30"/>
      <c r="P53" s="30"/>
      <c r="Q53" s="30"/>
      <c r="R53" s="30"/>
    </row>
    <row r="54" spans="3:18" ht="18.75">
      <c r="C54" s="30" t="s">
        <v>535</v>
      </c>
      <c r="D54" s="55">
        <f t="shared" ref="D54:J54" si="37">0.512638-(0.1967)*(EXP(0.00000654*D11)-1)</f>
        <v>0.51229680365170693</v>
      </c>
      <c r="E54" s="55">
        <f t="shared" si="37"/>
        <v>0.51229680365170693</v>
      </c>
      <c r="F54" s="55">
        <f t="shared" si="37"/>
        <v>0.51229680365170693</v>
      </c>
      <c r="G54" s="55">
        <f t="shared" si="37"/>
        <v>0.51229680365170693</v>
      </c>
      <c r="H54" s="55">
        <f t="shared" si="37"/>
        <v>0.51229680365170693</v>
      </c>
      <c r="I54" s="55">
        <f t="shared" si="37"/>
        <v>0.51229680365170693</v>
      </c>
      <c r="J54" s="55">
        <f t="shared" si="37"/>
        <v>0.51229680365170693</v>
      </c>
      <c r="K54" s="30"/>
      <c r="L54" s="30"/>
      <c r="M54" s="30"/>
      <c r="N54" s="30"/>
      <c r="O54" s="30"/>
      <c r="P54" s="30"/>
      <c r="Q54" s="30"/>
      <c r="R54" s="30"/>
    </row>
    <row r="56" spans="3:18" ht="18.75">
      <c r="C56" s="30" t="s">
        <v>536</v>
      </c>
    </row>
    <row r="57" spans="3:18" ht="18.75">
      <c r="C57" s="30" t="s">
        <v>537</v>
      </c>
      <c r="F57" s="61"/>
      <c r="J57" s="61"/>
      <c r="K57" s="37"/>
      <c r="N57" s="37"/>
      <c r="P57" s="37"/>
      <c r="Q57" s="37"/>
      <c r="R57" s="37"/>
    </row>
    <row r="62" spans="3:18">
      <c r="D62" s="61"/>
    </row>
    <row r="65" spans="3:10">
      <c r="C65" s="37"/>
      <c r="D65" s="61"/>
      <c r="E65" s="61"/>
      <c r="F65" s="61"/>
      <c r="G65" s="61"/>
      <c r="H65" s="61"/>
      <c r="I65" s="61"/>
      <c r="J65" s="61"/>
    </row>
  </sheetData>
  <printOptions gridLines="1" gridLinesSet="0"/>
  <pageMargins left="0.75" right="0.55000000000000004" top="0.75" bottom="0.75" header="0.5" footer="0.5"/>
  <pageSetup scale="85" orientation="landscape" horizontalDpi="4294967292" verticalDpi="4294967292" r:id="rId1"/>
  <headerFooter alignWithMargins="0">
    <oddHeader>&amp;F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28</vt:i4>
      </vt:variant>
    </vt:vector>
  </HeadingPairs>
  <TitlesOfParts>
    <vt:vector size="35" baseType="lpstr">
      <vt:lpstr>Whole rock data</vt:lpstr>
      <vt:lpstr>Sm-Nd data</vt:lpstr>
      <vt:lpstr>Standards - A16-11429</vt:lpstr>
      <vt:lpstr>Standards - A17-01252</vt:lpstr>
      <vt:lpstr>Standards - A17-07254</vt:lpstr>
      <vt:lpstr>Standards - VAN16000461</vt:lpstr>
      <vt:lpstr>Sm-Nd calculations</vt:lpstr>
      <vt:lpstr>_ND3</vt:lpstr>
      <vt:lpstr>_ND4</vt:lpstr>
      <vt:lpstr>_ND5</vt:lpstr>
      <vt:lpstr>_ND6</vt:lpstr>
      <vt:lpstr>_ND8</vt:lpstr>
      <vt:lpstr>_SM2</vt:lpstr>
      <vt:lpstr>_SM7</vt:lpstr>
      <vt:lpstr>_SM9</vt:lpstr>
      <vt:lpstr>_SP2</vt:lpstr>
      <vt:lpstr>_SP3</vt:lpstr>
      <vt:lpstr>_SP4</vt:lpstr>
      <vt:lpstr>_SP5</vt:lpstr>
      <vt:lpstr>_SP6</vt:lpstr>
      <vt:lpstr>_SP7</vt:lpstr>
      <vt:lpstr>_SP8</vt:lpstr>
      <vt:lpstr>_SP9</vt:lpstr>
      <vt:lpstr>A</vt:lpstr>
      <vt:lpstr>B</vt:lpstr>
      <vt:lpstr>CND</vt:lpstr>
      <vt:lpstr>CSM</vt:lpstr>
      <vt:lpstr>D</vt:lpstr>
      <vt:lpstr>E</vt:lpstr>
      <vt:lpstr>F</vt:lpstr>
      <vt:lpstr>G</vt:lpstr>
      <vt:lpstr>'Standards - A16-11429'!Print_Titles</vt:lpstr>
      <vt:lpstr>'Standards - A17-01252'!Print_Titles</vt:lpstr>
      <vt:lpstr>'Standards - A17-07254'!Print_Titles</vt:lpstr>
      <vt:lpstr>'Whole rock data'!Print_Titles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creator>Activation Laboratories</dc:creator>
  <cp:lastModifiedBy>Andrew Parsons</cp:lastModifiedBy>
  <dcterms:created xsi:type="dcterms:W3CDTF">2016-12-19T19:29:59Z</dcterms:created>
  <dcterms:modified xsi:type="dcterms:W3CDTF">2018-03-07T16:27:34Z</dcterms:modified>
</cp:coreProperties>
</file>